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mband-my.sharepoint.com/personal/johannes_samband_is/Documents/Vinnugögn/Árbækur sveitarfélaga/Árbók24/"/>
    </mc:Choice>
  </mc:AlternateContent>
  <xr:revisionPtr revIDLastSave="61" documentId="8_{A5A3373D-B303-489E-991A-52FCBB969971}" xr6:coauthVersionLast="47" xr6:coauthVersionMax="47" xr10:uidLastSave="{6BFB24C2-138D-40B0-8118-BB317F0D18CB}"/>
  <bookViews>
    <workbookView xWindow="-23148" yWindow="-108" windowWidth="23256" windowHeight="13176" xr2:uid="{00000000-000D-0000-FFFF-FFFF00000000}"/>
  </bookViews>
  <sheets>
    <sheet name="Sheet1" sheetId="3" r:id="rId1"/>
    <sheet name="Sheet2" sheetId="4" r:id="rId2"/>
  </sheets>
  <definedNames>
    <definedName name="_xlnm.Print_Area" localSheetId="0">Sheet1!$A$1:$W$150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42" i="3" l="1"/>
  <c r="W124" i="3" s="1"/>
  <c r="W150" i="3"/>
  <c r="W144" i="3"/>
  <c r="W145" i="3"/>
  <c r="W146" i="3"/>
  <c r="W148" i="3"/>
  <c r="W138" i="3"/>
  <c r="W139" i="3"/>
  <c r="W133" i="3"/>
  <c r="W127" i="3"/>
  <c r="W128" i="3"/>
  <c r="W129" i="3"/>
  <c r="W131" i="3"/>
  <c r="W121" i="3"/>
  <c r="W122" i="3"/>
  <c r="W98" i="3"/>
  <c r="W99" i="3" s="1"/>
  <c r="W141" i="3" s="1"/>
  <c r="W74" i="3"/>
  <c r="W78" i="3" s="1"/>
  <c r="W41" i="3"/>
  <c r="W17" i="3"/>
  <c r="W21" i="3" s="1"/>
  <c r="V138" i="3"/>
  <c r="V139" i="3"/>
  <c r="V144" i="3"/>
  <c r="V145" i="3"/>
  <c r="V146" i="3"/>
  <c r="V150" i="3"/>
  <c r="V121" i="3"/>
  <c r="V122" i="3"/>
  <c r="V127" i="3"/>
  <c r="V128" i="3"/>
  <c r="V129" i="3"/>
  <c r="V130" i="3"/>
  <c r="V133" i="3"/>
  <c r="V98" i="3"/>
  <c r="V99" i="3" s="1"/>
  <c r="V141" i="3" s="1"/>
  <c r="V90" i="3"/>
  <c r="V74" i="3"/>
  <c r="V78" i="3" s="1"/>
  <c r="V41" i="3"/>
  <c r="V42" i="3" s="1"/>
  <c r="V131" i="3" s="1"/>
  <c r="V33" i="3"/>
  <c r="V17" i="3"/>
  <c r="V21" i="3" s="1"/>
  <c r="U124" i="3"/>
  <c r="U144" i="3"/>
  <c r="U145" i="3"/>
  <c r="U146" i="3"/>
  <c r="U147" i="3"/>
  <c r="U148" i="3"/>
  <c r="U150" i="3"/>
  <c r="U138" i="3"/>
  <c r="U139" i="3"/>
  <c r="U140" i="3"/>
  <c r="U141" i="3"/>
  <c r="U133" i="3"/>
  <c r="U127" i="3"/>
  <c r="U128" i="3"/>
  <c r="U129" i="3"/>
  <c r="U130" i="3"/>
  <c r="U131" i="3"/>
  <c r="U121" i="3"/>
  <c r="U122" i="3"/>
  <c r="U123" i="3"/>
  <c r="T150" i="3"/>
  <c r="T148" i="3"/>
  <c r="T147" i="3"/>
  <c r="T146" i="3"/>
  <c r="T145" i="3"/>
  <c r="T144" i="3"/>
  <c r="T141" i="3"/>
  <c r="T140" i="3"/>
  <c r="T139" i="3"/>
  <c r="T138" i="3"/>
  <c r="T133" i="3"/>
  <c r="T131" i="3"/>
  <c r="T130" i="3"/>
  <c r="T129" i="3"/>
  <c r="T128" i="3"/>
  <c r="T127" i="3"/>
  <c r="T124" i="3"/>
  <c r="T123" i="3"/>
  <c r="T122" i="3"/>
  <c r="T121" i="3"/>
  <c r="S133" i="3"/>
  <c r="S150" i="3"/>
  <c r="S144" i="3"/>
  <c r="S145" i="3"/>
  <c r="S146" i="3"/>
  <c r="S147" i="3"/>
  <c r="S148" i="3"/>
  <c r="S138" i="3"/>
  <c r="S139" i="3"/>
  <c r="S140" i="3"/>
  <c r="S141" i="3"/>
  <c r="S127" i="3"/>
  <c r="S128" i="3"/>
  <c r="S129" i="3"/>
  <c r="S130" i="3"/>
  <c r="S131" i="3"/>
  <c r="S121" i="3"/>
  <c r="S122" i="3"/>
  <c r="S123" i="3"/>
  <c r="S124" i="3"/>
  <c r="W130" i="3" l="1"/>
  <c r="W147" i="3"/>
  <c r="W123" i="3"/>
  <c r="W140" i="3"/>
  <c r="V148" i="3"/>
  <c r="V147" i="3"/>
  <c r="V124" i="3"/>
  <c r="V123" i="3"/>
  <c r="V140" i="3"/>
  <c r="R138" i="3"/>
  <c r="R139" i="3"/>
  <c r="R140" i="3"/>
  <c r="R141" i="3"/>
  <c r="R144" i="3"/>
  <c r="R145" i="3"/>
  <c r="R146" i="3"/>
  <c r="R147" i="3"/>
  <c r="R148" i="3"/>
  <c r="R150" i="3"/>
  <c r="R121" i="3"/>
  <c r="R122" i="3"/>
  <c r="R123" i="3"/>
  <c r="R124" i="3"/>
  <c r="R127" i="3"/>
  <c r="R128" i="3"/>
  <c r="R129" i="3"/>
  <c r="R130" i="3"/>
  <c r="R131" i="3"/>
  <c r="R133" i="3"/>
  <c r="Q138" i="3" l="1"/>
  <c r="Q139" i="3"/>
  <c r="Q140" i="3"/>
  <c r="Q141" i="3"/>
  <c r="Q144" i="3"/>
  <c r="Q145" i="3"/>
  <c r="Q146" i="3"/>
  <c r="Q147" i="3"/>
  <c r="Q148" i="3"/>
  <c r="Q150" i="3"/>
  <c r="Q133" i="3"/>
  <c r="Q127" i="3"/>
  <c r="Q128" i="3"/>
  <c r="Q129" i="3"/>
  <c r="Q130" i="3"/>
  <c r="Q131" i="3"/>
  <c r="Q121" i="3"/>
  <c r="Q122" i="3"/>
  <c r="Q123" i="3"/>
  <c r="Q124" i="3"/>
  <c r="P150" i="3" l="1"/>
  <c r="P144" i="3"/>
  <c r="P145" i="3"/>
  <c r="P146" i="3"/>
  <c r="P147" i="3"/>
  <c r="P148" i="3"/>
  <c r="P138" i="3"/>
  <c r="P139" i="3"/>
  <c r="P140" i="3"/>
  <c r="P141" i="3"/>
  <c r="P133" i="3"/>
  <c r="P127" i="3"/>
  <c r="P128" i="3"/>
  <c r="P129" i="3"/>
  <c r="P130" i="3"/>
  <c r="P131" i="3"/>
  <c r="P124" i="3"/>
  <c r="P123" i="3"/>
  <c r="P122" i="3"/>
  <c r="P121" i="3"/>
  <c r="O98" i="3" l="1"/>
  <c r="O99" i="3" s="1"/>
  <c r="O90" i="3"/>
  <c r="O74" i="3"/>
  <c r="O78" i="3" s="1"/>
  <c r="O41" i="3"/>
  <c r="O42" i="3" s="1"/>
  <c r="O33" i="3"/>
  <c r="O17" i="3"/>
  <c r="O21" i="3" s="1"/>
  <c r="O138" i="3" l="1"/>
  <c r="O139" i="3"/>
  <c r="O144" i="3"/>
  <c r="O145" i="3"/>
  <c r="O146" i="3"/>
  <c r="O150" i="3"/>
  <c r="O121" i="3"/>
  <c r="O122" i="3"/>
  <c r="O123" i="3"/>
  <c r="O124" i="3"/>
  <c r="O127" i="3"/>
  <c r="O128" i="3"/>
  <c r="O129" i="3"/>
  <c r="O130" i="3"/>
  <c r="O131" i="3"/>
  <c r="O133" i="3"/>
  <c r="O141" i="3"/>
  <c r="O148" i="3" l="1"/>
  <c r="O147" i="3"/>
  <c r="O140" i="3"/>
  <c r="N133" i="3"/>
  <c r="N150" i="3"/>
  <c r="N144" i="3"/>
  <c r="N145" i="3"/>
  <c r="N146" i="3"/>
  <c r="N138" i="3"/>
  <c r="N139" i="3"/>
  <c r="N127" i="3"/>
  <c r="N128" i="3"/>
  <c r="N129" i="3"/>
  <c r="N121" i="3"/>
  <c r="N122" i="3"/>
  <c r="N98" i="3"/>
  <c r="N99" i="3" s="1"/>
  <c r="N141" i="3" s="1"/>
  <c r="N90" i="3"/>
  <c r="N74" i="3"/>
  <c r="N78" i="3" s="1"/>
  <c r="N41" i="3"/>
  <c r="N42" i="3" s="1"/>
  <c r="N131" i="3" s="1"/>
  <c r="N33" i="3"/>
  <c r="N17" i="3"/>
  <c r="N21" i="3" s="1"/>
  <c r="N147" i="3" l="1"/>
  <c r="N140" i="3"/>
  <c r="N130" i="3"/>
  <c r="N148" i="3"/>
  <c r="N124" i="3"/>
  <c r="N123" i="3"/>
  <c r="M150" i="3"/>
  <c r="M146" i="3"/>
  <c r="M145" i="3"/>
  <c r="M144" i="3"/>
  <c r="M139" i="3"/>
  <c r="M138" i="3"/>
  <c r="M133" i="3"/>
  <c r="M129" i="3"/>
  <c r="M128" i="3"/>
  <c r="M127" i="3"/>
  <c r="M122" i="3"/>
  <c r="M121" i="3"/>
  <c r="M98" i="3"/>
  <c r="M99" i="3" s="1"/>
  <c r="M90" i="3"/>
  <c r="M82" i="3"/>
  <c r="M74" i="3"/>
  <c r="M78" i="3" s="1"/>
  <c r="M41" i="3"/>
  <c r="M130" i="3" s="1"/>
  <c r="M33" i="3"/>
  <c r="M17" i="3"/>
  <c r="M21" i="3" s="1"/>
  <c r="L138" i="3"/>
  <c r="L139" i="3"/>
  <c r="L98" i="3"/>
  <c r="L99" i="3" s="1"/>
  <c r="L144" i="3"/>
  <c r="L145" i="3"/>
  <c r="L146" i="3"/>
  <c r="L150" i="3"/>
  <c r="L121" i="3"/>
  <c r="L122" i="3"/>
  <c r="L41" i="3"/>
  <c r="L42" i="3" s="1"/>
  <c r="L127" i="3"/>
  <c r="L128" i="3"/>
  <c r="L129" i="3"/>
  <c r="L133" i="3"/>
  <c r="L90" i="3"/>
  <c r="L82" i="3"/>
  <c r="L74" i="3"/>
  <c r="L78" i="3" s="1"/>
  <c r="L33" i="3"/>
  <c r="L17" i="3"/>
  <c r="L21" i="3" s="1"/>
  <c r="C145" i="3"/>
  <c r="D145" i="3"/>
  <c r="E145" i="3"/>
  <c r="F145" i="3"/>
  <c r="G145" i="3"/>
  <c r="H145" i="3"/>
  <c r="I145" i="3"/>
  <c r="J145" i="3"/>
  <c r="K145" i="3"/>
  <c r="B145" i="3"/>
  <c r="C138" i="3"/>
  <c r="D138" i="3"/>
  <c r="E138" i="3"/>
  <c r="F138" i="3"/>
  <c r="G138" i="3"/>
  <c r="H138" i="3"/>
  <c r="I138" i="3"/>
  <c r="J138" i="3"/>
  <c r="K138" i="3"/>
  <c r="B138" i="3"/>
  <c r="K128" i="3"/>
  <c r="J128" i="3"/>
  <c r="I128" i="3"/>
  <c r="H128" i="3"/>
  <c r="G128" i="3"/>
  <c r="F128" i="3"/>
  <c r="E128" i="3"/>
  <c r="D128" i="3"/>
  <c r="C128" i="3"/>
  <c r="B128" i="3"/>
  <c r="C121" i="3"/>
  <c r="D121" i="3"/>
  <c r="E121" i="3"/>
  <c r="F121" i="3"/>
  <c r="G121" i="3"/>
  <c r="H121" i="3"/>
  <c r="I121" i="3"/>
  <c r="J121" i="3"/>
  <c r="K121" i="3"/>
  <c r="B121" i="3"/>
  <c r="K150" i="3"/>
  <c r="K148" i="3"/>
  <c r="K147" i="3"/>
  <c r="K146" i="3"/>
  <c r="K144" i="3"/>
  <c r="K141" i="3"/>
  <c r="K140" i="3"/>
  <c r="K139" i="3"/>
  <c r="K133" i="3"/>
  <c r="K131" i="3"/>
  <c r="K130" i="3"/>
  <c r="K129" i="3"/>
  <c r="K127" i="3"/>
  <c r="K124" i="3"/>
  <c r="K123" i="3"/>
  <c r="K122" i="3"/>
  <c r="J144" i="3"/>
  <c r="J146" i="3"/>
  <c r="J147" i="3"/>
  <c r="J148" i="3"/>
  <c r="J150" i="3"/>
  <c r="J139" i="3"/>
  <c r="J140" i="3"/>
  <c r="J141" i="3"/>
  <c r="J133" i="3"/>
  <c r="J127" i="3"/>
  <c r="J129" i="3"/>
  <c r="J130" i="3"/>
  <c r="J131" i="3"/>
  <c r="J122" i="3"/>
  <c r="J123" i="3"/>
  <c r="J124" i="3"/>
  <c r="C148" i="3"/>
  <c r="D148" i="3"/>
  <c r="E148" i="3"/>
  <c r="F148" i="3"/>
  <c r="G148" i="3"/>
  <c r="H148" i="3"/>
  <c r="I148" i="3"/>
  <c r="B148" i="3"/>
  <c r="C141" i="3"/>
  <c r="D141" i="3"/>
  <c r="E141" i="3"/>
  <c r="F141" i="3"/>
  <c r="G141" i="3"/>
  <c r="H141" i="3"/>
  <c r="I141" i="3"/>
  <c r="B141" i="3"/>
  <c r="C131" i="3"/>
  <c r="D131" i="3"/>
  <c r="E131" i="3"/>
  <c r="F131" i="3"/>
  <c r="G131" i="3"/>
  <c r="H131" i="3"/>
  <c r="I131" i="3"/>
  <c r="B131" i="3"/>
  <c r="C124" i="3"/>
  <c r="D124" i="3"/>
  <c r="E124" i="3"/>
  <c r="F124" i="3"/>
  <c r="G124" i="3"/>
  <c r="H124" i="3"/>
  <c r="I124" i="3"/>
  <c r="B124" i="3"/>
  <c r="I150" i="3"/>
  <c r="H150" i="3"/>
  <c r="G150" i="3"/>
  <c r="F150" i="3"/>
  <c r="E150" i="3"/>
  <c r="D150" i="3"/>
  <c r="C150" i="3"/>
  <c r="B150" i="3"/>
  <c r="D147" i="3"/>
  <c r="C147" i="3"/>
  <c r="B147" i="3"/>
  <c r="I146" i="3"/>
  <c r="H146" i="3"/>
  <c r="G146" i="3"/>
  <c r="F146" i="3"/>
  <c r="E146" i="3"/>
  <c r="D146" i="3"/>
  <c r="C146" i="3"/>
  <c r="B146" i="3"/>
  <c r="I144" i="3"/>
  <c r="H144" i="3"/>
  <c r="G144" i="3"/>
  <c r="F144" i="3"/>
  <c r="E144" i="3"/>
  <c r="D144" i="3"/>
  <c r="B144" i="3"/>
  <c r="D140" i="3"/>
  <c r="B140" i="3"/>
  <c r="I139" i="3"/>
  <c r="H139" i="3"/>
  <c r="G139" i="3"/>
  <c r="F139" i="3"/>
  <c r="E139" i="3"/>
  <c r="D139" i="3"/>
  <c r="B139" i="3"/>
  <c r="I133" i="3"/>
  <c r="H133" i="3"/>
  <c r="G133" i="3"/>
  <c r="F133" i="3"/>
  <c r="E133" i="3"/>
  <c r="D133" i="3"/>
  <c r="C133" i="3"/>
  <c r="B133" i="3"/>
  <c r="D130" i="3"/>
  <c r="C130" i="3"/>
  <c r="B130" i="3"/>
  <c r="I129" i="3"/>
  <c r="H129" i="3"/>
  <c r="G129" i="3"/>
  <c r="F129" i="3"/>
  <c r="E129" i="3"/>
  <c r="D129" i="3"/>
  <c r="C129" i="3"/>
  <c r="B129" i="3"/>
  <c r="I127" i="3"/>
  <c r="H127" i="3"/>
  <c r="G127" i="3"/>
  <c r="F127" i="3"/>
  <c r="E127" i="3"/>
  <c r="D127" i="3"/>
  <c r="C127" i="3"/>
  <c r="B127" i="3"/>
  <c r="D123" i="3"/>
  <c r="C123" i="3"/>
  <c r="B123" i="3"/>
  <c r="I122" i="3"/>
  <c r="H122" i="3"/>
  <c r="G122" i="3"/>
  <c r="F122" i="3"/>
  <c r="E122" i="3"/>
  <c r="D122" i="3"/>
  <c r="C122" i="3"/>
  <c r="B122" i="3"/>
  <c r="I147" i="3"/>
  <c r="H147" i="3"/>
  <c r="G147" i="3"/>
  <c r="F147" i="3"/>
  <c r="E147" i="3"/>
  <c r="C144" i="3"/>
  <c r="H130" i="3"/>
  <c r="F130" i="3"/>
  <c r="E123" i="3"/>
  <c r="G123" i="3"/>
  <c r="I123" i="3"/>
  <c r="E130" i="3"/>
  <c r="G130" i="3"/>
  <c r="I130" i="3"/>
  <c r="C139" i="3"/>
  <c r="C140" i="3"/>
  <c r="E140" i="3"/>
  <c r="G140" i="3"/>
  <c r="I140" i="3"/>
  <c r="F123" i="3"/>
  <c r="H123" i="3"/>
  <c r="F140" i="3"/>
  <c r="H140" i="3"/>
  <c r="M147" i="3" l="1"/>
  <c r="L140" i="3"/>
  <c r="L123" i="3"/>
  <c r="M140" i="3"/>
  <c r="M42" i="3"/>
  <c r="M124" i="3" s="1"/>
  <c r="L130" i="3"/>
  <c r="M123" i="3"/>
  <c r="L131" i="3"/>
  <c r="L124" i="3"/>
  <c r="L141" i="3"/>
  <c r="L148" i="3"/>
  <c r="M148" i="3"/>
  <c r="M141" i="3"/>
  <c r="L147" i="3"/>
  <c r="M131" i="3" l="1"/>
</calcChain>
</file>

<file path=xl/sharedStrings.xml><?xml version="1.0" encoding="utf-8"?>
<sst xmlns="http://schemas.openxmlformats.org/spreadsheetml/2006/main" count="108" uniqueCount="50">
  <si>
    <t>Tekjur</t>
  </si>
  <si>
    <t>Skatttekjur án Jöfnunarsjóðs</t>
  </si>
  <si>
    <t>Framlag Jöfnunarsjóðs</t>
  </si>
  <si>
    <t>Þjónustutekjur og aðrar tekjur</t>
  </si>
  <si>
    <t>Gjöld</t>
  </si>
  <si>
    <t>Laun og launatengd gjöld</t>
  </si>
  <si>
    <t>Annar rekstrarkostnaður</t>
  </si>
  <si>
    <t>Afskriftir</t>
  </si>
  <si>
    <t>Óreglulegir liðir</t>
  </si>
  <si>
    <t>Eignir</t>
  </si>
  <si>
    <t>Varanlegir rekstrarfjármunir</t>
  </si>
  <si>
    <t>Áhættufjármunir og langtímakröfur</t>
  </si>
  <si>
    <t>Veltufjármunir</t>
  </si>
  <si>
    <t>Skuldir og eigið fé</t>
  </si>
  <si>
    <t>Eigið fé</t>
  </si>
  <si>
    <t>Skuldbindingar</t>
  </si>
  <si>
    <t>Langtímaskuldir</t>
  </si>
  <si>
    <t>Skammtímaskuldir</t>
  </si>
  <si>
    <t>Handbært fé frá rekstri</t>
  </si>
  <si>
    <t>Veltufé frá rekstri</t>
  </si>
  <si>
    <t>Fjárfestingarhreyfingar</t>
  </si>
  <si>
    <t>Fjármögnunarhreyfingar</t>
  </si>
  <si>
    <t>Hækkun (lækkun) á handbæru fé</t>
  </si>
  <si>
    <t>Rekstrarniðurst. fyrir fjárm.l. og óregl.l.</t>
  </si>
  <si>
    <t>Fjármunatekj. og (fjármagnsgj.)</t>
  </si>
  <si>
    <t>Rekstrarniðurstaða fyrir óreglulega liði</t>
  </si>
  <si>
    <t>Fastafjármunir</t>
  </si>
  <si>
    <t>Skuldir án skuldbindinga</t>
  </si>
  <si>
    <t>Skuldir og skuldbindingar</t>
  </si>
  <si>
    <t>Rekstrarniðurstaða</t>
  </si>
  <si>
    <t>Liðir sem hafa ekki áhrif á fjárstr.</t>
  </si>
  <si>
    <t>Br. á rekstrart. eignum og skuldum</t>
  </si>
  <si>
    <t>Breyting lifeyrisskuldb.</t>
  </si>
  <si>
    <t>Rekstrarniðurstaða eftir óreglulega liði</t>
  </si>
  <si>
    <t>Rekstrarreikningur ( A hluti )</t>
  </si>
  <si>
    <t>Rekstrarreikningur ( A og B hluti )</t>
  </si>
  <si>
    <t>Efnahagsreikningur ( A hluti )</t>
  </si>
  <si>
    <t>Sjóðstreymisyfirlit ( A hluti )</t>
  </si>
  <si>
    <t>Efnahagsreikningur ( A og B hluti )</t>
  </si>
  <si>
    <t>Í þús kr. á verðlagi hvers árs</t>
  </si>
  <si>
    <t>í þús kr. á verðlagi hvers árs</t>
  </si>
  <si>
    <t>Lykiltölur ( A hluti )</t>
  </si>
  <si>
    <t>íbúafjöldi</t>
  </si>
  <si>
    <t>Í hlutfalli við tekjur</t>
  </si>
  <si>
    <t>Krónur á íbúa</t>
  </si>
  <si>
    <t>Veltufjárhlutfall</t>
  </si>
  <si>
    <t>Laun, launatengd gjöld og br.lífs.skb.</t>
  </si>
  <si>
    <t>Sjóðstreymisyfirlit ( A og B hluti )</t>
  </si>
  <si>
    <t>Lykiltölur ( A og B hluti )</t>
  </si>
  <si>
    <t>Tafla 3. Heildaryfirlit 2017-2023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</si>
</sst>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8">
    <font>
      <sz val="10"/>
      <color theme="1"/>
      <name val="Optima"/>
      <family val="2"/>
    </font>
    <font>
      <sz val="11"/>
      <color theme="1"/>
      <name val="Calibri"/>
      <family val="2"/>
      <scheme val="minor"/>
    </font>
    <font>
      <sz val="10"/>
      <color theme="1"/>
      <name val="Optima"/>
      <family val="2"/>
    </font>
    <font>
      <b/>
      <sz val="1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i/>
      <sz val="11"/>
      <color theme="1"/>
      <name val="Aptos Narrow"/>
      <family val="2"/>
    </font>
    <font>
      <sz val="11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0" xfId="0" applyFont="1" applyAlignment="1">
      <alignment horizontal="right"/>
    </xf>
    <xf numFmtId="0" fontId="4" fillId="2" borderId="0" xfId="0" applyFont="1" applyFill="1"/>
    <xf numFmtId="3" fontId="4" fillId="0" borderId="0" xfId="0" applyNumberFormat="1" applyFont="1"/>
    <xf numFmtId="3" fontId="4" fillId="2" borderId="0" xfId="0" applyNumberFormat="1" applyFont="1" applyFill="1"/>
    <xf numFmtId="0" fontId="4" fillId="0" borderId="1" xfId="0" applyFont="1" applyBorder="1"/>
    <xf numFmtId="3" fontId="4" fillId="0" borderId="1" xfId="0" applyNumberFormat="1" applyFont="1" applyBorder="1"/>
    <xf numFmtId="3" fontId="4" fillId="2" borderId="1" xfId="0" applyNumberFormat="1" applyFont="1" applyFill="1" applyBorder="1"/>
    <xf numFmtId="3" fontId="3" fillId="0" borderId="0" xfId="0" applyNumberFormat="1" applyFont="1"/>
    <xf numFmtId="3" fontId="3" fillId="2" borderId="0" xfId="0" applyNumberFormat="1" applyFont="1" applyFill="1"/>
    <xf numFmtId="0" fontId="5" fillId="0" borderId="0" xfId="0" applyFont="1"/>
    <xf numFmtId="3" fontId="5" fillId="0" borderId="0" xfId="0" applyNumberFormat="1" applyFont="1"/>
    <xf numFmtId="3" fontId="5" fillId="2" borderId="0" xfId="0" applyNumberFormat="1" applyFont="1" applyFill="1"/>
    <xf numFmtId="0" fontId="3" fillId="0" borderId="2" xfId="0" applyFont="1" applyBorder="1"/>
    <xf numFmtId="3" fontId="5" fillId="0" borderId="2" xfId="0" applyNumberFormat="1" applyFont="1" applyBorder="1"/>
    <xf numFmtId="3" fontId="5" fillId="2" borderId="2" xfId="0" applyNumberFormat="1" applyFont="1" applyFill="1" applyBorder="1"/>
    <xf numFmtId="0" fontId="6" fillId="0" borderId="0" xfId="0" applyFont="1"/>
    <xf numFmtId="164" fontId="4" fillId="0" borderId="0" xfId="1" applyNumberFormat="1" applyFont="1" applyFill="1"/>
    <xf numFmtId="164" fontId="4" fillId="2" borderId="0" xfId="1" applyNumberFormat="1" applyFont="1" applyFill="1"/>
    <xf numFmtId="0" fontId="7" fillId="0" borderId="0" xfId="0" applyFont="1"/>
    <xf numFmtId="165" fontId="4" fillId="0" borderId="0" xfId="0" applyNumberFormat="1" applyFont="1"/>
    <xf numFmtId="165" fontId="4" fillId="2" borderId="0" xfId="0" applyNumberFormat="1" applyFont="1" applyFill="1"/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50"/>
  <sheetViews>
    <sheetView tabSelected="1" workbookViewId="0"/>
  </sheetViews>
  <sheetFormatPr defaultColWidth="8.81640625" defaultRowHeight="14.5"/>
  <cols>
    <col min="1" max="1" width="33.26953125" style="2" customWidth="1"/>
    <col min="2" max="2" width="12.453125" style="2" hidden="1" customWidth="1"/>
    <col min="3" max="3" width="12.36328125" style="2" hidden="1" customWidth="1"/>
    <col min="4" max="15" width="12.453125" style="2" hidden="1" customWidth="1"/>
    <col min="16" max="16" width="13.1796875" style="2" hidden="1" customWidth="1"/>
    <col min="17" max="23" width="12.54296875" style="2" customWidth="1"/>
    <col min="24" max="16384" width="8.81640625" style="2"/>
  </cols>
  <sheetData>
    <row r="1" spans="1:23">
      <c r="A1" s="1" t="s">
        <v>49</v>
      </c>
    </row>
    <row r="3" spans="1:23">
      <c r="A3" s="1" t="s">
        <v>34</v>
      </c>
    </row>
    <row r="4" spans="1:23">
      <c r="B4" s="3">
        <v>2002</v>
      </c>
      <c r="C4" s="4">
        <v>2003</v>
      </c>
      <c r="D4" s="3">
        <v>2004</v>
      </c>
      <c r="E4" s="4">
        <v>2005</v>
      </c>
      <c r="F4" s="3">
        <v>2006</v>
      </c>
      <c r="G4" s="4">
        <v>2007</v>
      </c>
      <c r="H4" s="3">
        <v>2008</v>
      </c>
      <c r="I4" s="4">
        <v>2009</v>
      </c>
      <c r="J4" s="3">
        <v>2010</v>
      </c>
      <c r="K4" s="4">
        <v>2011</v>
      </c>
      <c r="L4" s="3">
        <v>2012</v>
      </c>
      <c r="M4" s="4">
        <v>2013</v>
      </c>
      <c r="N4" s="3">
        <v>2014</v>
      </c>
      <c r="O4" s="4">
        <v>2015</v>
      </c>
      <c r="P4" s="3">
        <v>2016</v>
      </c>
      <c r="Q4" s="4">
        <v>2017</v>
      </c>
      <c r="R4" s="3">
        <v>2018</v>
      </c>
      <c r="S4" s="4">
        <v>2019</v>
      </c>
      <c r="T4" s="3">
        <v>2020</v>
      </c>
      <c r="U4" s="4">
        <v>2021</v>
      </c>
      <c r="V4" s="3">
        <v>2022</v>
      </c>
      <c r="W4" s="4">
        <v>2023</v>
      </c>
    </row>
    <row r="5" spans="1:23">
      <c r="A5" s="5" t="s">
        <v>39</v>
      </c>
      <c r="C5" s="6"/>
      <c r="E5" s="6"/>
      <c r="G5" s="6"/>
      <c r="I5" s="6"/>
      <c r="K5" s="6"/>
      <c r="M5" s="6"/>
      <c r="O5" s="6"/>
      <c r="Q5" s="6"/>
      <c r="S5" s="6"/>
      <c r="U5" s="6"/>
      <c r="W5" s="6"/>
    </row>
    <row r="6" spans="1:23">
      <c r="A6" s="2" t="s">
        <v>1</v>
      </c>
      <c r="B6" s="7">
        <v>64738805</v>
      </c>
      <c r="C6" s="8">
        <v>68494678</v>
      </c>
      <c r="D6" s="7">
        <v>74141010.365700006</v>
      </c>
      <c r="E6" s="8">
        <v>83787089.555000007</v>
      </c>
      <c r="F6" s="7">
        <v>96665641.859999999</v>
      </c>
      <c r="G6" s="8">
        <v>111918365.81999999</v>
      </c>
      <c r="H6" s="7">
        <v>124494602.76000001</v>
      </c>
      <c r="I6" s="8">
        <v>127468440.41</v>
      </c>
      <c r="J6" s="7">
        <v>126325560</v>
      </c>
      <c r="K6" s="8">
        <v>138368570</v>
      </c>
      <c r="L6" s="7">
        <v>147688802.14199999</v>
      </c>
      <c r="M6" s="8">
        <v>158247103</v>
      </c>
      <c r="N6" s="7">
        <v>167199855</v>
      </c>
      <c r="O6" s="8">
        <v>180215769</v>
      </c>
      <c r="P6" s="7">
        <v>200864226.31199998</v>
      </c>
      <c r="Q6" s="8">
        <v>222439669.69999999</v>
      </c>
      <c r="R6" s="7">
        <v>242134067.70000002</v>
      </c>
      <c r="S6" s="8">
        <v>259830413.303</v>
      </c>
      <c r="T6" s="7">
        <v>270743049.78600007</v>
      </c>
      <c r="U6" s="8">
        <v>291997076.70000005</v>
      </c>
      <c r="V6" s="7">
        <v>319436110</v>
      </c>
      <c r="W6" s="8">
        <v>363149570.39999998</v>
      </c>
    </row>
    <row r="7" spans="1:23">
      <c r="A7" s="2" t="s">
        <v>2</v>
      </c>
      <c r="B7" s="7">
        <v>7805037</v>
      </c>
      <c r="C7" s="8">
        <v>8152793</v>
      </c>
      <c r="D7" s="7">
        <v>8796265.5710000005</v>
      </c>
      <c r="E7" s="8">
        <v>10550246.119000001</v>
      </c>
      <c r="F7" s="7">
        <v>12880197.210000001</v>
      </c>
      <c r="G7" s="8">
        <v>15868986.859999999</v>
      </c>
      <c r="H7" s="7">
        <v>16129234.359999999</v>
      </c>
      <c r="I7" s="8">
        <v>14954799.66</v>
      </c>
      <c r="J7" s="7">
        <v>16328584</v>
      </c>
      <c r="K7" s="8">
        <v>24092252</v>
      </c>
      <c r="L7" s="7">
        <v>25622056.897</v>
      </c>
      <c r="M7" s="8">
        <v>27609296</v>
      </c>
      <c r="N7" s="7">
        <v>29686233</v>
      </c>
      <c r="O7" s="8">
        <v>33286598</v>
      </c>
      <c r="P7" s="7">
        <v>37301582.971000001</v>
      </c>
      <c r="Q7" s="8">
        <v>40908266.700000003</v>
      </c>
      <c r="R7" s="7">
        <v>43138836.699999996</v>
      </c>
      <c r="S7" s="8">
        <v>45544717.883000001</v>
      </c>
      <c r="T7" s="7">
        <v>46455629.311000012</v>
      </c>
      <c r="U7" s="8">
        <v>48948652.199999996</v>
      </c>
      <c r="V7" s="7">
        <v>61345446.399999999</v>
      </c>
      <c r="W7" s="8">
        <v>73935747.600000009</v>
      </c>
    </row>
    <row r="8" spans="1:23">
      <c r="A8" s="9" t="s">
        <v>3</v>
      </c>
      <c r="B8" s="10">
        <v>14595031</v>
      </c>
      <c r="C8" s="11">
        <v>16169360</v>
      </c>
      <c r="D8" s="10">
        <v>18695538.712899998</v>
      </c>
      <c r="E8" s="11">
        <v>23072084.386</v>
      </c>
      <c r="F8" s="10">
        <v>29445543.609999999</v>
      </c>
      <c r="G8" s="11">
        <v>35172283.07</v>
      </c>
      <c r="H8" s="10">
        <v>26329317.780000001</v>
      </c>
      <c r="I8" s="11">
        <v>28475592.699999999</v>
      </c>
      <c r="J8" s="10">
        <v>30548098</v>
      </c>
      <c r="K8" s="11">
        <v>29940217</v>
      </c>
      <c r="L8" s="10">
        <v>33251713.421</v>
      </c>
      <c r="M8" s="11">
        <v>37364632</v>
      </c>
      <c r="N8" s="10">
        <v>38182455</v>
      </c>
      <c r="O8" s="11">
        <v>41620622</v>
      </c>
      <c r="P8" s="10">
        <v>46853468.787</v>
      </c>
      <c r="Q8" s="11">
        <v>52291527.700000003</v>
      </c>
      <c r="R8" s="10">
        <v>49806811.800000004</v>
      </c>
      <c r="S8" s="11">
        <v>48626169.828999996</v>
      </c>
      <c r="T8" s="10">
        <v>51441441.244000003</v>
      </c>
      <c r="U8" s="11">
        <v>63832383.599999994</v>
      </c>
      <c r="V8" s="10">
        <v>80424954</v>
      </c>
      <c r="W8" s="11">
        <v>88909467.100000024</v>
      </c>
    </row>
    <row r="9" spans="1:23">
      <c r="A9" s="1" t="s">
        <v>0</v>
      </c>
      <c r="B9" s="12">
        <v>87138873</v>
      </c>
      <c r="C9" s="13">
        <v>92816831</v>
      </c>
      <c r="D9" s="12">
        <v>101632814.64960001</v>
      </c>
      <c r="E9" s="13">
        <v>117409420.06</v>
      </c>
      <c r="F9" s="12">
        <v>138991382.68000001</v>
      </c>
      <c r="G9" s="13">
        <v>162959635.75</v>
      </c>
      <c r="H9" s="12">
        <v>166953154.90000001</v>
      </c>
      <c r="I9" s="13">
        <v>170898832.77000001</v>
      </c>
      <c r="J9" s="12">
        <v>173202242</v>
      </c>
      <c r="K9" s="13">
        <v>192401039</v>
      </c>
      <c r="L9" s="12">
        <v>206562572.45999998</v>
      </c>
      <c r="M9" s="13">
        <v>223221031</v>
      </c>
      <c r="N9" s="12">
        <v>235068543</v>
      </c>
      <c r="O9" s="13">
        <v>255122989</v>
      </c>
      <c r="P9" s="12">
        <v>285019278.06999999</v>
      </c>
      <c r="Q9" s="13">
        <v>315639464.09999996</v>
      </c>
      <c r="R9" s="12">
        <v>335079716.20000005</v>
      </c>
      <c r="S9" s="13">
        <v>354001301.01499999</v>
      </c>
      <c r="T9" s="12">
        <v>368640120.34100008</v>
      </c>
      <c r="U9" s="13">
        <v>404778112.5</v>
      </c>
      <c r="V9" s="12">
        <v>461206510.69999999</v>
      </c>
      <c r="W9" s="13">
        <v>525994785.10000002</v>
      </c>
    </row>
    <row r="10" spans="1:23">
      <c r="B10" s="12"/>
      <c r="C10" s="13"/>
      <c r="D10" s="12"/>
      <c r="E10" s="13"/>
      <c r="F10" s="12"/>
      <c r="G10" s="13"/>
      <c r="H10" s="12"/>
      <c r="I10" s="13"/>
      <c r="J10" s="12"/>
      <c r="K10" s="13"/>
      <c r="L10" s="12"/>
      <c r="M10" s="13"/>
      <c r="N10" s="12"/>
      <c r="O10" s="13"/>
      <c r="P10" s="12"/>
      <c r="Q10" s="13"/>
      <c r="R10" s="12"/>
      <c r="S10" s="13"/>
      <c r="T10" s="12"/>
      <c r="U10" s="13"/>
      <c r="V10" s="12"/>
      <c r="W10" s="13"/>
    </row>
    <row r="11" spans="1:23">
      <c r="A11" s="2" t="s">
        <v>5</v>
      </c>
      <c r="B11" s="7">
        <v>45255365</v>
      </c>
      <c r="C11" s="8">
        <v>49296961</v>
      </c>
      <c r="D11" s="7">
        <v>51452630</v>
      </c>
      <c r="E11" s="8">
        <v>58743738.313000001</v>
      </c>
      <c r="F11" s="7">
        <v>66949597.630000003</v>
      </c>
      <c r="G11" s="8">
        <v>72493932.439999998</v>
      </c>
      <c r="H11" s="7">
        <v>81438913.829999998</v>
      </c>
      <c r="I11" s="8">
        <v>88297475.790000007</v>
      </c>
      <c r="J11" s="7">
        <v>90350673</v>
      </c>
      <c r="K11" s="8">
        <v>98341257</v>
      </c>
      <c r="L11" s="7">
        <v>104042586.87199999</v>
      </c>
      <c r="M11" s="8">
        <v>110663069</v>
      </c>
      <c r="N11" s="7">
        <v>122214954</v>
      </c>
      <c r="O11" s="8">
        <v>136622529</v>
      </c>
      <c r="P11" s="7">
        <v>145239379.43700001</v>
      </c>
      <c r="Q11" s="8">
        <v>166944384.89999998</v>
      </c>
      <c r="R11" s="7">
        <v>173655671.19999999</v>
      </c>
      <c r="S11" s="8">
        <v>188709547.29400006</v>
      </c>
      <c r="T11" s="7">
        <v>210897127.74899998</v>
      </c>
      <c r="U11" s="8">
        <v>232360282.10000002</v>
      </c>
      <c r="V11" s="7">
        <v>254870641.10000005</v>
      </c>
      <c r="W11" s="8">
        <v>278631902.10000002</v>
      </c>
    </row>
    <row r="12" spans="1:23">
      <c r="A12" s="2" t="s">
        <v>32</v>
      </c>
      <c r="B12" s="7">
        <v>5857905</v>
      </c>
      <c r="C12" s="8">
        <v>3556041</v>
      </c>
      <c r="D12" s="7">
        <v>5796830</v>
      </c>
      <c r="E12" s="8">
        <v>6454022.2300000004</v>
      </c>
      <c r="F12" s="7">
        <v>10184705.17</v>
      </c>
      <c r="G12" s="8">
        <v>3535927.84</v>
      </c>
      <c r="H12" s="7">
        <v>3444201.97</v>
      </c>
      <c r="I12" s="8">
        <v>409978.61</v>
      </c>
      <c r="J12" s="7">
        <v>1482887</v>
      </c>
      <c r="K12" s="8">
        <v>7400557</v>
      </c>
      <c r="L12" s="7">
        <v>6172447</v>
      </c>
      <c r="M12" s="8">
        <v>2317443</v>
      </c>
      <c r="N12" s="7">
        <v>7880249</v>
      </c>
      <c r="O12" s="8">
        <v>19957285</v>
      </c>
      <c r="P12" s="7">
        <v>13797230</v>
      </c>
      <c r="Q12" s="8">
        <v>14431905</v>
      </c>
      <c r="R12" s="7">
        <v>11059634.199999999</v>
      </c>
      <c r="S12" s="8">
        <v>7272114.9000000004</v>
      </c>
      <c r="T12" s="7">
        <v>11092824</v>
      </c>
      <c r="U12" s="8">
        <v>11748179.800000001</v>
      </c>
      <c r="V12" s="7">
        <v>14667718.199999999</v>
      </c>
      <c r="W12" s="8">
        <v>16743849.4</v>
      </c>
    </row>
    <row r="13" spans="1:23">
      <c r="A13" s="2" t="s">
        <v>6</v>
      </c>
      <c r="B13" s="7">
        <v>37033331</v>
      </c>
      <c r="C13" s="8">
        <v>40153136</v>
      </c>
      <c r="D13" s="7">
        <v>42080120.92970001</v>
      </c>
      <c r="E13" s="8">
        <v>45018156.473999999</v>
      </c>
      <c r="F13" s="7">
        <v>52203093.149999999</v>
      </c>
      <c r="G13" s="8">
        <v>61661719.630000003</v>
      </c>
      <c r="H13" s="7">
        <v>75793098.730000004</v>
      </c>
      <c r="I13" s="8">
        <v>71554132.060000002</v>
      </c>
      <c r="J13" s="7">
        <v>69849494</v>
      </c>
      <c r="K13" s="8">
        <v>73623877</v>
      </c>
      <c r="L13" s="7">
        <v>77515500.788000003</v>
      </c>
      <c r="M13" s="8">
        <v>85669576</v>
      </c>
      <c r="N13" s="7">
        <v>92296256</v>
      </c>
      <c r="O13" s="8">
        <v>95831847</v>
      </c>
      <c r="P13" s="7">
        <v>99495940.434</v>
      </c>
      <c r="Q13" s="8">
        <v>104535777.19999999</v>
      </c>
      <c r="R13" s="7">
        <v>115918409.80000001</v>
      </c>
      <c r="S13" s="8">
        <v>127367689.37000002</v>
      </c>
      <c r="T13" s="7">
        <v>135670025.479</v>
      </c>
      <c r="U13" s="8">
        <v>145823682.80000001</v>
      </c>
      <c r="V13" s="7">
        <v>171420917.79999998</v>
      </c>
      <c r="W13" s="8">
        <v>189985839.40000001</v>
      </c>
    </row>
    <row r="14" spans="1:23">
      <c r="A14" s="9" t="s">
        <v>7</v>
      </c>
      <c r="B14" s="10">
        <v>4049692</v>
      </c>
      <c r="C14" s="11">
        <v>4303106</v>
      </c>
      <c r="D14" s="10">
        <v>4552586.57</v>
      </c>
      <c r="E14" s="11">
        <v>5042452.28</v>
      </c>
      <c r="F14" s="10">
        <v>5409327.3899999997</v>
      </c>
      <c r="G14" s="11">
        <v>5918573.7400000002</v>
      </c>
      <c r="H14" s="10">
        <v>6232275.0899999999</v>
      </c>
      <c r="I14" s="11">
        <v>7110074.3499999996</v>
      </c>
      <c r="J14" s="10">
        <v>8854277</v>
      </c>
      <c r="K14" s="11">
        <v>9387128</v>
      </c>
      <c r="L14" s="10">
        <v>9654264.4409999996</v>
      </c>
      <c r="M14" s="11">
        <v>10020963</v>
      </c>
      <c r="N14" s="10">
        <v>10570941</v>
      </c>
      <c r="O14" s="11">
        <v>11169414</v>
      </c>
      <c r="P14" s="10">
        <v>11755254.888</v>
      </c>
      <c r="Q14" s="11">
        <v>12196451.4</v>
      </c>
      <c r="R14" s="10">
        <v>12955238.999999998</v>
      </c>
      <c r="S14" s="11">
        <v>13845328.982999999</v>
      </c>
      <c r="T14" s="10">
        <v>15046855.107999999</v>
      </c>
      <c r="U14" s="11">
        <v>16373344.6</v>
      </c>
      <c r="V14" s="10">
        <v>18709980.399999999</v>
      </c>
      <c r="W14" s="11">
        <v>20550700.500000004</v>
      </c>
    </row>
    <row r="15" spans="1:23">
      <c r="A15" s="1" t="s">
        <v>4</v>
      </c>
      <c r="B15" s="12">
        <v>92196293</v>
      </c>
      <c r="C15" s="13">
        <v>97309244</v>
      </c>
      <c r="D15" s="12">
        <v>103882167.03569999</v>
      </c>
      <c r="E15" s="13">
        <v>115258369.29700001</v>
      </c>
      <c r="F15" s="12">
        <v>134746723.34</v>
      </c>
      <c r="G15" s="13">
        <v>143610153.65000001</v>
      </c>
      <c r="H15" s="12">
        <v>166908489.62</v>
      </c>
      <c r="I15" s="13">
        <v>167371660.81</v>
      </c>
      <c r="J15" s="12">
        <v>170537330</v>
      </c>
      <c r="K15" s="13">
        <v>188752820</v>
      </c>
      <c r="L15" s="12">
        <v>197384799.10100001</v>
      </c>
      <c r="M15" s="13">
        <v>208671051</v>
      </c>
      <c r="N15" s="12">
        <v>232962400</v>
      </c>
      <c r="O15" s="13">
        <v>263581074</v>
      </c>
      <c r="P15" s="12">
        <v>270287804.759</v>
      </c>
      <c r="Q15" s="13">
        <v>298108518.49999994</v>
      </c>
      <c r="R15" s="12">
        <v>313588954.19999999</v>
      </c>
      <c r="S15" s="13">
        <v>337194680.54700005</v>
      </c>
      <c r="T15" s="12">
        <v>372706832.33599997</v>
      </c>
      <c r="U15" s="13">
        <v>406305489.30000007</v>
      </c>
      <c r="V15" s="12">
        <v>459669257.5</v>
      </c>
      <c r="W15" s="13">
        <v>505912291.39999998</v>
      </c>
    </row>
    <row r="16" spans="1:23">
      <c r="B16" s="12"/>
      <c r="C16" s="13"/>
      <c r="D16" s="12"/>
      <c r="E16" s="13"/>
      <c r="F16" s="12"/>
      <c r="G16" s="13"/>
      <c r="H16" s="12"/>
      <c r="I16" s="13"/>
      <c r="J16" s="12"/>
      <c r="K16" s="13"/>
      <c r="L16" s="12"/>
      <c r="M16" s="13"/>
      <c r="N16" s="12"/>
      <c r="O16" s="13"/>
      <c r="P16" s="12"/>
      <c r="Q16" s="13"/>
      <c r="R16" s="12"/>
      <c r="S16" s="13"/>
      <c r="T16" s="12"/>
      <c r="U16" s="13"/>
      <c r="V16" s="12"/>
      <c r="W16" s="13"/>
    </row>
    <row r="17" spans="1:23">
      <c r="A17" s="14" t="s">
        <v>23</v>
      </c>
      <c r="B17" s="15">
        <v>-5057420</v>
      </c>
      <c r="C17" s="16">
        <v>-4492413</v>
      </c>
      <c r="D17" s="15">
        <v>-2249352.3860999793</v>
      </c>
      <c r="E17" s="16">
        <v>2151050.7629999965</v>
      </c>
      <c r="F17" s="15">
        <v>4244659.3400000036</v>
      </c>
      <c r="G17" s="16">
        <v>19349482.099999994</v>
      </c>
      <c r="H17" s="15">
        <v>44665.280000001192</v>
      </c>
      <c r="I17" s="16">
        <v>3527171.9600000083</v>
      </c>
      <c r="J17" s="15">
        <v>2664911</v>
      </c>
      <c r="K17" s="16">
        <v>3648219</v>
      </c>
      <c r="L17" s="15">
        <f t="shared" ref="L17" si="0">L9-L15</f>
        <v>9177773.3589999676</v>
      </c>
      <c r="M17" s="16">
        <f>M9-M15</f>
        <v>14549980</v>
      </c>
      <c r="N17" s="15">
        <f>N9-N15</f>
        <v>2106143</v>
      </c>
      <c r="O17" s="16">
        <f>O9-O15</f>
        <v>-8458085</v>
      </c>
      <c r="P17" s="15">
        <v>14731473.31099999</v>
      </c>
      <c r="Q17" s="16">
        <v>17530945.600000024</v>
      </c>
      <c r="R17" s="15">
        <v>21490762.00000006</v>
      </c>
      <c r="S17" s="16">
        <v>16806620.467999935</v>
      </c>
      <c r="T17" s="15">
        <v>-4066711.9949998856</v>
      </c>
      <c r="U17" s="16">
        <v>-1527376.8000000715</v>
      </c>
      <c r="V17" s="15">
        <f>V9-V15</f>
        <v>1537253.1999999881</v>
      </c>
      <c r="W17" s="16">
        <f>W9-W15</f>
        <v>20082493.700000048</v>
      </c>
    </row>
    <row r="18" spans="1:23">
      <c r="B18" s="7"/>
      <c r="C18" s="8"/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7"/>
      <c r="S18" s="8"/>
      <c r="T18" s="7"/>
      <c r="U18" s="8"/>
      <c r="V18" s="7"/>
      <c r="W18" s="8"/>
    </row>
    <row r="19" spans="1:23">
      <c r="A19" s="2" t="s">
        <v>24</v>
      </c>
      <c r="B19" s="7">
        <v>5089894</v>
      </c>
      <c r="C19" s="8">
        <v>1359841</v>
      </c>
      <c r="D19" s="7">
        <v>3669753.3287999998</v>
      </c>
      <c r="E19" s="8">
        <v>2699041.9049999998</v>
      </c>
      <c r="F19" s="7">
        <v>-2380289.77</v>
      </c>
      <c r="G19" s="8">
        <v>3876594.27</v>
      </c>
      <c r="H19" s="7">
        <v>-22166953.039999999</v>
      </c>
      <c r="I19" s="8">
        <v>-9507643.3599999994</v>
      </c>
      <c r="J19" s="7">
        <v>2810338</v>
      </c>
      <c r="K19" s="8">
        <v>-11088378</v>
      </c>
      <c r="L19" s="7">
        <v>-8188058.7249999996</v>
      </c>
      <c r="M19" s="8">
        <v>-6211689</v>
      </c>
      <c r="N19" s="7">
        <v>-4422925</v>
      </c>
      <c r="O19" s="8">
        <v>-6774147</v>
      </c>
      <c r="P19" s="7">
        <v>-5904190.7979999995</v>
      </c>
      <c r="Q19" s="8">
        <v>-4662829.4000000004</v>
      </c>
      <c r="R19" s="7">
        <v>-6846237.7000000011</v>
      </c>
      <c r="S19" s="8">
        <v>-3287347.8049999969</v>
      </c>
      <c r="T19" s="7">
        <v>-8775996.972000001</v>
      </c>
      <c r="U19" s="8">
        <v>-11062491.699999999</v>
      </c>
      <c r="V19" s="7">
        <v>-22942511.400000002</v>
      </c>
      <c r="W19" s="8">
        <v>-21016846.40000001</v>
      </c>
    </row>
    <row r="20" spans="1:23">
      <c r="C20" s="6"/>
      <c r="E20" s="6"/>
      <c r="G20" s="6"/>
      <c r="I20" s="6"/>
      <c r="K20" s="6"/>
      <c r="M20" s="6"/>
      <c r="O20" s="6"/>
      <c r="Q20" s="6"/>
      <c r="S20" s="6"/>
      <c r="U20" s="6"/>
      <c r="W20" s="6"/>
    </row>
    <row r="21" spans="1:23">
      <c r="A21" s="14" t="s">
        <v>25</v>
      </c>
      <c r="B21" s="12">
        <v>32474</v>
      </c>
      <c r="C21" s="13">
        <v>-3132572</v>
      </c>
      <c r="D21" s="12">
        <v>1420400.9427000205</v>
      </c>
      <c r="E21" s="13">
        <v>4850092.6679999959</v>
      </c>
      <c r="F21" s="12">
        <v>1864369.5700000036</v>
      </c>
      <c r="G21" s="13">
        <v>23226076.369999994</v>
      </c>
      <c r="H21" s="12">
        <v>-22122287.759999998</v>
      </c>
      <c r="I21" s="13">
        <v>-5980471.3999999911</v>
      </c>
      <c r="J21" s="12">
        <v>5475250</v>
      </c>
      <c r="K21" s="13">
        <v>-7440159</v>
      </c>
      <c r="L21" s="12">
        <f>L17+L19</f>
        <v>989714.63399996795</v>
      </c>
      <c r="M21" s="13">
        <f>M17+M19</f>
        <v>8338291</v>
      </c>
      <c r="N21" s="12">
        <f>N17+N19</f>
        <v>-2316782</v>
      </c>
      <c r="O21" s="13">
        <f>O17+O19</f>
        <v>-15232232</v>
      </c>
      <c r="P21" s="12">
        <v>8827282.5129999891</v>
      </c>
      <c r="Q21" s="13">
        <v>12868116.200000023</v>
      </c>
      <c r="R21" s="12">
        <v>14644524.300000058</v>
      </c>
      <c r="S21" s="13">
        <v>13519272.662999939</v>
      </c>
      <c r="T21" s="12">
        <v>-12842708.966999887</v>
      </c>
      <c r="U21" s="13">
        <v>-12589868.500000071</v>
      </c>
      <c r="V21" s="12">
        <f>V17+V19</f>
        <v>-21405258.200000014</v>
      </c>
      <c r="W21" s="13">
        <f>W17+W19</f>
        <v>-934352.699999962</v>
      </c>
    </row>
    <row r="22" spans="1:23">
      <c r="B22" s="7"/>
      <c r="C22" s="8"/>
      <c r="D22" s="7"/>
      <c r="E22" s="8"/>
      <c r="F22" s="7"/>
      <c r="G22" s="8"/>
      <c r="H22" s="7"/>
      <c r="I22" s="8"/>
      <c r="J22" s="7"/>
      <c r="K22" s="8"/>
      <c r="L22" s="7"/>
      <c r="M22" s="8"/>
      <c r="N22" s="7"/>
      <c r="O22" s="8"/>
      <c r="P22" s="7"/>
      <c r="Q22" s="8"/>
      <c r="R22" s="7"/>
      <c r="S22" s="8"/>
      <c r="T22" s="7"/>
      <c r="U22" s="8"/>
      <c r="V22" s="7"/>
      <c r="W22" s="8"/>
    </row>
    <row r="23" spans="1:23">
      <c r="A23" s="2" t="s">
        <v>8</v>
      </c>
      <c r="B23" s="7">
        <v>656838</v>
      </c>
      <c r="C23" s="8">
        <v>312185</v>
      </c>
      <c r="D23" s="7">
        <v>937817.31499999994</v>
      </c>
      <c r="E23" s="8">
        <v>100651.667</v>
      </c>
      <c r="F23" s="7">
        <v>1775900.37</v>
      </c>
      <c r="G23" s="8">
        <v>25350898</v>
      </c>
      <c r="H23" s="7">
        <v>2870861.39</v>
      </c>
      <c r="I23" s="8">
        <v>9493029.9299999997</v>
      </c>
      <c r="J23" s="7">
        <v>-286927</v>
      </c>
      <c r="K23" s="8">
        <v>1329535</v>
      </c>
      <c r="L23" s="7">
        <v>299847</v>
      </c>
      <c r="M23" s="8">
        <v>1331998</v>
      </c>
      <c r="N23" s="7">
        <v>-4114235</v>
      </c>
      <c r="O23" s="8">
        <v>-49139</v>
      </c>
      <c r="P23" s="7">
        <v>-284366</v>
      </c>
      <c r="Q23" s="8">
        <v>366699.60000000003</v>
      </c>
      <c r="R23" s="7">
        <v>474417.1</v>
      </c>
      <c r="S23" s="8">
        <v>1090847.1000000001</v>
      </c>
      <c r="T23" s="7">
        <v>4053543.5</v>
      </c>
      <c r="U23" s="8">
        <v>3822218.1999999997</v>
      </c>
      <c r="V23" s="7">
        <v>86338.3</v>
      </c>
      <c r="W23" s="8">
        <v>23689.1</v>
      </c>
    </row>
    <row r="24" spans="1:23">
      <c r="C24" s="6"/>
      <c r="E24" s="6"/>
      <c r="G24" s="6"/>
      <c r="I24" s="6"/>
      <c r="K24" s="6"/>
      <c r="M24" s="6"/>
      <c r="O24" s="6"/>
      <c r="Q24" s="6"/>
      <c r="S24" s="6"/>
      <c r="U24" s="6"/>
      <c r="W24" s="6"/>
    </row>
    <row r="25" spans="1:23" ht="15" thickBot="1">
      <c r="A25" s="17" t="s">
        <v>33</v>
      </c>
      <c r="B25" s="18">
        <v>689312</v>
      </c>
      <c r="C25" s="19">
        <v>-2820387</v>
      </c>
      <c r="D25" s="18">
        <v>2358218.2577000204</v>
      </c>
      <c r="E25" s="19">
        <v>4950744.3349999962</v>
      </c>
      <c r="F25" s="18">
        <v>3640269.9400000037</v>
      </c>
      <c r="G25" s="19">
        <v>48576974.36999999</v>
      </c>
      <c r="H25" s="18">
        <v>-19251426.369999997</v>
      </c>
      <c r="I25" s="19">
        <v>3512558.5300000086</v>
      </c>
      <c r="J25" s="18">
        <v>5188322</v>
      </c>
      <c r="K25" s="19">
        <v>-6110625</v>
      </c>
      <c r="L25" s="18">
        <v>1289561.6339999679</v>
      </c>
      <c r="M25" s="19">
        <v>9670289</v>
      </c>
      <c r="N25" s="18">
        <v>-6431017</v>
      </c>
      <c r="O25" s="19">
        <v>-15281371</v>
      </c>
      <c r="P25" s="18">
        <v>8542916.5129999891</v>
      </c>
      <c r="Q25" s="19">
        <v>13234815.800000023</v>
      </c>
      <c r="R25" s="18">
        <v>15118941.400000058</v>
      </c>
      <c r="S25" s="19">
        <v>14610119.762999939</v>
      </c>
      <c r="T25" s="18">
        <v>-8789165.4669998866</v>
      </c>
      <c r="U25" s="19">
        <v>-8767650.3000000715</v>
      </c>
      <c r="V25" s="18">
        <v>-21318919.900000013</v>
      </c>
      <c r="W25" s="19">
        <v>-910663.59999996203</v>
      </c>
    </row>
    <row r="26" spans="1:23" ht="15" thickTop="1"/>
    <row r="28" spans="1:23">
      <c r="A28" s="1" t="s">
        <v>36</v>
      </c>
    </row>
    <row r="29" spans="1:23">
      <c r="B29" s="3">
        <v>2002</v>
      </c>
      <c r="C29" s="4">
        <v>2003</v>
      </c>
      <c r="D29" s="3">
        <v>2004</v>
      </c>
      <c r="E29" s="4">
        <v>2005</v>
      </c>
      <c r="F29" s="3">
        <v>2006</v>
      </c>
      <c r="G29" s="4">
        <v>2007</v>
      </c>
      <c r="H29" s="3">
        <v>2008</v>
      </c>
      <c r="I29" s="4">
        <v>2009</v>
      </c>
      <c r="J29" s="3">
        <v>2010</v>
      </c>
      <c r="K29" s="4">
        <v>2011</v>
      </c>
      <c r="L29" s="3">
        <v>2012</v>
      </c>
      <c r="M29" s="4">
        <v>2013</v>
      </c>
      <c r="N29" s="3">
        <v>2014</v>
      </c>
      <c r="O29" s="4">
        <v>2015</v>
      </c>
      <c r="P29" s="3">
        <v>2016</v>
      </c>
      <c r="Q29" s="4">
        <v>2017</v>
      </c>
      <c r="R29" s="3">
        <v>2018</v>
      </c>
      <c r="S29" s="4">
        <v>2019</v>
      </c>
      <c r="T29" s="3">
        <v>2020</v>
      </c>
      <c r="U29" s="4">
        <v>2021</v>
      </c>
      <c r="V29" s="3">
        <v>2022</v>
      </c>
      <c r="W29" s="4">
        <v>2023</v>
      </c>
    </row>
    <row r="30" spans="1:23">
      <c r="A30" s="5" t="s">
        <v>39</v>
      </c>
      <c r="B30" s="7"/>
      <c r="C30" s="8"/>
      <c r="D30" s="7"/>
      <c r="E30" s="8"/>
      <c r="F30" s="7"/>
      <c r="G30" s="8"/>
      <c r="H30" s="7"/>
      <c r="I30" s="8"/>
      <c r="J30" s="7"/>
      <c r="K30" s="8"/>
      <c r="L30" s="7"/>
      <c r="M30" s="8"/>
      <c r="N30" s="7"/>
      <c r="O30" s="8"/>
      <c r="P30" s="7"/>
      <c r="Q30" s="8"/>
      <c r="R30" s="7"/>
      <c r="S30" s="8"/>
      <c r="U30" s="8"/>
      <c r="W30" s="8"/>
    </row>
    <row r="31" spans="1:23">
      <c r="A31" s="2" t="s">
        <v>10</v>
      </c>
      <c r="B31" s="7">
        <v>112093465</v>
      </c>
      <c r="C31" s="8">
        <v>115906720</v>
      </c>
      <c r="D31" s="7">
        <v>123883168.53989999</v>
      </c>
      <c r="E31" s="8">
        <v>132478142.847</v>
      </c>
      <c r="F31" s="7">
        <v>144971744.16</v>
      </c>
      <c r="G31" s="8">
        <v>157779067.24000001</v>
      </c>
      <c r="H31" s="7">
        <v>193913662.43000001</v>
      </c>
      <c r="I31" s="8">
        <v>243056448.22999999</v>
      </c>
      <c r="J31" s="7">
        <v>311664247</v>
      </c>
      <c r="K31" s="8">
        <v>316714966</v>
      </c>
      <c r="L31" s="7">
        <v>328533781.20200002</v>
      </c>
      <c r="M31" s="8">
        <v>337272355</v>
      </c>
      <c r="N31" s="7">
        <v>353510736</v>
      </c>
      <c r="O31" s="8">
        <v>360628055</v>
      </c>
      <c r="P31" s="7">
        <v>367161213.56899995</v>
      </c>
      <c r="Q31" s="8">
        <v>392346726</v>
      </c>
      <c r="R31" s="7">
        <v>432604873.30000001</v>
      </c>
      <c r="S31" s="8">
        <v>462393852.76999986</v>
      </c>
      <c r="T31" s="7">
        <v>490957172.94000006</v>
      </c>
      <c r="U31" s="8">
        <v>531343278.30000007</v>
      </c>
      <c r="V31" s="7">
        <v>591839376.70000005</v>
      </c>
      <c r="W31" s="8">
        <v>655631680.19999993</v>
      </c>
    </row>
    <row r="32" spans="1:23">
      <c r="A32" s="9" t="s">
        <v>11</v>
      </c>
      <c r="B32" s="10">
        <v>62954694</v>
      </c>
      <c r="C32" s="11">
        <v>62982755</v>
      </c>
      <c r="D32" s="10">
        <v>63860147.803600006</v>
      </c>
      <c r="E32" s="11">
        <v>64787587.077</v>
      </c>
      <c r="F32" s="10">
        <v>62220521.649999999</v>
      </c>
      <c r="G32" s="11">
        <v>56538374.539999999</v>
      </c>
      <c r="H32" s="10">
        <v>59193961.210000001</v>
      </c>
      <c r="I32" s="11">
        <v>71234717.090000004</v>
      </c>
      <c r="J32" s="10">
        <v>61432094</v>
      </c>
      <c r="K32" s="11">
        <v>66377361</v>
      </c>
      <c r="L32" s="10">
        <v>65572640.088999994</v>
      </c>
      <c r="M32" s="11">
        <v>70920754</v>
      </c>
      <c r="N32" s="10">
        <v>65366667</v>
      </c>
      <c r="O32" s="11">
        <v>63033866</v>
      </c>
      <c r="P32" s="10">
        <v>62202299.676999994</v>
      </c>
      <c r="Q32" s="11">
        <v>74317235.800000012</v>
      </c>
      <c r="R32" s="10">
        <v>89574980.5</v>
      </c>
      <c r="S32" s="11">
        <v>88255981.832399994</v>
      </c>
      <c r="T32" s="10">
        <v>79674515.065999985</v>
      </c>
      <c r="U32" s="11">
        <v>79874216.799999997</v>
      </c>
      <c r="V32" s="10">
        <v>84827959</v>
      </c>
      <c r="W32" s="11">
        <v>83404112.700000003</v>
      </c>
    </row>
    <row r="33" spans="1:23">
      <c r="A33" s="2" t="s">
        <v>26</v>
      </c>
      <c r="B33" s="7">
        <v>175048159</v>
      </c>
      <c r="C33" s="8">
        <v>178889475</v>
      </c>
      <c r="D33" s="7">
        <v>187743316.34350002</v>
      </c>
      <c r="E33" s="8">
        <v>197265729.92399999</v>
      </c>
      <c r="F33" s="7">
        <v>207192265.81</v>
      </c>
      <c r="G33" s="8">
        <v>214317441.78</v>
      </c>
      <c r="H33" s="7">
        <v>253107623.63999999</v>
      </c>
      <c r="I33" s="8">
        <v>314291165.31999999</v>
      </c>
      <c r="J33" s="7">
        <v>373096341</v>
      </c>
      <c r="K33" s="8">
        <v>383092327</v>
      </c>
      <c r="L33" s="7">
        <f t="shared" ref="L33" si="1">L31+L32</f>
        <v>394106421.29100001</v>
      </c>
      <c r="M33" s="8">
        <f>M31+M32</f>
        <v>408193109</v>
      </c>
      <c r="N33" s="7">
        <f>N31+N32</f>
        <v>418877403</v>
      </c>
      <c r="O33" s="8">
        <f>O31+O32</f>
        <v>423661921</v>
      </c>
      <c r="P33" s="7">
        <v>429363513.24599993</v>
      </c>
      <c r="Q33" s="8">
        <v>466663961.80000001</v>
      </c>
      <c r="R33" s="7">
        <v>522179853.80000001</v>
      </c>
      <c r="S33" s="8">
        <v>550649834.60239983</v>
      </c>
      <c r="T33" s="7">
        <v>570631688.00600004</v>
      </c>
      <c r="U33" s="8">
        <v>611217495.10000002</v>
      </c>
      <c r="V33" s="7">
        <f>V31+V32</f>
        <v>676667335.70000005</v>
      </c>
      <c r="W33" s="8">
        <v>739035792.89999998</v>
      </c>
    </row>
    <row r="34" spans="1:23">
      <c r="A34" s="2" t="s">
        <v>12</v>
      </c>
      <c r="B34" s="7">
        <v>23750921</v>
      </c>
      <c r="C34" s="8">
        <v>26456398</v>
      </c>
      <c r="D34" s="7">
        <v>30738382.544</v>
      </c>
      <c r="E34" s="8">
        <v>34010652.864</v>
      </c>
      <c r="F34" s="7">
        <v>43911927.25</v>
      </c>
      <c r="G34" s="8">
        <v>81827029.950000003</v>
      </c>
      <c r="H34" s="7">
        <v>82397844.590000004</v>
      </c>
      <c r="I34" s="8">
        <v>71801220.890000001</v>
      </c>
      <c r="J34" s="7">
        <v>69837350</v>
      </c>
      <c r="K34" s="8">
        <v>64804814</v>
      </c>
      <c r="L34" s="7">
        <v>66178770.157000005</v>
      </c>
      <c r="M34" s="8">
        <v>56978373</v>
      </c>
      <c r="N34" s="7">
        <v>52958723</v>
      </c>
      <c r="O34" s="8">
        <v>56609103</v>
      </c>
      <c r="P34" s="7">
        <v>69560485.442999989</v>
      </c>
      <c r="Q34" s="8">
        <v>81405858.799999997</v>
      </c>
      <c r="R34" s="7">
        <v>79871163.700000003</v>
      </c>
      <c r="S34" s="8">
        <v>84300056.7016</v>
      </c>
      <c r="T34" s="7">
        <v>99843200.16399999</v>
      </c>
      <c r="U34" s="8">
        <v>102688461.39999999</v>
      </c>
      <c r="V34" s="7">
        <v>111630284.70000002</v>
      </c>
      <c r="W34" s="8">
        <v>125092010.99999999</v>
      </c>
    </row>
    <row r="35" spans="1:23">
      <c r="A35" s="1" t="s">
        <v>9</v>
      </c>
      <c r="B35" s="12">
        <v>198799080</v>
      </c>
      <c r="C35" s="13">
        <v>205345873</v>
      </c>
      <c r="D35" s="12">
        <v>218481698.88749999</v>
      </c>
      <c r="E35" s="13">
        <v>231276382.78799999</v>
      </c>
      <c r="F35" s="12">
        <v>251104193.06</v>
      </c>
      <c r="G35" s="13">
        <v>296144471.73000002</v>
      </c>
      <c r="H35" s="12">
        <v>335505468.23000002</v>
      </c>
      <c r="I35" s="13">
        <v>386092386.20999998</v>
      </c>
      <c r="J35" s="12">
        <v>442933691</v>
      </c>
      <c r="K35" s="13">
        <v>447897141</v>
      </c>
      <c r="L35" s="12">
        <v>460285191.44800001</v>
      </c>
      <c r="M35" s="13">
        <v>465171482</v>
      </c>
      <c r="N35" s="12">
        <v>471836126</v>
      </c>
      <c r="O35" s="13">
        <v>480271024</v>
      </c>
      <c r="P35" s="12">
        <v>498923998.68899989</v>
      </c>
      <c r="Q35" s="13">
        <v>548069820.5999999</v>
      </c>
      <c r="R35" s="12">
        <v>602051017.5</v>
      </c>
      <c r="S35" s="13">
        <v>634949891.30399978</v>
      </c>
      <c r="T35" s="12">
        <v>670474888.17000008</v>
      </c>
      <c r="U35" s="13">
        <v>713905956.50000012</v>
      </c>
      <c r="V35" s="12">
        <v>788297620.4000001</v>
      </c>
      <c r="W35" s="13">
        <v>864127803.89999986</v>
      </c>
    </row>
    <row r="36" spans="1:23">
      <c r="B36" s="12"/>
      <c r="C36" s="13"/>
      <c r="D36" s="12"/>
      <c r="E36" s="13"/>
      <c r="F36" s="12"/>
      <c r="G36" s="13"/>
      <c r="H36" s="12"/>
      <c r="I36" s="13"/>
      <c r="J36" s="12"/>
      <c r="K36" s="13"/>
      <c r="L36" s="12"/>
      <c r="M36" s="13"/>
      <c r="N36" s="12"/>
      <c r="O36" s="13"/>
      <c r="P36" s="12"/>
      <c r="Q36" s="13"/>
      <c r="R36" s="12"/>
      <c r="S36" s="13"/>
      <c r="T36" s="12"/>
      <c r="U36" s="13"/>
      <c r="V36" s="12"/>
      <c r="W36" s="13"/>
    </row>
    <row r="37" spans="1:23">
      <c r="A37" s="2" t="s">
        <v>14</v>
      </c>
      <c r="B37" s="7">
        <v>90493620</v>
      </c>
      <c r="C37" s="8">
        <v>83663873</v>
      </c>
      <c r="D37" s="7">
        <v>86802982.161300004</v>
      </c>
      <c r="E37" s="8">
        <v>94905650.747999996</v>
      </c>
      <c r="F37" s="7">
        <v>99177402.5</v>
      </c>
      <c r="G37" s="8">
        <v>160519827.19999999</v>
      </c>
      <c r="H37" s="7">
        <v>141278295.41</v>
      </c>
      <c r="I37" s="8">
        <v>161270446.38999999</v>
      </c>
      <c r="J37" s="7">
        <v>189421803</v>
      </c>
      <c r="K37" s="8">
        <v>187312698</v>
      </c>
      <c r="L37" s="7">
        <v>194745962.60600001</v>
      </c>
      <c r="M37" s="8">
        <v>204018362</v>
      </c>
      <c r="N37" s="7">
        <v>204178010</v>
      </c>
      <c r="O37" s="8">
        <v>189227313</v>
      </c>
      <c r="P37" s="7">
        <v>200748241.148</v>
      </c>
      <c r="Q37" s="8">
        <v>223052368.30000001</v>
      </c>
      <c r="R37" s="7">
        <v>246815204.19999987</v>
      </c>
      <c r="S37" s="8">
        <v>265745009.02000004</v>
      </c>
      <c r="T37" s="7">
        <v>259640122.02099997</v>
      </c>
      <c r="U37" s="8">
        <v>260703032.70000002</v>
      </c>
      <c r="V37" s="7">
        <v>261512789</v>
      </c>
      <c r="W37" s="8">
        <v>276688430.39999998</v>
      </c>
    </row>
    <row r="38" spans="1:23">
      <c r="A38" s="2" t="s">
        <v>15</v>
      </c>
      <c r="B38" s="7">
        <v>35816616</v>
      </c>
      <c r="C38" s="8">
        <v>43059430</v>
      </c>
      <c r="D38" s="7">
        <v>47681579.092099994</v>
      </c>
      <c r="E38" s="8">
        <v>53555665.369999997</v>
      </c>
      <c r="F38" s="7">
        <v>62602587.729999997</v>
      </c>
      <c r="G38" s="8">
        <v>37556125.619999997</v>
      </c>
      <c r="H38" s="7">
        <v>39638151.82</v>
      </c>
      <c r="I38" s="8">
        <v>38678301.329999998</v>
      </c>
      <c r="J38" s="7">
        <v>38574413</v>
      </c>
      <c r="K38" s="8">
        <v>44070013</v>
      </c>
      <c r="L38" s="7">
        <v>50481878</v>
      </c>
      <c r="M38" s="8">
        <v>49597543</v>
      </c>
      <c r="N38" s="7">
        <v>54926365</v>
      </c>
      <c r="O38" s="8">
        <v>71763849</v>
      </c>
      <c r="P38" s="7">
        <v>82005833</v>
      </c>
      <c r="Q38" s="8">
        <v>90938871</v>
      </c>
      <c r="R38" s="7">
        <v>97014902.699999988</v>
      </c>
      <c r="S38" s="8">
        <v>99061000.828999996</v>
      </c>
      <c r="T38" s="7">
        <v>105768952.2</v>
      </c>
      <c r="U38" s="8">
        <v>112268241.8</v>
      </c>
      <c r="V38" s="7">
        <v>120327428</v>
      </c>
      <c r="W38" s="8">
        <v>130755412.30000001</v>
      </c>
    </row>
    <row r="39" spans="1:23">
      <c r="A39" s="2" t="s">
        <v>16</v>
      </c>
      <c r="B39" s="7">
        <v>52929185</v>
      </c>
      <c r="C39" s="8">
        <v>56560586</v>
      </c>
      <c r="D39" s="7">
        <v>60106596.373399995</v>
      </c>
      <c r="E39" s="8">
        <v>58123307.486000001</v>
      </c>
      <c r="F39" s="7">
        <v>58195313.840000004</v>
      </c>
      <c r="G39" s="8">
        <v>57924787.409999996</v>
      </c>
      <c r="H39" s="7">
        <v>106306334.84</v>
      </c>
      <c r="I39" s="8">
        <v>136356083.69999999</v>
      </c>
      <c r="J39" s="7">
        <v>165591663</v>
      </c>
      <c r="K39" s="8">
        <v>170323636</v>
      </c>
      <c r="L39" s="7">
        <v>162841228</v>
      </c>
      <c r="M39" s="8">
        <v>160229362</v>
      </c>
      <c r="N39" s="7">
        <v>157809300</v>
      </c>
      <c r="O39" s="8">
        <v>164721711</v>
      </c>
      <c r="P39" s="7">
        <v>160019312.90399998</v>
      </c>
      <c r="Q39" s="8">
        <v>164817768</v>
      </c>
      <c r="R39" s="7">
        <v>185886573.50000003</v>
      </c>
      <c r="S39" s="8">
        <v>190198170.58540002</v>
      </c>
      <c r="T39" s="7">
        <v>218256321.92100003</v>
      </c>
      <c r="U39" s="8">
        <v>246656594.59999999</v>
      </c>
      <c r="V39" s="7">
        <v>284428709.60000002</v>
      </c>
      <c r="W39" s="8">
        <v>320316022.5</v>
      </c>
    </row>
    <row r="40" spans="1:23">
      <c r="A40" s="9" t="s">
        <v>17</v>
      </c>
      <c r="B40" s="10">
        <v>19559659</v>
      </c>
      <c r="C40" s="11">
        <v>22061982</v>
      </c>
      <c r="D40" s="10">
        <v>23890546.830700003</v>
      </c>
      <c r="E40" s="11">
        <v>24691763.296</v>
      </c>
      <c r="F40" s="10">
        <v>31128889.050000001</v>
      </c>
      <c r="G40" s="11">
        <v>40143732.68</v>
      </c>
      <c r="H40" s="10">
        <v>48282686.020000003</v>
      </c>
      <c r="I40" s="11">
        <v>49787555.079999998</v>
      </c>
      <c r="J40" s="10">
        <v>49345813</v>
      </c>
      <c r="K40" s="11">
        <v>46190794</v>
      </c>
      <c r="L40" s="10">
        <v>52216124.842</v>
      </c>
      <c r="M40" s="11">
        <v>51326215</v>
      </c>
      <c r="N40" s="10">
        <v>54922451</v>
      </c>
      <c r="O40" s="11">
        <v>54558152</v>
      </c>
      <c r="P40" s="10">
        <v>56150611.637000002</v>
      </c>
      <c r="Q40" s="11">
        <v>69260813.099999994</v>
      </c>
      <c r="R40" s="10">
        <v>72334337.200000003</v>
      </c>
      <c r="S40" s="11">
        <v>79945711.059599996</v>
      </c>
      <c r="T40" s="10">
        <v>86809492.127999991</v>
      </c>
      <c r="U40" s="11">
        <v>94278087.400000006</v>
      </c>
      <c r="V40" s="10">
        <v>122028693.89999999</v>
      </c>
      <c r="W40" s="11">
        <v>136367938.40000001</v>
      </c>
    </row>
    <row r="41" spans="1:23">
      <c r="A41" s="1" t="s">
        <v>27</v>
      </c>
      <c r="B41" s="12">
        <v>72488844</v>
      </c>
      <c r="C41" s="13">
        <v>78622568</v>
      </c>
      <c r="D41" s="12">
        <v>83997143.204100013</v>
      </c>
      <c r="E41" s="13">
        <v>82815070.782000005</v>
      </c>
      <c r="F41" s="12">
        <v>89324202.890000001</v>
      </c>
      <c r="G41" s="13">
        <v>98068520.090000004</v>
      </c>
      <c r="H41" s="12">
        <v>154589020.86000001</v>
      </c>
      <c r="I41" s="13">
        <v>186143638.77999997</v>
      </c>
      <c r="J41" s="12">
        <v>214937476</v>
      </c>
      <c r="K41" s="13">
        <v>216514429</v>
      </c>
      <c r="L41" s="12">
        <f t="shared" ref="L41" si="2">L39+L40</f>
        <v>215057352.84200001</v>
      </c>
      <c r="M41" s="13">
        <f>M39+M40</f>
        <v>211555577</v>
      </c>
      <c r="N41" s="12">
        <f>N39+N40</f>
        <v>212731751</v>
      </c>
      <c r="O41" s="13">
        <f>O39+O40</f>
        <v>219279863</v>
      </c>
      <c r="P41" s="12">
        <v>216169924.54099998</v>
      </c>
      <c r="Q41" s="13">
        <v>234078581.09999999</v>
      </c>
      <c r="R41" s="12">
        <v>258220910.70000005</v>
      </c>
      <c r="S41" s="13">
        <v>270143881.64499998</v>
      </c>
      <c r="T41" s="12">
        <v>305065814.04900002</v>
      </c>
      <c r="U41" s="13">
        <v>340934682</v>
      </c>
      <c r="V41" s="12">
        <f>V39+V40</f>
        <v>406457403.5</v>
      </c>
      <c r="W41" s="13">
        <f>W39+W40</f>
        <v>456683960.89999998</v>
      </c>
    </row>
    <row r="42" spans="1:23">
      <c r="A42" s="1" t="s">
        <v>28</v>
      </c>
      <c r="B42" s="12">
        <v>108305460</v>
      </c>
      <c r="C42" s="13">
        <v>121681998</v>
      </c>
      <c r="D42" s="12">
        <v>131678722.29619999</v>
      </c>
      <c r="E42" s="13">
        <v>136370736.15200001</v>
      </c>
      <c r="F42" s="12">
        <v>151926790.62</v>
      </c>
      <c r="G42" s="13">
        <v>135624645.71000001</v>
      </c>
      <c r="H42" s="12">
        <v>194227172.68000001</v>
      </c>
      <c r="I42" s="13">
        <v>224821940.10999995</v>
      </c>
      <c r="J42" s="12">
        <v>253511889</v>
      </c>
      <c r="K42" s="13">
        <v>260584442</v>
      </c>
      <c r="L42" s="12">
        <f t="shared" ref="L42" si="3">L41+L38</f>
        <v>265539230.84200001</v>
      </c>
      <c r="M42" s="13">
        <f>M41+M38</f>
        <v>261153120</v>
      </c>
      <c r="N42" s="12">
        <f>N41+N38</f>
        <v>267658116</v>
      </c>
      <c r="O42" s="13">
        <f>O41+O38</f>
        <v>291043712</v>
      </c>
      <c r="P42" s="12">
        <v>298175757.54100001</v>
      </c>
      <c r="Q42" s="13">
        <v>325017452.10000002</v>
      </c>
      <c r="R42" s="12">
        <v>355235813.40000004</v>
      </c>
      <c r="S42" s="13">
        <v>369204882.47399998</v>
      </c>
      <c r="T42" s="12">
        <v>410834766.24900001</v>
      </c>
      <c r="U42" s="13">
        <v>453202923.80000001</v>
      </c>
      <c r="V42" s="12">
        <f>V41+V38</f>
        <v>526784831.5</v>
      </c>
      <c r="W42" s="13">
        <f>W41+W38</f>
        <v>587439373.20000005</v>
      </c>
    </row>
    <row r="43" spans="1:23">
      <c r="A43" s="1" t="s">
        <v>13</v>
      </c>
      <c r="B43" s="12">
        <v>198799080</v>
      </c>
      <c r="C43" s="13">
        <v>205345871</v>
      </c>
      <c r="D43" s="12">
        <v>218481704.6895</v>
      </c>
      <c r="E43" s="13">
        <v>231276386.90000001</v>
      </c>
      <c r="F43" s="12">
        <v>251104193.12</v>
      </c>
      <c r="G43" s="13">
        <v>296144472.91000003</v>
      </c>
      <c r="H43" s="12">
        <v>335505468.08999997</v>
      </c>
      <c r="I43" s="13">
        <v>386092386.49999994</v>
      </c>
      <c r="J43" s="12">
        <v>442933692</v>
      </c>
      <c r="K43" s="13">
        <v>447897141</v>
      </c>
      <c r="L43" s="12">
        <v>460285193.44800001</v>
      </c>
      <c r="M43" s="13">
        <v>465171482</v>
      </c>
      <c r="N43" s="12">
        <v>471836126</v>
      </c>
      <c r="O43" s="13">
        <v>480271024</v>
      </c>
      <c r="P43" s="12">
        <v>498923998.68900001</v>
      </c>
      <c r="Q43" s="13">
        <v>548069820.39999998</v>
      </c>
      <c r="R43" s="12">
        <v>602051017.5999999</v>
      </c>
      <c r="S43" s="13">
        <v>634949891.49399996</v>
      </c>
      <c r="T43" s="12">
        <v>670474888.26999974</v>
      </c>
      <c r="U43" s="13">
        <v>713905956.49999976</v>
      </c>
      <c r="V43" s="12">
        <v>788297620.50000012</v>
      </c>
      <c r="W43" s="13">
        <v>864127803.5999999</v>
      </c>
    </row>
    <row r="46" spans="1:23">
      <c r="A46" s="1" t="s">
        <v>37</v>
      </c>
    </row>
    <row r="47" spans="1:23">
      <c r="B47" s="3">
        <v>2002</v>
      </c>
      <c r="C47" s="4">
        <v>2003</v>
      </c>
      <c r="D47" s="3">
        <v>2004</v>
      </c>
      <c r="E47" s="4">
        <v>2005</v>
      </c>
      <c r="F47" s="3">
        <v>2006</v>
      </c>
      <c r="G47" s="4">
        <v>2007</v>
      </c>
      <c r="H47" s="3">
        <v>2008</v>
      </c>
      <c r="I47" s="4">
        <v>2009</v>
      </c>
      <c r="J47" s="3">
        <v>2010</v>
      </c>
      <c r="K47" s="4">
        <v>2011</v>
      </c>
      <c r="L47" s="3">
        <v>2012</v>
      </c>
      <c r="M47" s="4">
        <v>2013</v>
      </c>
      <c r="N47" s="3">
        <v>2014</v>
      </c>
      <c r="O47" s="4">
        <v>2015</v>
      </c>
      <c r="P47" s="3">
        <v>2016</v>
      </c>
      <c r="Q47" s="4">
        <v>2017</v>
      </c>
      <c r="R47" s="3">
        <v>2018</v>
      </c>
      <c r="S47" s="4">
        <v>2019</v>
      </c>
      <c r="T47" s="3">
        <v>2020</v>
      </c>
      <c r="U47" s="4">
        <v>2021</v>
      </c>
      <c r="V47" s="3">
        <v>2022</v>
      </c>
      <c r="W47" s="4">
        <v>2023</v>
      </c>
    </row>
    <row r="48" spans="1:23">
      <c r="A48" s="5" t="s">
        <v>40</v>
      </c>
      <c r="B48" s="7"/>
      <c r="C48" s="8"/>
      <c r="D48" s="7"/>
      <c r="E48" s="8"/>
      <c r="F48" s="7"/>
      <c r="G48" s="8"/>
      <c r="H48" s="7"/>
      <c r="I48" s="8"/>
      <c r="J48" s="7"/>
      <c r="K48" s="8"/>
      <c r="L48" s="7"/>
      <c r="M48" s="8"/>
      <c r="N48" s="7"/>
      <c r="O48" s="8"/>
      <c r="P48" s="7"/>
      <c r="Q48" s="8"/>
      <c r="R48" s="7"/>
      <c r="S48" s="8"/>
      <c r="U48" s="8"/>
      <c r="W48" s="8"/>
    </row>
    <row r="49" spans="1:23">
      <c r="A49" s="2" t="s">
        <v>29</v>
      </c>
      <c r="B49" s="7">
        <v>682697</v>
      </c>
      <c r="C49" s="8">
        <v>-2820387</v>
      </c>
      <c r="D49" s="7">
        <v>2363347.4836999997</v>
      </c>
      <c r="E49" s="8">
        <v>4945996.5120000001</v>
      </c>
      <c r="F49" s="7">
        <v>3640307.32</v>
      </c>
      <c r="G49" s="8">
        <v>48576973.009999998</v>
      </c>
      <c r="H49" s="7">
        <v>-19251424.030000001</v>
      </c>
      <c r="I49" s="8">
        <v>3512558.87</v>
      </c>
      <c r="J49" s="7">
        <v>5188395</v>
      </c>
      <c r="K49" s="8">
        <v>-6110632</v>
      </c>
      <c r="L49" s="7">
        <v>1289560.6340000001</v>
      </c>
      <c r="M49" s="8">
        <v>9670289</v>
      </c>
      <c r="N49" s="7">
        <v>-6431017</v>
      </c>
      <c r="O49" s="8">
        <v>-15281371</v>
      </c>
      <c r="P49" s="7">
        <v>8542916.5130000003</v>
      </c>
      <c r="Q49" s="8">
        <v>13234815.599999998</v>
      </c>
      <c r="R49" s="7">
        <v>15118940.9</v>
      </c>
      <c r="S49" s="8">
        <v>14610119.273</v>
      </c>
      <c r="T49" s="7">
        <v>-8789164.9670000002</v>
      </c>
      <c r="U49" s="8">
        <v>-8767650.4000000004</v>
      </c>
      <c r="V49" s="7">
        <v>-21318920</v>
      </c>
      <c r="W49" s="8">
        <v>-910663.50000000047</v>
      </c>
    </row>
    <row r="50" spans="1:23">
      <c r="A50" s="9" t="s">
        <v>30</v>
      </c>
      <c r="B50" s="10">
        <v>5903548</v>
      </c>
      <c r="C50" s="11">
        <v>7164857</v>
      </c>
      <c r="D50" s="10">
        <v>5997893.0684000002</v>
      </c>
      <c r="E50" s="11">
        <v>6310359.0219999999</v>
      </c>
      <c r="F50" s="10">
        <v>11442316.27</v>
      </c>
      <c r="G50" s="11">
        <v>-26763110.780000001</v>
      </c>
      <c r="H50" s="10">
        <v>34219079.159999996</v>
      </c>
      <c r="I50" s="11">
        <v>6772836.7800000003</v>
      </c>
      <c r="J50" s="10">
        <v>7137379</v>
      </c>
      <c r="K50" s="11">
        <v>23767422</v>
      </c>
      <c r="L50" s="10">
        <v>22270372.827</v>
      </c>
      <c r="M50" s="11">
        <v>12006849</v>
      </c>
      <c r="N50" s="10">
        <v>22458759</v>
      </c>
      <c r="O50" s="11">
        <v>31908844</v>
      </c>
      <c r="P50" s="10">
        <v>25420585.354000002</v>
      </c>
      <c r="Q50" s="11">
        <v>19768986.5</v>
      </c>
      <c r="R50" s="10">
        <v>22894898.299999997</v>
      </c>
      <c r="S50" s="11">
        <v>20001700.282000002</v>
      </c>
      <c r="T50" s="10">
        <v>26863869.013</v>
      </c>
      <c r="U50" s="11">
        <v>24290074.700000003</v>
      </c>
      <c r="V50" s="10">
        <v>38606667.800000004</v>
      </c>
      <c r="W50" s="11">
        <v>44702208.700000003</v>
      </c>
    </row>
    <row r="51" spans="1:23">
      <c r="A51" s="1" t="s">
        <v>19</v>
      </c>
      <c r="B51" s="12">
        <v>6586245</v>
      </c>
      <c r="C51" s="13">
        <v>4344470</v>
      </c>
      <c r="D51" s="12">
        <v>8361240.5521000009</v>
      </c>
      <c r="E51" s="13">
        <v>11256355.534</v>
      </c>
      <c r="F51" s="12">
        <v>15082623.59</v>
      </c>
      <c r="G51" s="13">
        <v>21813862.23</v>
      </c>
      <c r="H51" s="12">
        <v>14967655.130000001</v>
      </c>
      <c r="I51" s="13">
        <v>10285395.65</v>
      </c>
      <c r="J51" s="12">
        <v>12325774</v>
      </c>
      <c r="K51" s="13">
        <v>17656791</v>
      </c>
      <c r="L51" s="12">
        <v>20980812.193</v>
      </c>
      <c r="M51" s="13">
        <v>21677138</v>
      </c>
      <c r="N51" s="12">
        <v>16027742</v>
      </c>
      <c r="O51" s="13">
        <v>16627473</v>
      </c>
      <c r="P51" s="12">
        <v>33963501.866999999</v>
      </c>
      <c r="Q51" s="13">
        <v>33003802.100000001</v>
      </c>
      <c r="R51" s="12">
        <v>38013839.199999996</v>
      </c>
      <c r="S51" s="13">
        <v>34611819.555</v>
      </c>
      <c r="T51" s="12">
        <v>18074704.046</v>
      </c>
      <c r="U51" s="13">
        <v>15522424.299999999</v>
      </c>
      <c r="V51" s="12">
        <v>17287747.799999997</v>
      </c>
      <c r="W51" s="13">
        <v>43791545.200000003</v>
      </c>
    </row>
    <row r="52" spans="1:23">
      <c r="A52" s="9" t="s">
        <v>31</v>
      </c>
      <c r="B52" s="10">
        <v>-885627</v>
      </c>
      <c r="C52" s="11">
        <v>-236969</v>
      </c>
      <c r="D52" s="10">
        <v>204595.07140000002</v>
      </c>
      <c r="E52" s="11">
        <v>-752685.21200000006</v>
      </c>
      <c r="F52" s="10">
        <v>-3123347.19</v>
      </c>
      <c r="G52" s="11">
        <v>-432360.69</v>
      </c>
      <c r="H52" s="10">
        <v>2413485.31</v>
      </c>
      <c r="I52" s="11">
        <v>-4846212.17</v>
      </c>
      <c r="J52" s="10">
        <v>-704648</v>
      </c>
      <c r="K52" s="11">
        <v>-1226742</v>
      </c>
      <c r="L52" s="10">
        <v>717329.16599999997</v>
      </c>
      <c r="M52" s="11">
        <v>1902433</v>
      </c>
      <c r="N52" s="10">
        <v>288396</v>
      </c>
      <c r="O52" s="11">
        <v>-3670441</v>
      </c>
      <c r="P52" s="10">
        <v>-8963359.1359999999</v>
      </c>
      <c r="Q52" s="11">
        <v>-7226047.5999999996</v>
      </c>
      <c r="R52" s="10">
        <v>-5003442.5999999996</v>
      </c>
      <c r="S52" s="11">
        <v>793908.41399999952</v>
      </c>
      <c r="T52" s="10">
        <v>-476434.94700000004</v>
      </c>
      <c r="U52" s="11">
        <v>-3222023.3000000017</v>
      </c>
      <c r="V52" s="10">
        <v>3766113.8999999994</v>
      </c>
      <c r="W52" s="11">
        <v>-5094462.2999999989</v>
      </c>
    </row>
    <row r="53" spans="1:23">
      <c r="A53" s="1" t="s">
        <v>18</v>
      </c>
      <c r="B53" s="12">
        <v>5700618</v>
      </c>
      <c r="C53" s="13">
        <v>4107501</v>
      </c>
      <c r="D53" s="12">
        <v>8565835.6235000007</v>
      </c>
      <c r="E53" s="13">
        <v>10503670.322000001</v>
      </c>
      <c r="F53" s="12">
        <v>11959276.4</v>
      </c>
      <c r="G53" s="13">
        <v>21381501.539999999</v>
      </c>
      <c r="H53" s="12">
        <v>17381140.440000001</v>
      </c>
      <c r="I53" s="13">
        <v>5439183.4800000004</v>
      </c>
      <c r="J53" s="12">
        <v>11621126</v>
      </c>
      <c r="K53" s="13">
        <v>16430049</v>
      </c>
      <c r="L53" s="12">
        <v>21698141.358999997</v>
      </c>
      <c r="M53" s="13">
        <v>23579571</v>
      </c>
      <c r="N53" s="12">
        <v>16316138</v>
      </c>
      <c r="O53" s="13">
        <v>12957033</v>
      </c>
      <c r="P53" s="12">
        <v>25000142.730999999</v>
      </c>
      <c r="Q53" s="13">
        <v>25777754.5</v>
      </c>
      <c r="R53" s="12">
        <v>33010396.600000001</v>
      </c>
      <c r="S53" s="13">
        <v>35405727.968999997</v>
      </c>
      <c r="T53" s="12">
        <v>17598269.098999999</v>
      </c>
      <c r="U53" s="13">
        <v>12300400.999999996</v>
      </c>
      <c r="V53" s="12">
        <v>21053861.699999996</v>
      </c>
      <c r="W53" s="13">
        <v>38697082.899999999</v>
      </c>
    </row>
    <row r="54" spans="1:23">
      <c r="A54" s="2" t="s">
        <v>20</v>
      </c>
      <c r="B54" s="7">
        <v>-13968633</v>
      </c>
      <c r="C54" s="8">
        <v>-6779591</v>
      </c>
      <c r="D54" s="7">
        <v>-8241380.4092999985</v>
      </c>
      <c r="E54" s="8">
        <v>-7752626.4519999996</v>
      </c>
      <c r="F54" s="7">
        <v>-5505694.0099999998</v>
      </c>
      <c r="G54" s="8">
        <v>35268301.200000003</v>
      </c>
      <c r="H54" s="7">
        <v>-41729978.020000003</v>
      </c>
      <c r="I54" s="8">
        <v>-18040374.219999999</v>
      </c>
      <c r="J54" s="7">
        <v>-14274665</v>
      </c>
      <c r="K54" s="8">
        <v>-15428183</v>
      </c>
      <c r="L54" s="7">
        <v>-13615625.398000002</v>
      </c>
      <c r="M54" s="8">
        <v>-19103685</v>
      </c>
      <c r="N54" s="7">
        <v>-15952005</v>
      </c>
      <c r="O54" s="8">
        <v>-11755574</v>
      </c>
      <c r="P54" s="7">
        <v>-9678851.9270000011</v>
      </c>
      <c r="Q54" s="8">
        <v>-22030893.700000003</v>
      </c>
      <c r="R54" s="7">
        <v>-41333343.200000003</v>
      </c>
      <c r="S54" s="8">
        <v>-36092666.150000013</v>
      </c>
      <c r="T54" s="7">
        <v>-32181855.955999985</v>
      </c>
      <c r="U54" s="8">
        <v>-26222537.399999999</v>
      </c>
      <c r="V54" s="7">
        <v>-35677018.500000007</v>
      </c>
      <c r="W54" s="8">
        <v>-54637033.500000015</v>
      </c>
    </row>
    <row r="55" spans="1:23">
      <c r="A55" s="9" t="s">
        <v>21</v>
      </c>
      <c r="B55" s="10">
        <v>8002778</v>
      </c>
      <c r="C55" s="11">
        <v>4050843</v>
      </c>
      <c r="D55" s="10">
        <v>1320061.0862999998</v>
      </c>
      <c r="E55" s="11">
        <v>-776337.22499999998</v>
      </c>
      <c r="F55" s="10">
        <v>-3947055.21</v>
      </c>
      <c r="G55" s="11">
        <v>-26115296.539999999</v>
      </c>
      <c r="H55" s="10">
        <v>18246227.949999999</v>
      </c>
      <c r="I55" s="11">
        <v>10755975.390000001</v>
      </c>
      <c r="J55" s="10">
        <v>3583226</v>
      </c>
      <c r="K55" s="11">
        <v>-8029119</v>
      </c>
      <c r="L55" s="10">
        <v>-7549477</v>
      </c>
      <c r="M55" s="11">
        <v>-10978956</v>
      </c>
      <c r="N55" s="10">
        <v>-3017095</v>
      </c>
      <c r="O55" s="11">
        <v>-1787057</v>
      </c>
      <c r="P55" s="10">
        <v>-8583218.4660000019</v>
      </c>
      <c r="Q55" s="11">
        <v>-2090098.600000001</v>
      </c>
      <c r="R55" s="10">
        <v>11214062.700000003</v>
      </c>
      <c r="S55" s="11">
        <v>886406.22700000054</v>
      </c>
      <c r="T55" s="10">
        <v>16868321.079000004</v>
      </c>
      <c r="U55" s="11">
        <v>16850410.599999998</v>
      </c>
      <c r="V55" s="10">
        <v>12217727.899999999</v>
      </c>
      <c r="W55" s="11">
        <v>16440930.999999996</v>
      </c>
    </row>
    <row r="56" spans="1:23">
      <c r="A56" s="1" t="s">
        <v>22</v>
      </c>
      <c r="B56" s="15">
        <v>-265237</v>
      </c>
      <c r="C56" s="16">
        <v>1378753</v>
      </c>
      <c r="D56" s="15">
        <v>1644516.3004999994</v>
      </c>
      <c r="E56" s="16">
        <v>1974706.6450000009</v>
      </c>
      <c r="F56" s="15">
        <v>2506527.1800000006</v>
      </c>
      <c r="G56" s="16">
        <v>30534506.200000003</v>
      </c>
      <c r="H56" s="15">
        <v>-6102609.6300000027</v>
      </c>
      <c r="I56" s="16">
        <v>-1845215.3499999978</v>
      </c>
      <c r="J56" s="15">
        <v>929688</v>
      </c>
      <c r="K56" s="16">
        <v>-7027253</v>
      </c>
      <c r="L56" s="15">
        <v>533038.96099999547</v>
      </c>
      <c r="M56" s="16">
        <v>-6503070</v>
      </c>
      <c r="N56" s="15">
        <v>-2652962</v>
      </c>
      <c r="O56" s="16">
        <v>-585599</v>
      </c>
      <c r="P56" s="15">
        <v>6738072.3379999967</v>
      </c>
      <c r="Q56" s="16">
        <v>1656762.199999996</v>
      </c>
      <c r="R56" s="15">
        <v>2891116.1000000034</v>
      </c>
      <c r="S56" s="16">
        <v>199468.04599999508</v>
      </c>
      <c r="T56" s="15">
        <v>2284734.2220000075</v>
      </c>
      <c r="U56" s="16">
        <v>2928274.2</v>
      </c>
      <c r="V56" s="15">
        <v>-2405428.9000000088</v>
      </c>
      <c r="W56" s="16">
        <v>500980.39999998244</v>
      </c>
    </row>
    <row r="60" spans="1:23">
      <c r="A60" s="1" t="s">
        <v>35</v>
      </c>
    </row>
    <row r="61" spans="1:23">
      <c r="B61" s="3">
        <v>2002</v>
      </c>
      <c r="C61" s="4">
        <v>2003</v>
      </c>
      <c r="D61" s="3">
        <v>2004</v>
      </c>
      <c r="E61" s="4">
        <v>2005</v>
      </c>
      <c r="F61" s="3">
        <v>2006</v>
      </c>
      <c r="G61" s="4">
        <v>2007</v>
      </c>
      <c r="H61" s="3">
        <v>2008</v>
      </c>
      <c r="I61" s="4">
        <v>2009</v>
      </c>
      <c r="J61" s="3">
        <v>2010</v>
      </c>
      <c r="K61" s="4">
        <v>2011</v>
      </c>
      <c r="L61" s="3">
        <v>2012</v>
      </c>
      <c r="M61" s="4">
        <v>2013</v>
      </c>
      <c r="N61" s="3">
        <v>2014</v>
      </c>
      <c r="O61" s="4">
        <v>2015</v>
      </c>
      <c r="P61" s="3">
        <v>2016</v>
      </c>
      <c r="Q61" s="4">
        <v>2017</v>
      </c>
      <c r="R61" s="3">
        <v>2018</v>
      </c>
      <c r="S61" s="4">
        <v>2019</v>
      </c>
      <c r="T61" s="3">
        <v>2020</v>
      </c>
      <c r="U61" s="4">
        <v>2021</v>
      </c>
      <c r="V61" s="3">
        <v>2022</v>
      </c>
      <c r="W61" s="4">
        <v>2023</v>
      </c>
    </row>
    <row r="62" spans="1:23">
      <c r="A62" s="5" t="s">
        <v>39</v>
      </c>
      <c r="C62" s="6"/>
      <c r="E62" s="6"/>
      <c r="G62" s="6"/>
      <c r="I62" s="6"/>
      <c r="K62" s="6"/>
      <c r="M62" s="6"/>
      <c r="O62" s="6"/>
      <c r="Q62" s="6"/>
      <c r="S62" s="6"/>
      <c r="U62" s="6"/>
      <c r="W62" s="6"/>
    </row>
    <row r="63" spans="1:23">
      <c r="A63" s="2" t="s">
        <v>1</v>
      </c>
      <c r="B63" s="7">
        <v>64560676</v>
      </c>
      <c r="C63" s="8">
        <v>68222002</v>
      </c>
      <c r="D63" s="7">
        <v>73813268.327699989</v>
      </c>
      <c r="E63" s="8">
        <v>83412268.185000002</v>
      </c>
      <c r="F63" s="7">
        <v>96217595.650000006</v>
      </c>
      <c r="G63" s="8">
        <v>111099994.04000001</v>
      </c>
      <c r="H63" s="7">
        <v>123841325.27</v>
      </c>
      <c r="I63" s="8">
        <v>126579865.56999999</v>
      </c>
      <c r="J63" s="7">
        <v>125564165</v>
      </c>
      <c r="K63" s="8">
        <v>137569236</v>
      </c>
      <c r="L63" s="7">
        <v>146779900.14199999</v>
      </c>
      <c r="M63" s="8">
        <v>157350604</v>
      </c>
      <c r="N63" s="7">
        <v>166318789</v>
      </c>
      <c r="O63" s="8">
        <v>179365374</v>
      </c>
      <c r="P63" s="7">
        <v>199826923.43199998</v>
      </c>
      <c r="Q63" s="8">
        <v>221491849.80000001</v>
      </c>
      <c r="R63" s="7">
        <v>241053671.70000002</v>
      </c>
      <c r="S63" s="8">
        <v>258616191.215</v>
      </c>
      <c r="T63" s="7">
        <v>269485409.42900002</v>
      </c>
      <c r="U63" s="8">
        <v>290733931.60000002</v>
      </c>
      <c r="V63" s="7">
        <v>318025976</v>
      </c>
      <c r="W63" s="8">
        <v>361553818.49999994</v>
      </c>
    </row>
    <row r="64" spans="1:23">
      <c r="A64" s="2" t="s">
        <v>2</v>
      </c>
      <c r="B64" s="7">
        <v>7805037</v>
      </c>
      <c r="C64" s="8">
        <v>8152793</v>
      </c>
      <c r="D64" s="7">
        <v>8796265.5710000005</v>
      </c>
      <c r="E64" s="8">
        <v>10550246.119000001</v>
      </c>
      <c r="F64" s="7">
        <v>12880197.210000001</v>
      </c>
      <c r="G64" s="8">
        <v>15868986.859999999</v>
      </c>
      <c r="H64" s="7">
        <v>16129234.359999999</v>
      </c>
      <c r="I64" s="8">
        <v>14954799.66</v>
      </c>
      <c r="J64" s="7">
        <v>16328584</v>
      </c>
      <c r="K64" s="8">
        <v>24092252</v>
      </c>
      <c r="L64" s="7">
        <v>25622056.897</v>
      </c>
      <c r="M64" s="8">
        <v>27609296</v>
      </c>
      <c r="N64" s="7">
        <v>29686233</v>
      </c>
      <c r="O64" s="8">
        <v>33286599</v>
      </c>
      <c r="P64" s="7">
        <v>37301582.971000001</v>
      </c>
      <c r="Q64" s="8">
        <v>40908267.700000003</v>
      </c>
      <c r="R64" s="7">
        <v>43138836.599999994</v>
      </c>
      <c r="S64" s="8">
        <v>45544718.682999998</v>
      </c>
      <c r="T64" s="7">
        <v>46455629.311000012</v>
      </c>
      <c r="U64" s="8">
        <v>48948652.199999996</v>
      </c>
      <c r="V64" s="7">
        <v>61381342.399999999</v>
      </c>
      <c r="W64" s="8">
        <v>73975488.600000009</v>
      </c>
    </row>
    <row r="65" spans="1:23">
      <c r="A65" s="9" t="s">
        <v>3</v>
      </c>
      <c r="B65" s="10">
        <v>40131535</v>
      </c>
      <c r="C65" s="11">
        <v>43242528</v>
      </c>
      <c r="D65" s="10">
        <v>48713737.460000001</v>
      </c>
      <c r="E65" s="11">
        <v>56522925.589000002</v>
      </c>
      <c r="F65" s="10">
        <v>65253840.75</v>
      </c>
      <c r="G65" s="11">
        <v>76527609.769999996</v>
      </c>
      <c r="H65" s="10">
        <v>73323983.329999998</v>
      </c>
      <c r="I65" s="11">
        <v>81125938.689999998</v>
      </c>
      <c r="J65" s="10">
        <v>87669573</v>
      </c>
      <c r="K65" s="11">
        <v>93752392</v>
      </c>
      <c r="L65" s="10">
        <v>106160969.421</v>
      </c>
      <c r="M65" s="11">
        <v>114615572</v>
      </c>
      <c r="N65" s="10">
        <v>116171525</v>
      </c>
      <c r="O65" s="11">
        <v>124844244</v>
      </c>
      <c r="P65" s="10">
        <v>133969813.82799999</v>
      </c>
      <c r="Q65" s="11">
        <v>142936627.89999998</v>
      </c>
      <c r="R65" s="10">
        <v>145905503.40000001</v>
      </c>
      <c r="S65" s="11">
        <v>149527642.45899999</v>
      </c>
      <c r="T65" s="10">
        <v>154175191.55399999</v>
      </c>
      <c r="U65" s="11">
        <v>166856600.69999999</v>
      </c>
      <c r="V65" s="10">
        <v>197985635</v>
      </c>
      <c r="W65" s="11">
        <v>219553311.40000001</v>
      </c>
    </row>
    <row r="66" spans="1:23">
      <c r="A66" s="1" t="s">
        <v>0</v>
      </c>
      <c r="B66" s="12">
        <v>112497248</v>
      </c>
      <c r="C66" s="13">
        <v>119617323</v>
      </c>
      <c r="D66" s="12">
        <v>131323271.35870001</v>
      </c>
      <c r="E66" s="13">
        <v>150485439.89300001</v>
      </c>
      <c r="F66" s="12">
        <v>174351633.61000001</v>
      </c>
      <c r="G66" s="13">
        <v>203496590.66999999</v>
      </c>
      <c r="H66" s="12">
        <v>213294542.96000001</v>
      </c>
      <c r="I66" s="13">
        <v>222660603.91999999</v>
      </c>
      <c r="J66" s="12">
        <v>229563322</v>
      </c>
      <c r="K66" s="13">
        <v>255413881</v>
      </c>
      <c r="L66" s="12">
        <v>278562926.45999998</v>
      </c>
      <c r="M66" s="13">
        <v>299575472</v>
      </c>
      <c r="N66" s="12">
        <v>312176547</v>
      </c>
      <c r="O66" s="13">
        <v>337496217</v>
      </c>
      <c r="P66" s="12">
        <v>371098320.23100001</v>
      </c>
      <c r="Q66" s="13">
        <v>405336745.39999998</v>
      </c>
      <c r="R66" s="12">
        <v>430098011.70000005</v>
      </c>
      <c r="S66" s="13">
        <v>453688552.35699999</v>
      </c>
      <c r="T66" s="12">
        <v>470116230.29400003</v>
      </c>
      <c r="U66" s="13">
        <v>506539184.5</v>
      </c>
      <c r="V66" s="12">
        <v>577392953.60000002</v>
      </c>
      <c r="W66" s="13">
        <v>655082618.5</v>
      </c>
    </row>
    <row r="67" spans="1:23">
      <c r="B67" s="12"/>
      <c r="C67" s="13"/>
      <c r="D67" s="12"/>
      <c r="E67" s="13"/>
      <c r="F67" s="12"/>
      <c r="G67" s="13"/>
      <c r="H67" s="12"/>
      <c r="I67" s="13"/>
      <c r="J67" s="12"/>
      <c r="K67" s="13"/>
      <c r="L67" s="12"/>
      <c r="M67" s="13"/>
      <c r="N67" s="12"/>
      <c r="O67" s="13"/>
      <c r="P67" s="12"/>
      <c r="Q67" s="13"/>
      <c r="R67" s="12"/>
      <c r="S67" s="13"/>
      <c r="T67" s="12"/>
      <c r="U67" s="13"/>
      <c r="V67" s="12"/>
      <c r="W67" s="13"/>
    </row>
    <row r="68" spans="1:23">
      <c r="A68" s="2" t="s">
        <v>5</v>
      </c>
      <c r="B68" s="7">
        <v>52237994</v>
      </c>
      <c r="C68" s="8">
        <v>56404570</v>
      </c>
      <c r="D68" s="7">
        <v>59274383</v>
      </c>
      <c r="E68" s="8">
        <v>67210050.223000005</v>
      </c>
      <c r="F68" s="7">
        <v>76740398.560000002</v>
      </c>
      <c r="G68" s="8">
        <v>82991215.939999998</v>
      </c>
      <c r="H68" s="7">
        <v>93251053.590000004</v>
      </c>
      <c r="I68" s="8">
        <v>100503653.01000001</v>
      </c>
      <c r="J68" s="7">
        <v>103187379</v>
      </c>
      <c r="K68" s="8">
        <v>111182082</v>
      </c>
      <c r="L68" s="7">
        <v>117368475.87199999</v>
      </c>
      <c r="M68" s="8">
        <v>125479717</v>
      </c>
      <c r="N68" s="7">
        <v>137963699</v>
      </c>
      <c r="O68" s="8">
        <v>155156774</v>
      </c>
      <c r="P68" s="7">
        <v>166027520.051</v>
      </c>
      <c r="Q68" s="8">
        <v>190457406.29999998</v>
      </c>
      <c r="R68" s="7">
        <v>197540182.90000001</v>
      </c>
      <c r="S68" s="8">
        <v>214984611.68800005</v>
      </c>
      <c r="T68" s="7">
        <v>240454326.53900003</v>
      </c>
      <c r="U68" s="8">
        <v>257042877.90000004</v>
      </c>
      <c r="V68" s="7">
        <v>283593774.10000002</v>
      </c>
      <c r="W68" s="8">
        <v>311300616.40000004</v>
      </c>
    </row>
    <row r="69" spans="1:23">
      <c r="A69" s="2" t="s">
        <v>32</v>
      </c>
      <c r="B69" s="7">
        <v>6274378</v>
      </c>
      <c r="C69" s="8">
        <v>3658918</v>
      </c>
      <c r="D69" s="7">
        <v>6087208</v>
      </c>
      <c r="E69" s="8">
        <v>6736332.1299999999</v>
      </c>
      <c r="F69" s="7">
        <v>10290265.26</v>
      </c>
      <c r="G69" s="8">
        <v>3671594.97</v>
      </c>
      <c r="H69" s="7">
        <v>3769725.89</v>
      </c>
      <c r="I69" s="8">
        <v>534345.68999999994</v>
      </c>
      <c r="J69" s="7">
        <v>1561401</v>
      </c>
      <c r="K69" s="8">
        <v>7825058</v>
      </c>
      <c r="L69" s="7">
        <v>6480719</v>
      </c>
      <c r="M69" s="8">
        <v>2581977</v>
      </c>
      <c r="N69" s="7">
        <v>8312090</v>
      </c>
      <c r="O69" s="8">
        <v>20451171</v>
      </c>
      <c r="P69" s="7">
        <v>14396116.563999999</v>
      </c>
      <c r="Q69" s="8">
        <v>14019353</v>
      </c>
      <c r="R69" s="7">
        <v>11335615.399999999</v>
      </c>
      <c r="S69" s="8">
        <v>7458776.7999999998</v>
      </c>
      <c r="T69" s="7">
        <v>11279059.199999999</v>
      </c>
      <c r="U69" s="8">
        <v>12065024.800000001</v>
      </c>
      <c r="V69" s="7">
        <v>14899107</v>
      </c>
      <c r="W69" s="8">
        <v>17300545.800000001</v>
      </c>
    </row>
    <row r="70" spans="1:23">
      <c r="A70" s="2" t="s">
        <v>6</v>
      </c>
      <c r="B70" s="7">
        <v>45255365</v>
      </c>
      <c r="C70" s="8">
        <v>49313324</v>
      </c>
      <c r="D70" s="7">
        <v>51285353.468399994</v>
      </c>
      <c r="E70" s="8">
        <v>54261659.913000003</v>
      </c>
      <c r="F70" s="7">
        <v>60848287.979999997</v>
      </c>
      <c r="G70" s="8">
        <v>71607306.099999994</v>
      </c>
      <c r="H70" s="7">
        <v>88132352.049999997</v>
      </c>
      <c r="I70" s="8">
        <v>85635523.170000002</v>
      </c>
      <c r="J70" s="7">
        <v>85849955</v>
      </c>
      <c r="K70" s="8">
        <v>88190920</v>
      </c>
      <c r="L70" s="7">
        <v>95130995.788000003</v>
      </c>
      <c r="M70" s="8">
        <v>104723012</v>
      </c>
      <c r="N70" s="7">
        <v>112176769</v>
      </c>
      <c r="O70" s="8">
        <v>117249961</v>
      </c>
      <c r="P70" s="7">
        <v>121988306.03200001</v>
      </c>
      <c r="Q70" s="8">
        <v>127129558.39999999</v>
      </c>
      <c r="R70" s="7">
        <v>138590401.10000002</v>
      </c>
      <c r="S70" s="8">
        <v>152217395.60699999</v>
      </c>
      <c r="T70" s="7">
        <v>158950633.74699995</v>
      </c>
      <c r="U70" s="8">
        <v>167278161.90000001</v>
      </c>
      <c r="V70" s="7">
        <v>197807684.69999999</v>
      </c>
      <c r="W70" s="8">
        <v>224732073.70000002</v>
      </c>
    </row>
    <row r="71" spans="1:23">
      <c r="A71" s="9" t="s">
        <v>7</v>
      </c>
      <c r="B71" s="10">
        <v>5857905</v>
      </c>
      <c r="C71" s="11">
        <v>12195247</v>
      </c>
      <c r="D71" s="10">
        <v>12276260.652799999</v>
      </c>
      <c r="E71" s="11">
        <v>12820701.914000001</v>
      </c>
      <c r="F71" s="10">
        <v>14045090.48</v>
      </c>
      <c r="G71" s="11">
        <v>15961296.880000001</v>
      </c>
      <c r="H71" s="10">
        <v>17865153.510000002</v>
      </c>
      <c r="I71" s="11">
        <v>20330533.539999999</v>
      </c>
      <c r="J71" s="10">
        <v>22241930</v>
      </c>
      <c r="K71" s="11">
        <v>23561607</v>
      </c>
      <c r="L71" s="10">
        <v>25449190.441</v>
      </c>
      <c r="M71" s="11">
        <v>23967827</v>
      </c>
      <c r="N71" s="10">
        <v>24690148</v>
      </c>
      <c r="O71" s="11">
        <v>26947270</v>
      </c>
      <c r="P71" s="10">
        <v>27468089.103</v>
      </c>
      <c r="Q71" s="11">
        <v>26717000.5</v>
      </c>
      <c r="R71" s="10">
        <v>29101603.100000001</v>
      </c>
      <c r="S71" s="11">
        <v>32369816.777999997</v>
      </c>
      <c r="T71" s="10">
        <v>35002654.776000001</v>
      </c>
      <c r="U71" s="11">
        <v>36398416.900000006</v>
      </c>
      <c r="V71" s="10">
        <v>40644687.199999996</v>
      </c>
      <c r="W71" s="11">
        <v>44352427.100000009</v>
      </c>
    </row>
    <row r="72" spans="1:23">
      <c r="A72" s="1" t="s">
        <v>4</v>
      </c>
      <c r="B72" s="12">
        <v>116453913</v>
      </c>
      <c r="C72" s="13">
        <v>121572059</v>
      </c>
      <c r="D72" s="12">
        <v>128923205.1392</v>
      </c>
      <c r="E72" s="13">
        <v>141028744.18000001</v>
      </c>
      <c r="F72" s="12">
        <v>161924042.28</v>
      </c>
      <c r="G72" s="13">
        <v>174231413.88999999</v>
      </c>
      <c r="H72" s="12">
        <v>203018285.03999999</v>
      </c>
      <c r="I72" s="13">
        <v>207004055.41</v>
      </c>
      <c r="J72" s="12">
        <v>212840665</v>
      </c>
      <c r="K72" s="13">
        <v>230759667</v>
      </c>
      <c r="L72" s="12">
        <v>244429381.10100001</v>
      </c>
      <c r="M72" s="13">
        <v>256752533</v>
      </c>
      <c r="N72" s="12">
        <v>283142706</v>
      </c>
      <c r="O72" s="13">
        <v>319805175</v>
      </c>
      <c r="P72" s="12">
        <v>329880031.75</v>
      </c>
      <c r="Q72" s="13">
        <v>358323318.19999999</v>
      </c>
      <c r="R72" s="12">
        <v>376567802.50000006</v>
      </c>
      <c r="S72" s="13">
        <v>407030600.87300003</v>
      </c>
      <c r="T72" s="12">
        <v>445686674.26199996</v>
      </c>
      <c r="U72" s="13">
        <v>472784481.5</v>
      </c>
      <c r="V72" s="12">
        <v>536945253</v>
      </c>
      <c r="W72" s="13">
        <v>597685663.00000012</v>
      </c>
    </row>
    <row r="73" spans="1:23">
      <c r="B73" s="12"/>
      <c r="C73" s="13"/>
      <c r="D73" s="12"/>
      <c r="E73" s="13"/>
      <c r="F73" s="12"/>
      <c r="G73" s="13"/>
      <c r="H73" s="12"/>
      <c r="I73" s="13"/>
      <c r="J73" s="12"/>
      <c r="K73" s="13"/>
      <c r="L73" s="12"/>
      <c r="M73" s="13"/>
      <c r="N73" s="12"/>
      <c r="O73" s="13"/>
      <c r="P73" s="12"/>
      <c r="Q73" s="13"/>
      <c r="R73" s="12"/>
      <c r="S73" s="13"/>
      <c r="T73" s="12"/>
      <c r="U73" s="13"/>
      <c r="V73" s="12"/>
      <c r="W73" s="13"/>
    </row>
    <row r="74" spans="1:23">
      <c r="A74" s="14" t="s">
        <v>23</v>
      </c>
      <c r="B74" s="15">
        <v>-3956665</v>
      </c>
      <c r="C74" s="16">
        <v>-1954736</v>
      </c>
      <c r="D74" s="15">
        <v>2400066.2195000052</v>
      </c>
      <c r="E74" s="16">
        <v>9456695.7129999995</v>
      </c>
      <c r="F74" s="15">
        <v>12427591.330000013</v>
      </c>
      <c r="G74" s="16">
        <v>29265176.780000001</v>
      </c>
      <c r="H74" s="15">
        <v>10276257.920000017</v>
      </c>
      <c r="I74" s="16">
        <v>15656548.50999999</v>
      </c>
      <c r="J74" s="15">
        <v>16722658</v>
      </c>
      <c r="K74" s="16">
        <v>24654214</v>
      </c>
      <c r="L74" s="15">
        <f t="shared" ref="L74:O74" si="4">L66-L72</f>
        <v>34133545.358999968</v>
      </c>
      <c r="M74" s="16">
        <f t="shared" si="4"/>
        <v>42822939</v>
      </c>
      <c r="N74" s="15">
        <f t="shared" si="4"/>
        <v>29033841</v>
      </c>
      <c r="O74" s="16">
        <f t="shared" si="4"/>
        <v>17691042</v>
      </c>
      <c r="P74" s="15">
        <v>41218288.481000006</v>
      </c>
      <c r="Q74" s="16">
        <v>47013427.199999988</v>
      </c>
      <c r="R74" s="15">
        <v>53530209.199999988</v>
      </c>
      <c r="S74" s="16">
        <v>46657951.483999968</v>
      </c>
      <c r="T74" s="15">
        <v>24429556.032000065</v>
      </c>
      <c r="U74" s="16">
        <v>33754703</v>
      </c>
      <c r="V74" s="15">
        <f t="shared" ref="V74:W74" si="5">V66-V72</f>
        <v>40447700.600000024</v>
      </c>
      <c r="W74" s="16">
        <f t="shared" si="5"/>
        <v>57396955.499999881</v>
      </c>
    </row>
    <row r="75" spans="1:23">
      <c r="B75" s="7"/>
      <c r="C75" s="8"/>
      <c r="D75" s="7"/>
      <c r="E75" s="8"/>
      <c r="F75" s="7"/>
      <c r="G75" s="8"/>
      <c r="H75" s="7"/>
      <c r="I75" s="8"/>
      <c r="J75" s="7"/>
      <c r="K75" s="8"/>
      <c r="L75" s="7"/>
      <c r="M75" s="8"/>
      <c r="N75" s="7"/>
      <c r="O75" s="8"/>
      <c r="P75" s="7"/>
      <c r="Q75" s="8"/>
      <c r="R75" s="7"/>
      <c r="S75" s="8"/>
      <c r="T75" s="7"/>
      <c r="U75" s="8"/>
      <c r="V75" s="7"/>
      <c r="W75" s="8"/>
    </row>
    <row r="76" spans="1:23">
      <c r="A76" s="2" t="s">
        <v>24</v>
      </c>
      <c r="B76" s="7">
        <v>3804101</v>
      </c>
      <c r="C76" s="8">
        <v>-2860292</v>
      </c>
      <c r="D76" s="7">
        <v>69534.189199999892</v>
      </c>
      <c r="E76" s="8">
        <v>-2450657.5079999999</v>
      </c>
      <c r="F76" s="7">
        <v>-20695730.899999999</v>
      </c>
      <c r="G76" s="8">
        <v>903008.65</v>
      </c>
      <c r="H76" s="7">
        <v>-138865300.38999999</v>
      </c>
      <c r="I76" s="8">
        <v>-30358512.949999999</v>
      </c>
      <c r="J76" s="7">
        <v>8846024</v>
      </c>
      <c r="K76" s="8">
        <v>-39472379</v>
      </c>
      <c r="L76" s="7">
        <v>-36433391.725000001</v>
      </c>
      <c r="M76" s="8">
        <v>-19566073</v>
      </c>
      <c r="N76" s="7">
        <v>-14683918</v>
      </c>
      <c r="O76" s="8">
        <v>-22470530</v>
      </c>
      <c r="P76" s="7">
        <v>-8678026.4400000013</v>
      </c>
      <c r="Q76" s="8">
        <v>-6697293.5999999978</v>
      </c>
      <c r="R76" s="7">
        <v>-29832698.599999994</v>
      </c>
      <c r="S76" s="8">
        <v>-20656965.109000005</v>
      </c>
      <c r="T76" s="7">
        <v>-31215229.458999999</v>
      </c>
      <c r="U76" s="8">
        <v>-28019498.899999995</v>
      </c>
      <c r="V76" s="7">
        <v>-53373916.400000006</v>
      </c>
      <c r="W76" s="8">
        <v>-54016749.100000001</v>
      </c>
    </row>
    <row r="77" spans="1:23">
      <c r="C77" s="6"/>
      <c r="E77" s="6"/>
      <c r="G77" s="6"/>
      <c r="I77" s="6"/>
      <c r="K77" s="6"/>
      <c r="M77" s="6"/>
      <c r="O77" s="6"/>
      <c r="Q77" s="6"/>
      <c r="S77" s="6"/>
      <c r="U77" s="6"/>
      <c r="W77" s="6"/>
    </row>
    <row r="78" spans="1:23">
      <c r="A78" s="14" t="s">
        <v>25</v>
      </c>
      <c r="B78" s="12">
        <v>-152564</v>
      </c>
      <c r="C78" s="13">
        <v>-4815028</v>
      </c>
      <c r="D78" s="12">
        <v>2469600.4087000052</v>
      </c>
      <c r="E78" s="13">
        <v>7006038.2050000001</v>
      </c>
      <c r="F78" s="12">
        <v>-8268139.5699999854</v>
      </c>
      <c r="G78" s="13">
        <v>30168185.43</v>
      </c>
      <c r="H78" s="12">
        <v>-128589042.46999997</v>
      </c>
      <c r="I78" s="13">
        <v>-14701964.440000009</v>
      </c>
      <c r="J78" s="12">
        <v>25568682</v>
      </c>
      <c r="K78" s="13">
        <v>-14818165</v>
      </c>
      <c r="L78" s="12">
        <f>L74+L76</f>
        <v>-2299846.3660000339</v>
      </c>
      <c r="M78" s="13">
        <f t="shared" ref="M78:O78" si="6">M74+M76</f>
        <v>23256866</v>
      </c>
      <c r="N78" s="12">
        <f t="shared" si="6"/>
        <v>14349923</v>
      </c>
      <c r="O78" s="13">
        <f t="shared" si="6"/>
        <v>-4779488</v>
      </c>
      <c r="P78" s="12">
        <v>32540262.041000005</v>
      </c>
      <c r="Q78" s="13">
        <v>40316133.599999994</v>
      </c>
      <c r="R78" s="12">
        <v>23697510.599999994</v>
      </c>
      <c r="S78" s="13">
        <v>26000986.374999963</v>
      </c>
      <c r="T78" s="12">
        <v>-6785673.426999934</v>
      </c>
      <c r="U78" s="13">
        <v>5735204.1000000052</v>
      </c>
      <c r="V78" s="12">
        <f t="shared" ref="V78:W78" si="7">V74+V76</f>
        <v>-12926215.799999982</v>
      </c>
      <c r="W78" s="13">
        <f t="shared" si="7"/>
        <v>3380206.3999998793</v>
      </c>
    </row>
    <row r="79" spans="1:23">
      <c r="B79" s="7"/>
      <c r="C79" s="8"/>
      <c r="D79" s="7"/>
      <c r="E79" s="8"/>
      <c r="F79" s="7"/>
      <c r="G79" s="8"/>
      <c r="H79" s="7"/>
      <c r="I79" s="8"/>
      <c r="J79" s="7"/>
      <c r="K79" s="8"/>
      <c r="L79" s="7"/>
      <c r="M79" s="8"/>
      <c r="N79" s="7"/>
      <c r="O79" s="8"/>
      <c r="P79" s="7"/>
      <c r="Q79" s="8"/>
      <c r="R79" s="7"/>
      <c r="S79" s="8"/>
      <c r="T79" s="7"/>
      <c r="U79" s="8"/>
      <c r="V79" s="7"/>
      <c r="W79" s="8"/>
    </row>
    <row r="80" spans="1:23">
      <c r="A80" s="2" t="s">
        <v>8</v>
      </c>
      <c r="B80" s="7">
        <v>3210082</v>
      </c>
      <c r="C80" s="8">
        <v>1213384</v>
      </c>
      <c r="D80" s="7">
        <v>4302888.6109999996</v>
      </c>
      <c r="E80" s="8">
        <v>3945621.1669999999</v>
      </c>
      <c r="F80" s="7">
        <v>8440063.5999999996</v>
      </c>
      <c r="G80" s="8">
        <v>13338710.41</v>
      </c>
      <c r="H80" s="7">
        <v>19154385.260000002</v>
      </c>
      <c r="I80" s="8">
        <v>10820834.42</v>
      </c>
      <c r="J80" s="7">
        <v>-5086212</v>
      </c>
      <c r="K80" s="8">
        <v>7720406</v>
      </c>
      <c r="L80" s="7">
        <v>1558806</v>
      </c>
      <c r="M80" s="8">
        <v>-6701990</v>
      </c>
      <c r="N80" s="7">
        <v>109407</v>
      </c>
      <c r="O80" s="8">
        <v>2857078</v>
      </c>
      <c r="P80" s="7">
        <v>4656654</v>
      </c>
      <c r="Q80" s="8">
        <v>1153055.3999999985</v>
      </c>
      <c r="R80" s="7">
        <v>3228386.5999999996</v>
      </c>
      <c r="S80" s="8">
        <v>3647127.8</v>
      </c>
      <c r="T80" s="7">
        <v>4651390.8999999994</v>
      </c>
      <c r="U80" s="8">
        <v>15078799.200000001</v>
      </c>
      <c r="V80" s="7">
        <v>18048945.399999999</v>
      </c>
      <c r="W80" s="8">
        <v>3516940.0999999996</v>
      </c>
    </row>
    <row r="81" spans="1:23">
      <c r="C81" s="6"/>
      <c r="E81" s="6"/>
      <c r="G81" s="6"/>
      <c r="I81" s="6"/>
      <c r="K81" s="6"/>
      <c r="M81" s="6"/>
      <c r="O81" s="6"/>
      <c r="Q81" s="6"/>
      <c r="S81" s="6"/>
      <c r="U81" s="6"/>
      <c r="W81" s="6"/>
    </row>
    <row r="82" spans="1:23" ht="15" thickBot="1">
      <c r="A82" s="17" t="s">
        <v>33</v>
      </c>
      <c r="B82" s="18">
        <v>3057518</v>
      </c>
      <c r="C82" s="19">
        <v>-3601644</v>
      </c>
      <c r="D82" s="18">
        <v>6772489.0197000047</v>
      </c>
      <c r="E82" s="19">
        <v>10951659.372</v>
      </c>
      <c r="F82" s="18">
        <v>171924.03000001423</v>
      </c>
      <c r="G82" s="19">
        <v>43506895.840000004</v>
      </c>
      <c r="H82" s="18">
        <v>-109434657.20999996</v>
      </c>
      <c r="I82" s="19">
        <v>-3881130.0200000089</v>
      </c>
      <c r="J82" s="18">
        <v>20482470</v>
      </c>
      <c r="K82" s="19">
        <v>-7097759</v>
      </c>
      <c r="L82" s="18">
        <f>L66-L72+L76+L80</f>
        <v>-741040.36600003392</v>
      </c>
      <c r="M82" s="19">
        <f>M66-M72+M76+M80</f>
        <v>16554876</v>
      </c>
      <c r="N82" s="18">
        <v>14459330</v>
      </c>
      <c r="O82" s="19">
        <v>-1922410</v>
      </c>
      <c r="P82" s="18">
        <v>37196916.041000009</v>
      </c>
      <c r="Q82" s="19">
        <v>41469188.999999993</v>
      </c>
      <c r="R82" s="18">
        <v>26925897.199999996</v>
      </c>
      <c r="S82" s="19">
        <v>29648114.174999963</v>
      </c>
      <c r="T82" s="18">
        <v>-2134282.5269999346</v>
      </c>
      <c r="U82" s="19">
        <v>20814003.300000004</v>
      </c>
      <c r="V82" s="18">
        <v>5122729.6000000164</v>
      </c>
      <c r="W82" s="19">
        <v>6897146.4999998789</v>
      </c>
    </row>
    <row r="83" spans="1:23" ht="15" thickTop="1"/>
    <row r="85" spans="1:23">
      <c r="A85" s="1" t="s">
        <v>38</v>
      </c>
    </row>
    <row r="86" spans="1:23">
      <c r="B86" s="3">
        <v>2002</v>
      </c>
      <c r="C86" s="4">
        <v>2003</v>
      </c>
      <c r="D86" s="3">
        <v>2004</v>
      </c>
      <c r="E86" s="4">
        <v>2005</v>
      </c>
      <c r="F86" s="3">
        <v>2006</v>
      </c>
      <c r="G86" s="4">
        <v>2007</v>
      </c>
      <c r="H86" s="3">
        <v>2008</v>
      </c>
      <c r="I86" s="4">
        <v>2009</v>
      </c>
      <c r="J86" s="3">
        <v>2010</v>
      </c>
      <c r="K86" s="4">
        <v>2011</v>
      </c>
      <c r="L86" s="3">
        <v>2012</v>
      </c>
      <c r="M86" s="4">
        <v>2013</v>
      </c>
      <c r="N86" s="3">
        <v>2014</v>
      </c>
      <c r="O86" s="4">
        <v>2015</v>
      </c>
      <c r="P86" s="3">
        <v>2016</v>
      </c>
      <c r="Q86" s="4">
        <v>2017</v>
      </c>
      <c r="R86" s="3">
        <v>2018</v>
      </c>
      <c r="S86" s="4">
        <v>2019</v>
      </c>
      <c r="T86" s="3">
        <v>2020</v>
      </c>
      <c r="U86" s="4">
        <v>2021</v>
      </c>
      <c r="V86" s="3">
        <v>2022</v>
      </c>
      <c r="W86" s="4">
        <v>2023</v>
      </c>
    </row>
    <row r="87" spans="1:23">
      <c r="A87" s="5" t="s">
        <v>39</v>
      </c>
      <c r="B87" s="7"/>
      <c r="C87" s="8"/>
      <c r="D87" s="7"/>
      <c r="E87" s="8"/>
      <c r="F87" s="7"/>
      <c r="G87" s="8"/>
      <c r="H87" s="7"/>
      <c r="I87" s="8"/>
      <c r="J87" s="7"/>
      <c r="K87" s="8"/>
      <c r="L87" s="7"/>
      <c r="M87" s="8"/>
      <c r="N87" s="7"/>
      <c r="O87" s="8"/>
      <c r="P87" s="7"/>
      <c r="Q87" s="8"/>
      <c r="R87" s="7"/>
      <c r="S87" s="8"/>
      <c r="U87" s="8"/>
      <c r="W87" s="8"/>
    </row>
    <row r="88" spans="1:23">
      <c r="A88" s="2" t="s">
        <v>10</v>
      </c>
      <c r="B88" s="7">
        <v>262656674</v>
      </c>
      <c r="C88" s="8">
        <v>272857417</v>
      </c>
      <c r="D88" s="7">
        <v>287178801.76719999</v>
      </c>
      <c r="E88" s="8">
        <v>310292392.31800002</v>
      </c>
      <c r="F88" s="7">
        <v>366233166.76999998</v>
      </c>
      <c r="G88" s="8">
        <v>420071424.51999998</v>
      </c>
      <c r="H88" s="7">
        <v>529753195.41000003</v>
      </c>
      <c r="I88" s="8">
        <v>617438910.21000004</v>
      </c>
      <c r="J88" s="7">
        <v>696445238</v>
      </c>
      <c r="K88" s="8">
        <v>715686311</v>
      </c>
      <c r="L88" s="7">
        <v>717272187.20200002</v>
      </c>
      <c r="M88" s="8">
        <v>753600813</v>
      </c>
      <c r="N88" s="7">
        <v>791581228</v>
      </c>
      <c r="O88" s="8">
        <v>817970535</v>
      </c>
      <c r="P88" s="7">
        <v>827632020.83099997</v>
      </c>
      <c r="Q88" s="8">
        <v>886195679.80000007</v>
      </c>
      <c r="R88" s="7">
        <v>976572253.79999995</v>
      </c>
      <c r="S88" s="8">
        <v>1051932242.8049998</v>
      </c>
      <c r="T88" s="7">
        <v>1107742426.5979998</v>
      </c>
      <c r="U88" s="8">
        <v>1198797138.8</v>
      </c>
      <c r="V88" s="7">
        <v>1347319860.7</v>
      </c>
      <c r="W88" s="8">
        <v>1456994044.4000001</v>
      </c>
    </row>
    <row r="89" spans="1:23">
      <c r="A89" s="9" t="s">
        <v>11</v>
      </c>
      <c r="B89" s="10">
        <v>41460175</v>
      </c>
      <c r="C89" s="11">
        <v>42521947</v>
      </c>
      <c r="D89" s="10">
        <v>47416122.7993</v>
      </c>
      <c r="E89" s="11">
        <v>52195361.056999996</v>
      </c>
      <c r="F89" s="10">
        <v>60325082.259999998</v>
      </c>
      <c r="G89" s="11">
        <v>59933806.969999999</v>
      </c>
      <c r="H89" s="10">
        <v>64993492.670000002</v>
      </c>
      <c r="I89" s="11">
        <v>74903396.739999995</v>
      </c>
      <c r="J89" s="10">
        <v>66743573</v>
      </c>
      <c r="K89" s="11">
        <v>64308664</v>
      </c>
      <c r="L89" s="10">
        <v>61430257.089000002</v>
      </c>
      <c r="M89" s="11">
        <v>44053318</v>
      </c>
      <c r="N89" s="10">
        <v>43378616</v>
      </c>
      <c r="O89" s="11">
        <v>39108123</v>
      </c>
      <c r="P89" s="10">
        <v>41746642.629999995</v>
      </c>
      <c r="Q89" s="11">
        <v>53189621.799999997</v>
      </c>
      <c r="R89" s="10">
        <v>70878513</v>
      </c>
      <c r="S89" s="11">
        <v>72779043.789000005</v>
      </c>
      <c r="T89" s="10">
        <v>74083786.230000004</v>
      </c>
      <c r="U89" s="11">
        <v>64565095.299999997</v>
      </c>
      <c r="V89" s="10">
        <v>69510388.900000006</v>
      </c>
      <c r="W89" s="11">
        <v>70757168</v>
      </c>
    </row>
    <row r="90" spans="1:23">
      <c r="A90" s="2" t="s">
        <v>26</v>
      </c>
      <c r="B90" s="7">
        <v>304116849</v>
      </c>
      <c r="C90" s="8">
        <v>315379364</v>
      </c>
      <c r="D90" s="7">
        <v>334594924.56650001</v>
      </c>
      <c r="E90" s="8">
        <v>362487753.375</v>
      </c>
      <c r="F90" s="7">
        <v>426558249.02999997</v>
      </c>
      <c r="G90" s="8">
        <v>480005231.49000001</v>
      </c>
      <c r="H90" s="7">
        <v>594746688.08000004</v>
      </c>
      <c r="I90" s="8">
        <v>692342306.95000005</v>
      </c>
      <c r="J90" s="7">
        <v>763188810</v>
      </c>
      <c r="K90" s="8">
        <v>779994975</v>
      </c>
      <c r="L90" s="7">
        <f>L88+L89</f>
        <v>778702444.29100001</v>
      </c>
      <c r="M90" s="8">
        <f t="shared" ref="M90:O90" si="8">M88+M89</f>
        <v>797654131</v>
      </c>
      <c r="N90" s="7">
        <f t="shared" si="8"/>
        <v>834959844</v>
      </c>
      <c r="O90" s="8">
        <f t="shared" si="8"/>
        <v>857078658</v>
      </c>
      <c r="P90" s="7">
        <v>869378663.46099997</v>
      </c>
      <c r="Q90" s="8">
        <v>939385301.60000002</v>
      </c>
      <c r="R90" s="7">
        <v>1047450766.8</v>
      </c>
      <c r="S90" s="8">
        <v>1124711286.5939999</v>
      </c>
      <c r="T90" s="7">
        <v>1181826212.8279998</v>
      </c>
      <c r="U90" s="8">
        <v>1263362234.0999999</v>
      </c>
      <c r="V90" s="7">
        <f t="shared" ref="V90" si="9">V88+V89</f>
        <v>1416830249.6000001</v>
      </c>
      <c r="W90" s="8">
        <v>1527751212.4000001</v>
      </c>
    </row>
    <row r="91" spans="1:23">
      <c r="A91" s="2" t="s">
        <v>12</v>
      </c>
      <c r="B91" s="7">
        <v>26638294</v>
      </c>
      <c r="C91" s="8">
        <v>28942883</v>
      </c>
      <c r="D91" s="7">
        <v>33556385.197400004</v>
      </c>
      <c r="E91" s="8">
        <v>36835147.729000002</v>
      </c>
      <c r="F91" s="7">
        <v>45531272.840000004</v>
      </c>
      <c r="G91" s="8">
        <v>88548377.019999996</v>
      </c>
      <c r="H91" s="7">
        <v>85240657.099999994</v>
      </c>
      <c r="I91" s="8">
        <v>77131924.670000002</v>
      </c>
      <c r="J91" s="7">
        <v>76022799</v>
      </c>
      <c r="K91" s="8">
        <v>70315144</v>
      </c>
      <c r="L91" s="7">
        <v>82789481.157000005</v>
      </c>
      <c r="M91" s="8">
        <v>73589839</v>
      </c>
      <c r="N91" s="7">
        <v>72732258</v>
      </c>
      <c r="O91" s="8">
        <v>86430080</v>
      </c>
      <c r="P91" s="7">
        <v>99731693.585999995</v>
      </c>
      <c r="Q91" s="8">
        <v>105511573.59999999</v>
      </c>
      <c r="R91" s="7">
        <v>113831245.3</v>
      </c>
      <c r="S91" s="8">
        <v>115109575.977</v>
      </c>
      <c r="T91" s="7">
        <v>137520111.47499996</v>
      </c>
      <c r="U91" s="8">
        <v>149363254.49999997</v>
      </c>
      <c r="V91" s="7">
        <v>150978021.70000002</v>
      </c>
      <c r="W91" s="8">
        <v>163217385.29999998</v>
      </c>
    </row>
    <row r="92" spans="1:23">
      <c r="A92" s="1" t="s">
        <v>9</v>
      </c>
      <c r="B92" s="12">
        <v>330755143</v>
      </c>
      <c r="C92" s="13">
        <v>344322247</v>
      </c>
      <c r="D92" s="12">
        <v>368151309.76389998</v>
      </c>
      <c r="E92" s="13">
        <v>399322901.10399997</v>
      </c>
      <c r="F92" s="12">
        <v>472089521.87</v>
      </c>
      <c r="G92" s="13">
        <v>568553608.50999999</v>
      </c>
      <c r="H92" s="12">
        <v>679987345.17999995</v>
      </c>
      <c r="I92" s="13">
        <v>769474231.62</v>
      </c>
      <c r="J92" s="12">
        <v>839211609</v>
      </c>
      <c r="K92" s="13">
        <v>850310119</v>
      </c>
      <c r="L92" s="12">
        <v>861491925.44799995</v>
      </c>
      <c r="M92" s="13">
        <v>871243970</v>
      </c>
      <c r="N92" s="12">
        <v>907692102</v>
      </c>
      <c r="O92" s="13">
        <v>943508739</v>
      </c>
      <c r="P92" s="12">
        <v>969110357.04699993</v>
      </c>
      <c r="Q92" s="13">
        <v>1044896875.2000002</v>
      </c>
      <c r="R92" s="12">
        <v>1161282012.0999999</v>
      </c>
      <c r="S92" s="13">
        <v>1239820862.5709999</v>
      </c>
      <c r="T92" s="12">
        <v>1319346324.3030005</v>
      </c>
      <c r="U92" s="13">
        <v>1412725488.5999997</v>
      </c>
      <c r="V92" s="12">
        <v>1567808271.3000002</v>
      </c>
      <c r="W92" s="13">
        <v>1690968597.7</v>
      </c>
    </row>
    <row r="93" spans="1:23">
      <c r="B93" s="12"/>
      <c r="C93" s="13"/>
      <c r="D93" s="12"/>
      <c r="E93" s="13"/>
      <c r="F93" s="12"/>
      <c r="G93" s="13"/>
      <c r="H93" s="12"/>
      <c r="I93" s="13"/>
      <c r="J93" s="12"/>
      <c r="K93" s="13"/>
      <c r="L93" s="12"/>
      <c r="M93" s="13"/>
      <c r="N93" s="12"/>
      <c r="O93" s="13"/>
      <c r="P93" s="12"/>
      <c r="Q93" s="13"/>
      <c r="R93" s="12"/>
      <c r="S93" s="13"/>
      <c r="T93" s="12"/>
      <c r="U93" s="13"/>
      <c r="V93" s="12"/>
      <c r="W93" s="13"/>
    </row>
    <row r="94" spans="1:23">
      <c r="A94" s="2" t="s">
        <v>14</v>
      </c>
      <c r="B94" s="7">
        <v>150562652</v>
      </c>
      <c r="C94" s="8">
        <v>145719228</v>
      </c>
      <c r="D94" s="7">
        <v>154342856.19069999</v>
      </c>
      <c r="E94" s="8">
        <v>170121109.83199999</v>
      </c>
      <c r="F94" s="7">
        <v>192469269.66999999</v>
      </c>
      <c r="G94" s="8">
        <v>267774081.61000001</v>
      </c>
      <c r="H94" s="7">
        <v>192796391.40000001</v>
      </c>
      <c r="I94" s="8">
        <v>207839458.69</v>
      </c>
      <c r="J94" s="7">
        <v>253300519</v>
      </c>
      <c r="K94" s="8">
        <v>260773066</v>
      </c>
      <c r="L94" s="7">
        <v>268252954.60600001</v>
      </c>
      <c r="M94" s="8">
        <v>321286620</v>
      </c>
      <c r="N94" s="7">
        <v>354087776</v>
      </c>
      <c r="O94" s="8">
        <v>364874261</v>
      </c>
      <c r="P94" s="7">
        <v>399685652.76899999</v>
      </c>
      <c r="Q94" s="8">
        <v>463315826.70000005</v>
      </c>
      <c r="R94" s="7">
        <v>527226112.80000007</v>
      </c>
      <c r="S94" s="8">
        <v>578974240.39199996</v>
      </c>
      <c r="T94" s="7">
        <v>585725146.1960001</v>
      </c>
      <c r="U94" s="8">
        <v>635674478.19999993</v>
      </c>
      <c r="V94" s="7">
        <v>701204477.99999988</v>
      </c>
      <c r="W94" s="8">
        <v>738830566.20000005</v>
      </c>
    </row>
    <row r="95" spans="1:23">
      <c r="A95" s="2" t="s">
        <v>15</v>
      </c>
      <c r="B95" s="7">
        <v>38143991</v>
      </c>
      <c r="C95" s="8">
        <v>45510240</v>
      </c>
      <c r="D95" s="7">
        <v>50716614.046099998</v>
      </c>
      <c r="E95" s="8">
        <v>55275447.979999997</v>
      </c>
      <c r="F95" s="7">
        <v>64504712.530000001</v>
      </c>
      <c r="G95" s="8">
        <v>44456680.869999997</v>
      </c>
      <c r="H95" s="7">
        <v>42068190.689999998</v>
      </c>
      <c r="I95" s="8">
        <v>41867018.729999997</v>
      </c>
      <c r="J95" s="7">
        <v>46812655</v>
      </c>
      <c r="K95" s="8">
        <v>48384591</v>
      </c>
      <c r="L95" s="7">
        <v>55577683</v>
      </c>
      <c r="M95" s="8">
        <v>54613310</v>
      </c>
      <c r="N95" s="7">
        <v>65495293</v>
      </c>
      <c r="O95" s="8">
        <v>85537999</v>
      </c>
      <c r="P95" s="7">
        <v>96229372.266000003</v>
      </c>
      <c r="Q95" s="8">
        <v>108892585.2</v>
      </c>
      <c r="R95" s="7">
        <v>117494364.90000001</v>
      </c>
      <c r="S95" s="8">
        <v>121175880.529</v>
      </c>
      <c r="T95" s="7">
        <v>128771603.60000001</v>
      </c>
      <c r="U95" s="8">
        <v>139480669.40000001</v>
      </c>
      <c r="V95" s="7">
        <v>154177279.19999999</v>
      </c>
      <c r="W95" s="8">
        <v>167857462.30000001</v>
      </c>
    </row>
    <row r="96" spans="1:23">
      <c r="A96" s="2" t="s">
        <v>16</v>
      </c>
      <c r="B96" s="7">
        <v>115403840</v>
      </c>
      <c r="C96" s="8">
        <v>125619646</v>
      </c>
      <c r="D96" s="7">
        <v>129559992.87719999</v>
      </c>
      <c r="E96" s="8">
        <v>139375467.766</v>
      </c>
      <c r="F96" s="7">
        <v>169225559.74000001</v>
      </c>
      <c r="G96" s="8">
        <v>201036675.86000001</v>
      </c>
      <c r="H96" s="7">
        <v>376934035.56999999</v>
      </c>
      <c r="I96" s="8">
        <v>442814403.08999997</v>
      </c>
      <c r="J96" s="7">
        <v>463198022</v>
      </c>
      <c r="K96" s="8">
        <v>471501184</v>
      </c>
      <c r="L96" s="7">
        <v>449393134</v>
      </c>
      <c r="M96" s="8">
        <v>416278010</v>
      </c>
      <c r="N96" s="7">
        <v>404329533</v>
      </c>
      <c r="O96" s="8">
        <v>404398888</v>
      </c>
      <c r="P96" s="7">
        <v>385673776.74599999</v>
      </c>
      <c r="Q96" s="8">
        <v>372529014</v>
      </c>
      <c r="R96" s="7">
        <v>417729473</v>
      </c>
      <c r="S96" s="8">
        <v>436731266.88739997</v>
      </c>
      <c r="T96" s="7">
        <v>490615909.72300005</v>
      </c>
      <c r="U96" s="8">
        <v>516634749.39999992</v>
      </c>
      <c r="V96" s="7">
        <v>563723698.69999993</v>
      </c>
      <c r="W96" s="8">
        <v>623338707.10000002</v>
      </c>
    </row>
    <row r="97" spans="1:23">
      <c r="A97" s="9" t="s">
        <v>17</v>
      </c>
      <c r="B97" s="10">
        <v>26644660</v>
      </c>
      <c r="C97" s="11">
        <v>27473131</v>
      </c>
      <c r="D97" s="10">
        <v>33531853.111099996</v>
      </c>
      <c r="E97" s="11">
        <v>34550883.737000003</v>
      </c>
      <c r="F97" s="10">
        <v>45889978.619999997</v>
      </c>
      <c r="G97" s="11">
        <v>55286167.729999997</v>
      </c>
      <c r="H97" s="10">
        <v>68188727.420000002</v>
      </c>
      <c r="I97" s="11">
        <v>76953351.019999996</v>
      </c>
      <c r="J97" s="10">
        <v>75900413</v>
      </c>
      <c r="K97" s="11">
        <v>69651278</v>
      </c>
      <c r="L97" s="10">
        <v>88268155.841999993</v>
      </c>
      <c r="M97" s="11">
        <v>79066030</v>
      </c>
      <c r="N97" s="10">
        <v>83779500</v>
      </c>
      <c r="O97" s="11">
        <v>88697591</v>
      </c>
      <c r="P97" s="10">
        <v>87521555.266000003</v>
      </c>
      <c r="Q97" s="11">
        <v>100159449.09999999</v>
      </c>
      <c r="R97" s="10">
        <v>98832061.699999988</v>
      </c>
      <c r="S97" s="11">
        <v>102939474.43260002</v>
      </c>
      <c r="T97" s="10">
        <v>114233664.883</v>
      </c>
      <c r="U97" s="11">
        <v>120935591.59999999</v>
      </c>
      <c r="V97" s="10">
        <v>148702815.19999999</v>
      </c>
      <c r="W97" s="11">
        <v>160941862.80000001</v>
      </c>
    </row>
    <row r="98" spans="1:23">
      <c r="A98" s="1" t="s">
        <v>27</v>
      </c>
      <c r="B98" s="12">
        <v>142048500</v>
      </c>
      <c r="C98" s="13">
        <v>153092777</v>
      </c>
      <c r="D98" s="12">
        <v>163091845.9883</v>
      </c>
      <c r="E98" s="13">
        <v>173926351.50300002</v>
      </c>
      <c r="F98" s="12">
        <v>215115538.36000001</v>
      </c>
      <c r="G98" s="13">
        <v>256322843.59</v>
      </c>
      <c r="H98" s="12">
        <v>445122762.99000001</v>
      </c>
      <c r="I98" s="13">
        <v>519767754.10999995</v>
      </c>
      <c r="J98" s="12">
        <v>539098435</v>
      </c>
      <c r="K98" s="13">
        <v>541152462</v>
      </c>
      <c r="L98" s="12">
        <f>L96+L97</f>
        <v>537661289.84200001</v>
      </c>
      <c r="M98" s="13">
        <f t="shared" ref="M98:O98" si="10">M96+M97</f>
        <v>495344040</v>
      </c>
      <c r="N98" s="12">
        <f t="shared" si="10"/>
        <v>488109033</v>
      </c>
      <c r="O98" s="13">
        <f t="shared" si="10"/>
        <v>493096479</v>
      </c>
      <c r="P98" s="12">
        <v>473195332.01199996</v>
      </c>
      <c r="Q98" s="13">
        <v>472688463.10000002</v>
      </c>
      <c r="R98" s="12">
        <v>516561534.69999999</v>
      </c>
      <c r="S98" s="13">
        <v>539670741.31999993</v>
      </c>
      <c r="T98" s="12">
        <v>604849574.60600007</v>
      </c>
      <c r="U98" s="13">
        <v>637570340.99999988</v>
      </c>
      <c r="V98" s="12">
        <f t="shared" ref="V98:W98" si="11">V96+V97</f>
        <v>712426513.89999986</v>
      </c>
      <c r="W98" s="13">
        <f t="shared" si="11"/>
        <v>784280569.9000001</v>
      </c>
    </row>
    <row r="99" spans="1:23">
      <c r="A99" s="1" t="s">
        <v>28</v>
      </c>
      <c r="B99" s="12">
        <v>180192491</v>
      </c>
      <c r="C99" s="13">
        <v>198603017</v>
      </c>
      <c r="D99" s="12">
        <v>213808460.03439999</v>
      </c>
      <c r="E99" s="13">
        <v>229201799.48300001</v>
      </c>
      <c r="F99" s="12">
        <v>279620250.88999999</v>
      </c>
      <c r="G99" s="13">
        <v>300779524.45999998</v>
      </c>
      <c r="H99" s="12">
        <v>487190953.68000001</v>
      </c>
      <c r="I99" s="13">
        <v>561634772.83999991</v>
      </c>
      <c r="J99" s="12">
        <v>585911090</v>
      </c>
      <c r="K99" s="13">
        <v>589537053</v>
      </c>
      <c r="L99" s="12">
        <f>L98+L95</f>
        <v>593238972.84200001</v>
      </c>
      <c r="M99" s="13">
        <f t="shared" ref="M99:O99" si="12">M98+M95</f>
        <v>549957350</v>
      </c>
      <c r="N99" s="12">
        <f t="shared" si="12"/>
        <v>553604326</v>
      </c>
      <c r="O99" s="13">
        <f t="shared" si="12"/>
        <v>578634478</v>
      </c>
      <c r="P99" s="12">
        <v>569424704.278</v>
      </c>
      <c r="Q99" s="13">
        <v>581581048.30000007</v>
      </c>
      <c r="R99" s="12">
        <v>634055899.60000002</v>
      </c>
      <c r="S99" s="13">
        <v>660846621.84899998</v>
      </c>
      <c r="T99" s="12">
        <v>733621178.20600009</v>
      </c>
      <c r="U99" s="13">
        <v>777051010.39999986</v>
      </c>
      <c r="V99" s="12">
        <f t="shared" ref="V99" si="13">V98+V95</f>
        <v>866603793.0999999</v>
      </c>
      <c r="W99" s="13">
        <f t="shared" ref="W99" si="14">W95+W98</f>
        <v>952138032.20000005</v>
      </c>
    </row>
    <row r="100" spans="1:23">
      <c r="A100" s="1" t="s">
        <v>13</v>
      </c>
      <c r="B100" s="12">
        <v>330755143</v>
      </c>
      <c r="C100" s="13">
        <v>344322245</v>
      </c>
      <c r="D100" s="12">
        <v>368151316.22509998</v>
      </c>
      <c r="E100" s="13">
        <v>399322909.315</v>
      </c>
      <c r="F100" s="12">
        <v>472089520.56</v>
      </c>
      <c r="G100" s="13">
        <v>568553606.07000005</v>
      </c>
      <c r="H100" s="12">
        <v>679987345.08000004</v>
      </c>
      <c r="I100" s="13">
        <v>769474231.52999997</v>
      </c>
      <c r="J100" s="12">
        <v>839211609</v>
      </c>
      <c r="K100" s="13">
        <v>850310119</v>
      </c>
      <c r="L100" s="12">
        <v>861491927.44799995</v>
      </c>
      <c r="M100" s="13">
        <v>871243970</v>
      </c>
      <c r="N100" s="12">
        <v>907692102</v>
      </c>
      <c r="O100" s="13">
        <v>943508739</v>
      </c>
      <c r="P100" s="12">
        <v>969110357.04699993</v>
      </c>
      <c r="Q100" s="13">
        <v>1044896875.0000001</v>
      </c>
      <c r="R100" s="12">
        <v>1161282012.4000001</v>
      </c>
      <c r="S100" s="13">
        <v>1239820862.2409999</v>
      </c>
      <c r="T100" s="12">
        <v>1319346324.4019997</v>
      </c>
      <c r="U100" s="13">
        <v>1412725488.5999999</v>
      </c>
      <c r="V100" s="12">
        <v>1567808271.1000001</v>
      </c>
      <c r="W100" s="13">
        <v>1690968598.4000001</v>
      </c>
    </row>
    <row r="103" spans="1:23">
      <c r="A103" s="1" t="s">
        <v>47</v>
      </c>
    </row>
    <row r="104" spans="1:23">
      <c r="B104" s="3">
        <v>2002</v>
      </c>
      <c r="C104" s="4">
        <v>2003</v>
      </c>
      <c r="D104" s="3">
        <v>2004</v>
      </c>
      <c r="E104" s="4">
        <v>2005</v>
      </c>
      <c r="F104" s="3">
        <v>2006</v>
      </c>
      <c r="G104" s="4">
        <v>2007</v>
      </c>
      <c r="H104" s="3">
        <v>2008</v>
      </c>
      <c r="I104" s="4">
        <v>2009</v>
      </c>
      <c r="J104" s="3">
        <v>2010</v>
      </c>
      <c r="K104" s="4">
        <v>2011</v>
      </c>
      <c r="L104" s="3">
        <v>2012</v>
      </c>
      <c r="M104" s="4">
        <v>2013</v>
      </c>
      <c r="N104" s="3">
        <v>2014</v>
      </c>
      <c r="O104" s="4">
        <v>2015</v>
      </c>
      <c r="P104" s="3">
        <v>2016</v>
      </c>
      <c r="Q104" s="4">
        <v>2017</v>
      </c>
      <c r="R104" s="3">
        <v>2018</v>
      </c>
      <c r="S104" s="4">
        <v>2019</v>
      </c>
      <c r="T104" s="3">
        <v>2020</v>
      </c>
      <c r="U104" s="4">
        <v>2021</v>
      </c>
      <c r="V104" s="3">
        <v>2022</v>
      </c>
      <c r="W104" s="4">
        <v>2023</v>
      </c>
    </row>
    <row r="105" spans="1:23">
      <c r="A105" s="5" t="s">
        <v>39</v>
      </c>
      <c r="B105" s="7"/>
      <c r="C105" s="8"/>
      <c r="D105" s="7"/>
      <c r="E105" s="8"/>
      <c r="F105" s="7"/>
      <c r="G105" s="8"/>
      <c r="H105" s="7"/>
      <c r="I105" s="8"/>
      <c r="J105" s="7"/>
      <c r="K105" s="8"/>
      <c r="L105" s="7"/>
      <c r="M105" s="8"/>
      <c r="N105" s="7"/>
      <c r="O105" s="8"/>
      <c r="P105" s="7"/>
      <c r="Q105" s="8"/>
      <c r="R105" s="7"/>
      <c r="S105" s="8"/>
      <c r="U105" s="8"/>
      <c r="W105" s="8"/>
    </row>
    <row r="106" spans="1:23">
      <c r="A106" s="2" t="s">
        <v>29</v>
      </c>
      <c r="B106" s="7">
        <v>3056797</v>
      </c>
      <c r="C106" s="8">
        <v>-3601644</v>
      </c>
      <c r="D106" s="7">
        <v>6778063.3909000009</v>
      </c>
      <c r="E106" s="8">
        <v>10952135.649</v>
      </c>
      <c r="F106" s="7">
        <v>172128.63</v>
      </c>
      <c r="G106" s="8">
        <v>43486794.729999997</v>
      </c>
      <c r="H106" s="7">
        <v>-109461404.76000001</v>
      </c>
      <c r="I106" s="8">
        <v>-3916579.34</v>
      </c>
      <c r="J106" s="7">
        <v>20492066</v>
      </c>
      <c r="K106" s="8">
        <v>-7097761</v>
      </c>
      <c r="L106" s="7">
        <v>-741046.36599999992</v>
      </c>
      <c r="M106" s="8">
        <v>16554876</v>
      </c>
      <c r="N106" s="7">
        <v>14459330</v>
      </c>
      <c r="O106" s="8">
        <v>-1922410</v>
      </c>
      <c r="P106" s="7">
        <v>37196916.041000001</v>
      </c>
      <c r="Q106" s="8">
        <v>41469189.000000007</v>
      </c>
      <c r="R106" s="7">
        <v>26925896.799999997</v>
      </c>
      <c r="S106" s="8">
        <v>29648114.044999998</v>
      </c>
      <c r="T106" s="7">
        <v>-2134282.3269999996</v>
      </c>
      <c r="U106" s="8">
        <v>20814006</v>
      </c>
      <c r="V106" s="7">
        <v>5122730.2000000011</v>
      </c>
      <c r="W106" s="8">
        <v>6897146.9000000004</v>
      </c>
    </row>
    <row r="107" spans="1:23">
      <c r="A107" s="9" t="s">
        <v>30</v>
      </c>
      <c r="B107" s="10">
        <v>8163112</v>
      </c>
      <c r="C107" s="11">
        <v>14146050</v>
      </c>
      <c r="D107" s="10">
        <v>9383931.2583000008</v>
      </c>
      <c r="E107" s="11">
        <v>9929525.9360000007</v>
      </c>
      <c r="F107" s="10">
        <v>24919529.149999999</v>
      </c>
      <c r="G107" s="11">
        <v>-8044828.0499999998</v>
      </c>
      <c r="H107" s="10">
        <v>137069896.86000001</v>
      </c>
      <c r="I107" s="11">
        <v>30586162.120000001</v>
      </c>
      <c r="J107" s="10">
        <v>10690538</v>
      </c>
      <c r="K107" s="11">
        <v>51402051</v>
      </c>
      <c r="L107" s="10">
        <v>50628034.827000007</v>
      </c>
      <c r="M107" s="11">
        <v>36797926</v>
      </c>
      <c r="N107" s="10">
        <v>32516305</v>
      </c>
      <c r="O107" s="11">
        <v>54060343</v>
      </c>
      <c r="P107" s="10">
        <v>29955198.866999999</v>
      </c>
      <c r="Q107" s="11">
        <v>25896257.799999997</v>
      </c>
      <c r="R107" s="10">
        <v>50144181.399999999</v>
      </c>
      <c r="S107" s="11">
        <v>40492507.442000002</v>
      </c>
      <c r="T107" s="10">
        <v>53183159.686999999</v>
      </c>
      <c r="U107" s="11">
        <v>34351156</v>
      </c>
      <c r="V107" s="10">
        <v>56114759.100000009</v>
      </c>
      <c r="W107" s="11">
        <v>79764203.900000006</v>
      </c>
    </row>
    <row r="108" spans="1:23">
      <c r="A108" s="1" t="s">
        <v>19</v>
      </c>
      <c r="B108" s="12">
        <v>11219909</v>
      </c>
      <c r="C108" s="13">
        <v>10544406</v>
      </c>
      <c r="D108" s="12">
        <v>16161994.649200002</v>
      </c>
      <c r="E108" s="13">
        <v>20881661.585000001</v>
      </c>
      <c r="F108" s="12">
        <v>25091657.780000001</v>
      </c>
      <c r="G108" s="13">
        <v>35441966.68</v>
      </c>
      <c r="H108" s="12">
        <v>27608492.100000001</v>
      </c>
      <c r="I108" s="13">
        <v>26669582.780000001</v>
      </c>
      <c r="J108" s="12">
        <v>31182604</v>
      </c>
      <c r="K108" s="13">
        <v>44304291</v>
      </c>
      <c r="L108" s="12">
        <v>51369081.193000004</v>
      </c>
      <c r="M108" s="13">
        <v>53352802</v>
      </c>
      <c r="N108" s="12">
        <v>46975635</v>
      </c>
      <c r="O108" s="13">
        <v>52137933</v>
      </c>
      <c r="P108" s="12">
        <v>67152114.908000007</v>
      </c>
      <c r="Q108" s="13">
        <v>67365446.799999997</v>
      </c>
      <c r="R108" s="12">
        <v>77070078.199999988</v>
      </c>
      <c r="S108" s="13">
        <v>70140621.486999989</v>
      </c>
      <c r="T108" s="12">
        <v>51048877.359999999</v>
      </c>
      <c r="U108" s="13">
        <v>55165162</v>
      </c>
      <c r="V108" s="12">
        <v>61237489.299999997</v>
      </c>
      <c r="W108" s="13">
        <v>86661350.800000012</v>
      </c>
    </row>
    <row r="109" spans="1:23">
      <c r="A109" s="9" t="s">
        <v>31</v>
      </c>
      <c r="B109" s="10">
        <v>-1064030</v>
      </c>
      <c r="C109" s="11">
        <v>373965</v>
      </c>
      <c r="D109" s="10">
        <v>-259745.73560000007</v>
      </c>
      <c r="E109" s="11">
        <v>-591663.478</v>
      </c>
      <c r="F109" s="10">
        <v>-2595162.23</v>
      </c>
      <c r="G109" s="11">
        <v>-3988523.63</v>
      </c>
      <c r="H109" s="10">
        <v>2421187.1800000002</v>
      </c>
      <c r="I109" s="11">
        <v>-4676736.17</v>
      </c>
      <c r="J109" s="10">
        <v>1350224</v>
      </c>
      <c r="K109" s="11">
        <v>-1512503</v>
      </c>
      <c r="L109" s="10">
        <v>-408725.8339999998</v>
      </c>
      <c r="M109" s="11">
        <v>2059939</v>
      </c>
      <c r="N109" s="10">
        <v>3525623</v>
      </c>
      <c r="O109" s="11">
        <v>-3733951</v>
      </c>
      <c r="P109" s="10">
        <v>-8160080.0399999991</v>
      </c>
      <c r="Q109" s="11">
        <v>-3758535</v>
      </c>
      <c r="R109" s="10">
        <v>-8853607.4000000004</v>
      </c>
      <c r="S109" s="11">
        <v>1137172.2349999996</v>
      </c>
      <c r="T109" s="10">
        <v>-1527878.4240000008</v>
      </c>
      <c r="U109" s="11">
        <v>-3977808.6999999993</v>
      </c>
      <c r="V109" s="10">
        <v>-353361.99999999977</v>
      </c>
      <c r="W109" s="11">
        <v>-6312253.1999999983</v>
      </c>
    </row>
    <row r="110" spans="1:23">
      <c r="A110" s="1" t="s">
        <v>18</v>
      </c>
      <c r="B110" s="12">
        <v>10155879</v>
      </c>
      <c r="C110" s="13">
        <v>10918371</v>
      </c>
      <c r="D110" s="12">
        <v>15902248.913599998</v>
      </c>
      <c r="E110" s="13">
        <v>20289998.107000001</v>
      </c>
      <c r="F110" s="12">
        <v>22496495.550000001</v>
      </c>
      <c r="G110" s="13">
        <v>31453443.050000001</v>
      </c>
      <c r="H110" s="12">
        <v>30029679.280000001</v>
      </c>
      <c r="I110" s="13">
        <v>21992846.609999999</v>
      </c>
      <c r="J110" s="12">
        <v>32532828</v>
      </c>
      <c r="K110" s="13">
        <v>42791788</v>
      </c>
      <c r="L110" s="12">
        <v>50960355.359000005</v>
      </c>
      <c r="M110" s="13">
        <v>55412741</v>
      </c>
      <c r="N110" s="12">
        <v>50501258</v>
      </c>
      <c r="O110" s="13">
        <v>48403982</v>
      </c>
      <c r="P110" s="12">
        <v>58992034.868000001</v>
      </c>
      <c r="Q110" s="13">
        <v>63606911.799999997</v>
      </c>
      <c r="R110" s="12">
        <v>68216470.799999982</v>
      </c>
      <c r="S110" s="13">
        <v>71277793.721999988</v>
      </c>
      <c r="T110" s="12">
        <v>49520998.935999997</v>
      </c>
      <c r="U110" s="13">
        <v>51187353.299999997</v>
      </c>
      <c r="V110" s="12">
        <v>60884127.299999997</v>
      </c>
      <c r="W110" s="13">
        <v>80349097.600000009</v>
      </c>
    </row>
    <row r="111" spans="1:23">
      <c r="A111" s="2" t="s">
        <v>20</v>
      </c>
      <c r="B111" s="7">
        <v>-27582831</v>
      </c>
      <c r="C111" s="8">
        <v>-18578266</v>
      </c>
      <c r="D111" s="7">
        <v>-21750730.690099999</v>
      </c>
      <c r="E111" s="8">
        <v>-26258808.782000002</v>
      </c>
      <c r="F111" s="7">
        <v>-37986932.189999998</v>
      </c>
      <c r="G111" s="8">
        <v>-10824061.67</v>
      </c>
      <c r="H111" s="7">
        <v>-85160176.209999993</v>
      </c>
      <c r="I111" s="8">
        <v>-45753087.350000001</v>
      </c>
      <c r="J111" s="7">
        <v>-34643384</v>
      </c>
      <c r="K111" s="8">
        <v>-25185741</v>
      </c>
      <c r="L111" s="7">
        <v>-20218587.397999998</v>
      </c>
      <c r="M111" s="8">
        <v>-19319799</v>
      </c>
      <c r="N111" s="7">
        <v>-32480794</v>
      </c>
      <c r="O111" s="8">
        <v>-28546078</v>
      </c>
      <c r="P111" s="7">
        <v>-33805684.523000002</v>
      </c>
      <c r="Q111" s="8">
        <v>-60078889.299999997</v>
      </c>
      <c r="R111" s="7">
        <v>-71711100.299999997</v>
      </c>
      <c r="S111" s="8">
        <v>-81322220.016000018</v>
      </c>
      <c r="T111" s="7">
        <v>-76084153.650999993</v>
      </c>
      <c r="U111" s="8">
        <v>-59375513.599999994</v>
      </c>
      <c r="V111" s="7">
        <v>-69429170.999999985</v>
      </c>
      <c r="W111" s="8">
        <v>-99510995.699999988</v>
      </c>
    </row>
    <row r="112" spans="1:23">
      <c r="A112" s="9" t="s">
        <v>21</v>
      </c>
      <c r="B112" s="10">
        <v>17199528</v>
      </c>
      <c r="C112" s="11">
        <v>9744359</v>
      </c>
      <c r="D112" s="10">
        <v>7443124.6668000007</v>
      </c>
      <c r="E112" s="11">
        <v>8266931.21</v>
      </c>
      <c r="F112" s="10">
        <v>17752351.27</v>
      </c>
      <c r="G112" s="11">
        <v>13710261.01</v>
      </c>
      <c r="H112" s="10">
        <v>45699080.079999998</v>
      </c>
      <c r="I112" s="11">
        <v>23824642.170000002</v>
      </c>
      <c r="J112" s="10">
        <v>2461411</v>
      </c>
      <c r="K112" s="11">
        <v>-24344448</v>
      </c>
      <c r="L112" s="10">
        <v>-24688691</v>
      </c>
      <c r="M112" s="11">
        <v>-38856862</v>
      </c>
      <c r="N112" s="10">
        <v>-19687537</v>
      </c>
      <c r="O112" s="11">
        <v>-18682626</v>
      </c>
      <c r="P112" s="10">
        <v>-12172734.942</v>
      </c>
      <c r="Q112" s="11">
        <v>-10440580.700000003</v>
      </c>
      <c r="R112" s="10">
        <v>14325762.699999996</v>
      </c>
      <c r="S112" s="11">
        <v>5373308.9350000024</v>
      </c>
      <c r="T112" s="10">
        <v>32795976.644999996</v>
      </c>
      <c r="U112" s="11">
        <v>9513027.3000000007</v>
      </c>
      <c r="V112" s="10">
        <v>3071256.1000000024</v>
      </c>
      <c r="W112" s="11">
        <v>23147724.199999996</v>
      </c>
    </row>
    <row r="113" spans="1:23">
      <c r="A113" s="1" t="s">
        <v>22</v>
      </c>
      <c r="B113" s="15">
        <v>-227424</v>
      </c>
      <c r="C113" s="16">
        <v>2084464</v>
      </c>
      <c r="D113" s="15">
        <v>1594642.8902999996</v>
      </c>
      <c r="E113" s="16">
        <v>2298120.5349999992</v>
      </c>
      <c r="F113" s="15">
        <v>2261914.6300000027</v>
      </c>
      <c r="G113" s="16">
        <v>34339642.390000001</v>
      </c>
      <c r="H113" s="15">
        <v>-9431416.849999994</v>
      </c>
      <c r="I113" s="16">
        <v>64401.429999999702</v>
      </c>
      <c r="J113" s="15">
        <v>350855</v>
      </c>
      <c r="K113" s="16">
        <v>-6738401</v>
      </c>
      <c r="L113" s="15">
        <v>6053076.9610000104</v>
      </c>
      <c r="M113" s="16">
        <v>-2763920</v>
      </c>
      <c r="N113" s="15">
        <v>-1667073</v>
      </c>
      <c r="O113" s="16">
        <v>1175279</v>
      </c>
      <c r="P113" s="15">
        <v>13013615.402999999</v>
      </c>
      <c r="Q113" s="16">
        <v>-6912558.200000003</v>
      </c>
      <c r="R113" s="15">
        <v>10831133.199999966</v>
      </c>
      <c r="S113" s="16">
        <v>-4671117.3590000272</v>
      </c>
      <c r="T113" s="15">
        <v>6232821.9300000006</v>
      </c>
      <c r="U113" s="16">
        <v>1324867.0000000033</v>
      </c>
      <c r="V113" s="15">
        <v>-5473787.5999999922</v>
      </c>
      <c r="W113" s="16">
        <v>3985826.0999999922</v>
      </c>
    </row>
    <row r="115" spans="1:23"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23">
      <c r="A116" s="14" t="s">
        <v>41</v>
      </c>
    </row>
    <row r="117" spans="1:23">
      <c r="A117" s="14"/>
      <c r="B117" s="3">
        <v>2002</v>
      </c>
      <c r="C117" s="4">
        <v>2003</v>
      </c>
      <c r="D117" s="3">
        <v>2004</v>
      </c>
      <c r="E117" s="4">
        <v>2005</v>
      </c>
      <c r="F117" s="3">
        <v>2006</v>
      </c>
      <c r="G117" s="4">
        <v>2007</v>
      </c>
      <c r="H117" s="3">
        <v>2008</v>
      </c>
      <c r="I117" s="4">
        <v>2009</v>
      </c>
      <c r="J117" s="3">
        <v>2010</v>
      </c>
      <c r="K117" s="4">
        <v>2011</v>
      </c>
      <c r="L117" s="3">
        <v>2012</v>
      </c>
      <c r="M117" s="4">
        <v>2013</v>
      </c>
      <c r="N117" s="3">
        <v>2014</v>
      </c>
      <c r="O117" s="4">
        <v>2015</v>
      </c>
      <c r="P117" s="3">
        <v>2016</v>
      </c>
      <c r="Q117" s="4">
        <v>2017</v>
      </c>
      <c r="R117" s="3">
        <v>2018</v>
      </c>
      <c r="S117" s="4">
        <v>2019</v>
      </c>
      <c r="T117" s="3">
        <v>2020</v>
      </c>
      <c r="U117" s="4">
        <v>2021</v>
      </c>
      <c r="V117" s="3">
        <v>2022</v>
      </c>
      <c r="W117" s="4">
        <v>2023</v>
      </c>
    </row>
    <row r="118" spans="1:23">
      <c r="A118" s="2" t="s">
        <v>42</v>
      </c>
      <c r="B118" s="7">
        <v>288202</v>
      </c>
      <c r="C118" s="8">
        <v>290501</v>
      </c>
      <c r="D118" s="7">
        <v>293186</v>
      </c>
      <c r="E118" s="8">
        <v>299404</v>
      </c>
      <c r="F118" s="7">
        <v>307261</v>
      </c>
      <c r="G118" s="8">
        <v>312872</v>
      </c>
      <c r="H118" s="7">
        <v>319756</v>
      </c>
      <c r="I118" s="8">
        <v>317593</v>
      </c>
      <c r="J118" s="7">
        <v>318236</v>
      </c>
      <c r="K118" s="8">
        <v>319412</v>
      </c>
      <c r="L118" s="7">
        <v>321857</v>
      </c>
      <c r="M118" s="8">
        <v>325671</v>
      </c>
      <c r="N118" s="7">
        <v>329100</v>
      </c>
      <c r="O118" s="8">
        <v>332529</v>
      </c>
      <c r="P118" s="7">
        <v>338349</v>
      </c>
      <c r="Q118" s="8">
        <v>348450</v>
      </c>
      <c r="R118" s="7">
        <v>356991</v>
      </c>
      <c r="S118" s="8">
        <v>364134</v>
      </c>
      <c r="T118" s="7">
        <v>368792</v>
      </c>
      <c r="U118" s="8">
        <v>376248</v>
      </c>
      <c r="V118" s="7">
        <v>387758</v>
      </c>
      <c r="W118" s="8">
        <v>383726</v>
      </c>
    </row>
    <row r="119" spans="1:23">
      <c r="A119" s="14"/>
      <c r="B119" s="3"/>
      <c r="C119" s="4"/>
      <c r="D119" s="3"/>
      <c r="E119" s="4"/>
      <c r="F119" s="3"/>
      <c r="G119" s="4"/>
      <c r="H119" s="3"/>
      <c r="I119" s="4"/>
      <c r="J119" s="3"/>
      <c r="K119" s="4"/>
      <c r="L119" s="3"/>
      <c r="M119" s="4"/>
      <c r="N119" s="3"/>
      <c r="O119" s="4"/>
      <c r="P119" s="3"/>
      <c r="Q119" s="4"/>
      <c r="R119" s="3"/>
      <c r="S119" s="4"/>
      <c r="U119" s="4"/>
      <c r="W119" s="4"/>
    </row>
    <row r="120" spans="1:23">
      <c r="A120" s="20" t="s">
        <v>43</v>
      </c>
      <c r="C120" s="6"/>
      <c r="E120" s="6"/>
      <c r="G120" s="6"/>
      <c r="I120" s="6"/>
      <c r="K120" s="6"/>
      <c r="M120" s="6"/>
      <c r="O120" s="6"/>
      <c r="Q120" s="6"/>
      <c r="S120" s="6"/>
      <c r="U120" s="6"/>
      <c r="W120" s="6"/>
    </row>
    <row r="121" spans="1:23">
      <c r="A121" s="2" t="s">
        <v>46</v>
      </c>
      <c r="B121" s="21">
        <f>(B11+B12)/B9</f>
        <v>0.58657253921564945</v>
      </c>
      <c r="C121" s="22">
        <f t="shared" ref="C121:K121" si="15">(C11+C12)/C9</f>
        <v>0.56943338218474626</v>
      </c>
      <c r="D121" s="21">
        <f t="shared" si="15"/>
        <v>0.56329700399796323</v>
      </c>
      <c r="E121" s="22">
        <f t="shared" si="15"/>
        <v>0.55530263678742164</v>
      </c>
      <c r="F121" s="21">
        <f t="shared" si="15"/>
        <v>0.55495744637339406</v>
      </c>
      <c r="G121" s="22">
        <f t="shared" si="15"/>
        <v>0.4665563955766267</v>
      </c>
      <c r="H121" s="21">
        <f t="shared" si="15"/>
        <v>0.50842474855202624</v>
      </c>
      <c r="I121" s="22">
        <f t="shared" si="15"/>
        <v>0.51906413263445017</v>
      </c>
      <c r="J121" s="21">
        <f t="shared" si="15"/>
        <v>0.53020999578053962</v>
      </c>
      <c r="K121" s="22">
        <f t="shared" si="15"/>
        <v>0.54959065995480405</v>
      </c>
      <c r="L121" s="21">
        <f t="shared" ref="L121:M121" si="16">(L11+L12)/L9</f>
        <v>0.53356729904853739</v>
      </c>
      <c r="M121" s="22">
        <f t="shared" si="16"/>
        <v>0.50613739885468045</v>
      </c>
      <c r="N121" s="21">
        <f t="shared" ref="N121:P121" si="17">(N11+N12)/N9</f>
        <v>0.55343518677443793</v>
      </c>
      <c r="O121" s="22">
        <f t="shared" si="17"/>
        <v>0.61374247226305423</v>
      </c>
      <c r="P121" s="21">
        <f t="shared" si="17"/>
        <v>0.55798544755958934</v>
      </c>
      <c r="Q121" s="22">
        <f t="shared" ref="Q121:R121" si="18">(Q11+Q12)/Q9</f>
        <v>0.57463121861890143</v>
      </c>
      <c r="R121" s="21">
        <f t="shared" si="18"/>
        <v>0.55125779469667568</v>
      </c>
      <c r="S121" s="22">
        <f t="shared" ref="S121:T121" si="19">(S11+S12)/S9</f>
        <v>0.55361848002274938</v>
      </c>
      <c r="T121" s="21">
        <f t="shared" si="19"/>
        <v>0.60218608746018876</v>
      </c>
      <c r="U121" s="22">
        <f t="shared" ref="U121:V121" si="20">(U11+U12)/U9</f>
        <v>0.60306734569300613</v>
      </c>
      <c r="V121" s="21">
        <f t="shared" si="20"/>
        <v>0.58442010909799602</v>
      </c>
      <c r="W121" s="22">
        <f t="shared" ref="W121" si="21">(W11+W12)/W9</f>
        <v>0.56155642578061749</v>
      </c>
    </row>
    <row r="122" spans="1:23">
      <c r="A122" s="23" t="s">
        <v>19</v>
      </c>
      <c r="B122" s="21">
        <f t="shared" ref="B122:J122" si="22">B51/B9</f>
        <v>7.5583316300177533E-2</v>
      </c>
      <c r="C122" s="22">
        <f t="shared" si="22"/>
        <v>4.6806920180241879E-2</v>
      </c>
      <c r="D122" s="21">
        <f t="shared" si="22"/>
        <v>8.2269103546202996E-2</v>
      </c>
      <c r="E122" s="22">
        <f t="shared" si="22"/>
        <v>9.5872678088756755E-2</v>
      </c>
      <c r="F122" s="21">
        <f t="shared" si="22"/>
        <v>0.10851481076869879</v>
      </c>
      <c r="G122" s="22">
        <f t="shared" si="22"/>
        <v>0.13386052398561527</v>
      </c>
      <c r="H122" s="21">
        <f t="shared" si="22"/>
        <v>8.9651825621176087E-2</v>
      </c>
      <c r="I122" s="22">
        <f t="shared" si="22"/>
        <v>6.0184118775359612E-2</v>
      </c>
      <c r="J122" s="21">
        <f t="shared" si="22"/>
        <v>7.1164055717015492E-2</v>
      </c>
      <c r="K122" s="22">
        <f t="shared" ref="K122:L122" si="23">K51/K9</f>
        <v>9.1770767412539811E-2</v>
      </c>
      <c r="L122" s="21">
        <f t="shared" si="23"/>
        <v>0.10157121855685086</v>
      </c>
      <c r="M122" s="22">
        <f t="shared" ref="M122:N122" si="24">M51/M9</f>
        <v>9.7110643665112364E-2</v>
      </c>
      <c r="N122" s="21">
        <f t="shared" si="24"/>
        <v>6.8183270272790183E-2</v>
      </c>
      <c r="O122" s="22">
        <f t="shared" ref="O122:P122" si="25">O51/O9</f>
        <v>6.517434224635868E-2</v>
      </c>
      <c r="P122" s="21">
        <f t="shared" si="25"/>
        <v>0.11916212158343427</v>
      </c>
      <c r="Q122" s="22">
        <f t="shared" ref="Q122:R122" si="26">Q51/Q9</f>
        <v>0.10456170996901654</v>
      </c>
      <c r="R122" s="21">
        <f t="shared" si="26"/>
        <v>0.11344715111705109</v>
      </c>
      <c r="S122" s="22">
        <f t="shared" ref="S122:T122" si="27">S51/S9</f>
        <v>9.7773142233546204E-2</v>
      </c>
      <c r="T122" s="21">
        <f t="shared" si="27"/>
        <v>4.903075668834013E-2</v>
      </c>
      <c r="U122" s="22">
        <f t="shared" ref="U122:V122" si="28">U51/U9</f>
        <v>3.8347983304062666E-2</v>
      </c>
      <c r="V122" s="21">
        <f t="shared" si="28"/>
        <v>3.7483746215467288E-2</v>
      </c>
      <c r="W122" s="22">
        <f t="shared" ref="W122" si="29">W51/W9</f>
        <v>8.3254713621684531E-2</v>
      </c>
    </row>
    <row r="123" spans="1:23">
      <c r="A123" s="23" t="s">
        <v>27</v>
      </c>
      <c r="B123" s="21">
        <f>B41/B9</f>
        <v>0.83187722659667629</v>
      </c>
      <c r="C123" s="22">
        <f t="shared" ref="C123:I123" si="30">C41/C9</f>
        <v>0.84707231601130617</v>
      </c>
      <c r="D123" s="21">
        <f t="shared" si="30"/>
        <v>0.82647660102396459</v>
      </c>
      <c r="E123" s="22">
        <f t="shared" si="30"/>
        <v>0.70535286469926206</v>
      </c>
      <c r="F123" s="21">
        <f t="shared" si="30"/>
        <v>0.64266000645271082</v>
      </c>
      <c r="G123" s="22">
        <f t="shared" si="30"/>
        <v>0.60179638742227615</v>
      </c>
      <c r="H123" s="21">
        <f t="shared" si="30"/>
        <v>0.92594249538197859</v>
      </c>
      <c r="I123" s="22">
        <f t="shared" si="30"/>
        <v>1.0892036871341118</v>
      </c>
      <c r="J123" s="21">
        <f t="shared" ref="J123:K123" si="31">J41/J9</f>
        <v>1.2409624351167463</v>
      </c>
      <c r="K123" s="22">
        <f t="shared" si="31"/>
        <v>1.1253287930529314</v>
      </c>
      <c r="L123" s="21">
        <f t="shared" ref="L123:M123" si="32">L41/L9</f>
        <v>1.0411244896925604</v>
      </c>
      <c r="M123" s="22">
        <f t="shared" si="32"/>
        <v>0.94774034530823392</v>
      </c>
      <c r="N123" s="21">
        <f t="shared" ref="N123:P123" si="33">N41/N9</f>
        <v>0.90497753670085923</v>
      </c>
      <c r="O123" s="22">
        <f t="shared" si="33"/>
        <v>0.85950648296927878</v>
      </c>
      <c r="P123" s="21">
        <f t="shared" si="33"/>
        <v>0.75843966066010882</v>
      </c>
      <c r="Q123" s="22">
        <f t="shared" ref="Q123:R123" si="34">Q41/Q9</f>
        <v>0.74160112319110993</v>
      </c>
      <c r="R123" s="21">
        <f t="shared" si="34"/>
        <v>0.77062531157772307</v>
      </c>
      <c r="S123" s="22">
        <f t="shared" ref="S123:T123" si="35">S41/S9</f>
        <v>0.76311550514203697</v>
      </c>
      <c r="T123" s="21">
        <f t="shared" si="35"/>
        <v>0.82754371327463638</v>
      </c>
      <c r="U123" s="22">
        <f t="shared" ref="U123:V123" si="36">U41/U9</f>
        <v>0.84227548741287239</v>
      </c>
      <c r="V123" s="21">
        <f t="shared" si="36"/>
        <v>0.88129155610378507</v>
      </c>
      <c r="W123" s="22">
        <f t="shared" ref="W123" si="37">W41/W9</f>
        <v>0.86822906583223458</v>
      </c>
    </row>
    <row r="124" spans="1:23">
      <c r="A124" s="23" t="s">
        <v>28</v>
      </c>
      <c r="B124" s="21">
        <f>B42/B9</f>
        <v>1.2429063662551614</v>
      </c>
      <c r="C124" s="22">
        <f t="shared" ref="C124:I124" si="38">C42/C9</f>
        <v>1.3109906542704524</v>
      </c>
      <c r="D124" s="21">
        <f t="shared" si="38"/>
        <v>1.2956319546023536</v>
      </c>
      <c r="E124" s="22">
        <f t="shared" si="38"/>
        <v>1.1614974001431075</v>
      </c>
      <c r="F124" s="21">
        <f t="shared" si="38"/>
        <v>1.0930662584297128</v>
      </c>
      <c r="G124" s="22">
        <f t="shared" si="38"/>
        <v>0.83225913635487492</v>
      </c>
      <c r="H124" s="21">
        <f t="shared" si="38"/>
        <v>1.1633632967064105</v>
      </c>
      <c r="I124" s="22">
        <f t="shared" si="38"/>
        <v>1.3155264811701262</v>
      </c>
      <c r="J124" s="21">
        <f t="shared" ref="J124:K124" si="39">J42/J9</f>
        <v>1.4636755625830755</v>
      </c>
      <c r="K124" s="22">
        <f t="shared" si="39"/>
        <v>1.3543816777413555</v>
      </c>
      <c r="L124" s="21">
        <f t="shared" ref="L124:M124" si="40">L42/L9</f>
        <v>1.2855147361868793</v>
      </c>
      <c r="M124" s="22">
        <f t="shared" si="40"/>
        <v>1.1699306236068769</v>
      </c>
      <c r="N124" s="21">
        <f t="shared" ref="N124:P124" si="41">N42/N9</f>
        <v>1.1386385969984933</v>
      </c>
      <c r="O124" s="22">
        <f t="shared" si="41"/>
        <v>1.14079767229444</v>
      </c>
      <c r="P124" s="21">
        <f t="shared" si="41"/>
        <v>1.0461599634947107</v>
      </c>
      <c r="Q124" s="22">
        <f t="shared" ref="Q124:R124" si="42">Q42/Q9</f>
        <v>1.0297110756626711</v>
      </c>
      <c r="R124" s="21">
        <f t="shared" si="42"/>
        <v>1.0601531403589031</v>
      </c>
      <c r="S124" s="22">
        <f t="shared" ref="S124:T124" si="43">S42/S9</f>
        <v>1.0429478123820675</v>
      </c>
      <c r="T124" s="21">
        <f t="shared" si="43"/>
        <v>1.1144602651197297</v>
      </c>
      <c r="U124" s="22">
        <f>U42/U9</f>
        <v>1.1196329786729762</v>
      </c>
      <c r="V124" s="21">
        <f>V42/V9</f>
        <v>1.1421886276073336</v>
      </c>
      <c r="W124" s="22">
        <f>W42/W9</f>
        <v>1.1168159644174389</v>
      </c>
    </row>
    <row r="125" spans="1:23">
      <c r="C125" s="6"/>
      <c r="E125" s="6"/>
      <c r="G125" s="6"/>
      <c r="I125" s="6"/>
      <c r="K125" s="6"/>
      <c r="M125" s="6"/>
      <c r="O125" s="6"/>
      <c r="Q125" s="6"/>
      <c r="S125" s="6"/>
      <c r="U125" s="6"/>
      <c r="W125" s="6"/>
    </row>
    <row r="126" spans="1:23">
      <c r="A126" s="20" t="s">
        <v>44</v>
      </c>
      <c r="C126" s="6"/>
      <c r="E126" s="6"/>
      <c r="G126" s="6"/>
      <c r="I126" s="6"/>
      <c r="K126" s="6"/>
      <c r="M126" s="6"/>
      <c r="O126" s="6"/>
      <c r="Q126" s="6"/>
      <c r="S126" s="6"/>
      <c r="U126" s="6"/>
      <c r="W126" s="6"/>
    </row>
    <row r="127" spans="1:23">
      <c r="A127" s="23" t="s">
        <v>0</v>
      </c>
      <c r="B127" s="7">
        <f t="shared" ref="B127:J127" si="44">(B9/B118)*1000</f>
        <v>302353.46388991055</v>
      </c>
      <c r="C127" s="8">
        <f t="shared" si="44"/>
        <v>319506.06366243149</v>
      </c>
      <c r="D127" s="7">
        <f t="shared" si="44"/>
        <v>346649.6171358797</v>
      </c>
      <c r="E127" s="8">
        <f t="shared" si="44"/>
        <v>392143.79253450187</v>
      </c>
      <c r="F127" s="7">
        <f t="shared" si="44"/>
        <v>452356.08385053754</v>
      </c>
      <c r="G127" s="8">
        <f t="shared" si="44"/>
        <v>520850.81359150069</v>
      </c>
      <c r="H127" s="7">
        <f t="shared" si="44"/>
        <v>522126.73069465475</v>
      </c>
      <c r="I127" s="8">
        <f t="shared" si="44"/>
        <v>538106.42164657277</v>
      </c>
      <c r="J127" s="7">
        <f t="shared" si="44"/>
        <v>544257.22419839364</v>
      </c>
      <c r="K127" s="8">
        <f t="shared" ref="K127:L127" si="45">(K9/K118)*1000</f>
        <v>602360.08352848364</v>
      </c>
      <c r="L127" s="7">
        <f t="shared" si="45"/>
        <v>641783.68797323026</v>
      </c>
      <c r="M127" s="8">
        <f t="shared" ref="M127:N127" si="46">(M9/M118)*1000</f>
        <v>685418.81530747283</v>
      </c>
      <c r="N127" s="7">
        <f t="shared" si="46"/>
        <v>714276.94621695532</v>
      </c>
      <c r="O127" s="8">
        <f t="shared" ref="O127:P127" si="47">(O9/O118)*1000</f>
        <v>767220.26951032842</v>
      </c>
      <c r="P127" s="7">
        <f t="shared" si="47"/>
        <v>842382.50466234575</v>
      </c>
      <c r="Q127" s="8">
        <f t="shared" ref="Q127:R127" si="48">(Q9/Q118)*1000</f>
        <v>905838.61127851903</v>
      </c>
      <c r="R127" s="7">
        <f t="shared" si="48"/>
        <v>938622.30756517686</v>
      </c>
      <c r="S127" s="8">
        <f t="shared" ref="S127:T127" si="49">(S9/S118)*1000</f>
        <v>972173.15882340015</v>
      </c>
      <c r="T127" s="7">
        <f t="shared" si="49"/>
        <v>999588.16986539867</v>
      </c>
      <c r="U127" s="8">
        <f t="shared" ref="U127:V127" si="50">(U9/U118)*1000</f>
        <v>1075827.94460037</v>
      </c>
      <c r="V127" s="7">
        <f t="shared" si="50"/>
        <v>1189418.4277306979</v>
      </c>
      <c r="W127" s="8">
        <f t="shared" ref="W127" si="51">(W9/W118)*1000</f>
        <v>1370756.1778456504</v>
      </c>
    </row>
    <row r="128" spans="1:23">
      <c r="A128" s="2" t="s">
        <v>46</v>
      </c>
      <c r="B128" s="7">
        <f>((B11+B12)/B118)*1000</f>
        <v>177352.23905455202</v>
      </c>
      <c r="C128" s="8">
        <f t="shared" ref="C128:K128" si="52">((C11+C12)/C118)*1000</f>
        <v>181937.41845983319</v>
      </c>
      <c r="D128" s="7">
        <f t="shared" si="52"/>
        <v>195266.69076968206</v>
      </c>
      <c r="E128" s="8">
        <f t="shared" si="52"/>
        <v>217758.48199422852</v>
      </c>
      <c r="F128" s="7">
        <f t="shared" si="52"/>
        <v>251038.37714516322</v>
      </c>
      <c r="G128" s="8">
        <f t="shared" si="52"/>
        <v>243006.27822240407</v>
      </c>
      <c r="H128" s="7">
        <f t="shared" si="52"/>
        <v>265462.15176572133</v>
      </c>
      <c r="I128" s="8">
        <f t="shared" si="52"/>
        <v>279311.74301700603</v>
      </c>
      <c r="J128" s="7">
        <f t="shared" si="52"/>
        <v>288570.62054575852</v>
      </c>
      <c r="K128" s="8">
        <f t="shared" si="52"/>
        <v>331051.47583685024</v>
      </c>
      <c r="L128" s="7">
        <f t="shared" ref="L128:M128" si="53">((L11+L12)/L118)*1000</f>
        <v>342434.78896528581</v>
      </c>
      <c r="M128" s="8">
        <f t="shared" si="53"/>
        <v>346916.09630578099</v>
      </c>
      <c r="N128" s="7">
        <f t="shared" ref="N128:O128" si="54">((N11+N12)/N118)*1000</f>
        <v>395305.99513825588</v>
      </c>
      <c r="O128" s="8">
        <f t="shared" si="54"/>
        <v>470875.66497959575</v>
      </c>
      <c r="P128" s="7">
        <f t="shared" ref="P128:Q128" si="55">((P11+P12)/P118)*1000</f>
        <v>470037.17888038681</v>
      </c>
      <c r="Q128" s="8">
        <f t="shared" si="55"/>
        <v>520523.14507102879</v>
      </c>
      <c r="R128" s="7">
        <f t="shared" ref="R128:S128" si="56">((R11+R12)/R118)*1000</f>
        <v>517422.86332148424</v>
      </c>
      <c r="S128" s="8">
        <f t="shared" si="56"/>
        <v>538213.0265067257</v>
      </c>
      <c r="T128" s="7">
        <f t="shared" ref="T128:U128" si="57">((T11+T12)/T118)*1000</f>
        <v>601938.08908273489</v>
      </c>
      <c r="U128" s="8">
        <f t="shared" si="57"/>
        <v>648796.70297250757</v>
      </c>
      <c r="V128" s="7">
        <f t="shared" ref="V128:W128" si="58">((V11+V12)/V118)*1000</f>
        <v>695120.0472975414</v>
      </c>
      <c r="W128" s="8">
        <f t="shared" si="58"/>
        <v>769756.93984770379</v>
      </c>
    </row>
    <row r="129" spans="1:23">
      <c r="A129" s="23" t="s">
        <v>19</v>
      </c>
      <c r="B129" s="7">
        <f t="shared" ref="B129:J129" si="59">(B51/B118)*1000</f>
        <v>22852.877495645414</v>
      </c>
      <c r="C129" s="8">
        <f t="shared" si="59"/>
        <v>14955.094818950709</v>
      </c>
      <c r="D129" s="7">
        <f t="shared" si="59"/>
        <v>28518.553246403309</v>
      </c>
      <c r="E129" s="8">
        <f t="shared" si="59"/>
        <v>37595.875586164511</v>
      </c>
      <c r="F129" s="7">
        <f t="shared" si="59"/>
        <v>49087.334839110721</v>
      </c>
      <c r="G129" s="8">
        <f t="shared" si="59"/>
        <v>69721.362825692297</v>
      </c>
      <c r="H129" s="7">
        <f t="shared" si="59"/>
        <v>46809.614612391953</v>
      </c>
      <c r="I129" s="8">
        <f t="shared" si="59"/>
        <v>32385.460794161085</v>
      </c>
      <c r="J129" s="7">
        <f t="shared" si="59"/>
        <v>38731.551427242681</v>
      </c>
      <c r="K129" s="8">
        <f t="shared" ref="K129:L129" si="60">(K51/K118)*1000</f>
        <v>55279.047124090517</v>
      </c>
      <c r="L129" s="7">
        <f t="shared" si="60"/>
        <v>65186.751237350749</v>
      </c>
      <c r="M129" s="8">
        <f t="shared" ref="M129:N129" si="61">(M51/M118)*1000</f>
        <v>66561.462334687458</v>
      </c>
      <c r="N129" s="7">
        <f t="shared" si="61"/>
        <v>48701.738073533881</v>
      </c>
      <c r="O129" s="8">
        <f t="shared" ref="O129:P129" si="62">(O51/O118)*1000</f>
        <v>50003.076423409686</v>
      </c>
      <c r="P129" s="7">
        <f t="shared" si="62"/>
        <v>100380.08644033232</v>
      </c>
      <c r="Q129" s="8">
        <f t="shared" ref="Q129:R129" si="63">(Q51/Q118)*1000</f>
        <v>94716.034151241212</v>
      </c>
      <c r="R129" s="7">
        <f t="shared" si="63"/>
        <v>106484.02676818182</v>
      </c>
      <c r="S129" s="8">
        <f t="shared" ref="S129:T129" si="64">(S51/S118)*1000</f>
        <v>95052.424533276208</v>
      </c>
      <c r="T129" s="7">
        <f t="shared" si="64"/>
        <v>49010.564345213563</v>
      </c>
      <c r="U129" s="8">
        <f t="shared" ref="U129:V129" si="65">(U51/U118)*1000</f>
        <v>41255.832057579042</v>
      </c>
      <c r="V129" s="7">
        <f t="shared" si="65"/>
        <v>44583.858489057595</v>
      </c>
      <c r="W129" s="8">
        <f t="shared" ref="W129" si="66">(W51/W118)*1000</f>
        <v>114121.91303169451</v>
      </c>
    </row>
    <row r="130" spans="1:23">
      <c r="A130" s="23" t="s">
        <v>27</v>
      </c>
      <c r="B130" s="7">
        <f t="shared" ref="B130:J130" si="67">(B41/B118)*1000</f>
        <v>251520.96099263709</v>
      </c>
      <c r="C130" s="8">
        <f t="shared" si="67"/>
        <v>270644.74132619164</v>
      </c>
      <c r="D130" s="7">
        <f t="shared" si="67"/>
        <v>286497.79731672048</v>
      </c>
      <c r="E130" s="8">
        <f t="shared" si="67"/>
        <v>276599.747438244</v>
      </c>
      <c r="F130" s="7">
        <f t="shared" si="67"/>
        <v>290711.16376630944</v>
      </c>
      <c r="G130" s="8">
        <f t="shared" si="67"/>
        <v>313446.13800531847</v>
      </c>
      <c r="H130" s="7">
        <f t="shared" si="67"/>
        <v>483459.32792504289</v>
      </c>
      <c r="I130" s="8">
        <f t="shared" si="67"/>
        <v>586107.49852799019</v>
      </c>
      <c r="J130" s="7">
        <f t="shared" si="67"/>
        <v>675402.77027111955</v>
      </c>
      <c r="K130" s="8">
        <f t="shared" ref="K130:L130" si="68">(K41/K118)*1000</f>
        <v>677853.14578037139</v>
      </c>
      <c r="L130" s="7">
        <f t="shared" si="68"/>
        <v>668176.71463413874</v>
      </c>
      <c r="M130" s="8">
        <f t="shared" ref="M130:N130" si="69">(M41/M118)*1000</f>
        <v>649599.06470026495</v>
      </c>
      <c r="N130" s="7">
        <f t="shared" si="69"/>
        <v>646404.59130963229</v>
      </c>
      <c r="O130" s="8">
        <f t="shared" ref="O130:P130" si="70">(O41/O118)*1000</f>
        <v>659430.79550956469</v>
      </c>
      <c r="P130" s="7">
        <f t="shared" si="70"/>
        <v>638896.30098212196</v>
      </c>
      <c r="Q130" s="8">
        <f t="shared" ref="Q130:R130" si="71">(Q41/Q118)*1000</f>
        <v>671770.93155402492</v>
      </c>
      <c r="R130" s="7">
        <f t="shared" si="71"/>
        <v>723326.10822121578</v>
      </c>
      <c r="S130" s="8">
        <f t="shared" ref="S130:T130" si="72">(S41/S118)*1000</f>
        <v>741880.41118104861</v>
      </c>
      <c r="T130" s="7">
        <f t="shared" si="72"/>
        <v>827202.90583580988</v>
      </c>
      <c r="U130" s="8">
        <f t="shared" ref="U130:V130" si="73">(U41/U118)*1000</f>
        <v>906143.50641066523</v>
      </c>
      <c r="V130" s="7">
        <f t="shared" si="73"/>
        <v>1048224.4170333042</v>
      </c>
      <c r="W130" s="8">
        <f t="shared" ref="W130" si="74">(W41/W118)*1000</f>
        <v>1190130.3557746932</v>
      </c>
    </row>
    <row r="131" spans="1:23">
      <c r="A131" s="23" t="s">
        <v>28</v>
      </c>
      <c r="B131" s="7">
        <f>(B42/B118)*1000</f>
        <v>375797.04512806988</v>
      </c>
      <c r="C131" s="8">
        <f t="shared" ref="C131:I131" si="75">(C42/C118)*1000</f>
        <v>418869.46344418777</v>
      </c>
      <c r="D131" s="7">
        <f t="shared" si="75"/>
        <v>449130.32101191732</v>
      </c>
      <c r="E131" s="8">
        <f t="shared" si="75"/>
        <v>455473.995511082</v>
      </c>
      <c r="F131" s="7">
        <f t="shared" si="75"/>
        <v>494455.17205242452</v>
      </c>
      <c r="G131" s="8">
        <f t="shared" si="75"/>
        <v>433482.84828939632</v>
      </c>
      <c r="H131" s="7">
        <f t="shared" si="75"/>
        <v>607423.07471947372</v>
      </c>
      <c r="I131" s="8">
        <f t="shared" si="75"/>
        <v>707893.24736376421</v>
      </c>
      <c r="J131" s="7">
        <f t="shared" ref="J131:K131" si="76">(J42/J118)*1000</f>
        <v>796615.99881848693</v>
      </c>
      <c r="K131" s="8">
        <f t="shared" si="76"/>
        <v>815825.46053373069</v>
      </c>
      <c r="L131" s="7">
        <f t="shared" ref="L131:M131" si="77">(L42/L118)*1000</f>
        <v>825022.38833394961</v>
      </c>
      <c r="M131" s="8">
        <f t="shared" si="77"/>
        <v>801892.46202455857</v>
      </c>
      <c r="N131" s="7">
        <f t="shared" ref="N131:O131" si="78">(N42/N118)*1000</f>
        <v>813303.29990884231</v>
      </c>
      <c r="O131" s="8">
        <f t="shared" si="78"/>
        <v>875243.09759449551</v>
      </c>
      <c r="P131" s="7">
        <f t="shared" ref="P131:Q131" si="79">(P42/P118)*1000</f>
        <v>881266.85032614251</v>
      </c>
      <c r="Q131" s="8">
        <f t="shared" si="79"/>
        <v>932752.05079638411</v>
      </c>
      <c r="R131" s="7">
        <f t="shared" ref="R131:S131" si="80">(R42/R118)*1000</f>
        <v>995083.38697614241</v>
      </c>
      <c r="S131" s="8">
        <f t="shared" si="80"/>
        <v>1013925.8692514293</v>
      </c>
      <c r="T131" s="7">
        <f t="shared" ref="T131:U131" si="81">(T42/T118)*1000</f>
        <v>1114001.2967987375</v>
      </c>
      <c r="U131" s="8">
        <f t="shared" si="81"/>
        <v>1204532.4461525376</v>
      </c>
      <c r="V131" s="7">
        <f t="shared" ref="V131:W131" si="82">(V42/V118)*1000</f>
        <v>1358540.2016205986</v>
      </c>
      <c r="W131" s="8">
        <f t="shared" si="82"/>
        <v>1530882.3827418524</v>
      </c>
    </row>
    <row r="132" spans="1:23">
      <c r="C132" s="6"/>
      <c r="E132" s="6"/>
      <c r="G132" s="6"/>
      <c r="I132" s="6"/>
      <c r="K132" s="6"/>
      <c r="M132" s="6"/>
      <c r="O132" s="6"/>
      <c r="Q132" s="6"/>
      <c r="S132" s="6"/>
      <c r="U132" s="6"/>
      <c r="W132" s="6"/>
    </row>
    <row r="133" spans="1:23">
      <c r="A133" s="23" t="s">
        <v>45</v>
      </c>
      <c r="B133" s="24">
        <f>B34/B40</f>
        <v>1.2142809340387786</v>
      </c>
      <c r="C133" s="25">
        <f t="shared" ref="C133:J133" si="83">C34/C40</f>
        <v>1.1991850052275448</v>
      </c>
      <c r="D133" s="24">
        <f t="shared" si="83"/>
        <v>1.2866336949851789</v>
      </c>
      <c r="E133" s="25">
        <f t="shared" si="83"/>
        <v>1.37740883290865</v>
      </c>
      <c r="F133" s="24">
        <f t="shared" si="83"/>
        <v>1.4106487121807516</v>
      </c>
      <c r="G133" s="25">
        <f t="shared" si="83"/>
        <v>2.0383513063489245</v>
      </c>
      <c r="H133" s="24">
        <f t="shared" si="83"/>
        <v>1.7065712656472463</v>
      </c>
      <c r="I133" s="25">
        <f t="shared" si="83"/>
        <v>1.442151975019216</v>
      </c>
      <c r="J133" s="24">
        <f t="shared" si="83"/>
        <v>1.4152639454942206</v>
      </c>
      <c r="K133" s="25">
        <f t="shared" ref="K133:L133" si="84">K34/K40</f>
        <v>1.4029811654677338</v>
      </c>
      <c r="L133" s="24">
        <f t="shared" si="84"/>
        <v>1.2674010252053243</v>
      </c>
      <c r="M133" s="25">
        <f t="shared" ref="M133:N133" si="85">M34/M40</f>
        <v>1.1101222445489114</v>
      </c>
      <c r="N133" s="24">
        <f t="shared" si="85"/>
        <v>0.96424544126772493</v>
      </c>
      <c r="O133" s="25">
        <f t="shared" ref="O133:Q133" si="86">O34/O40</f>
        <v>1.0375920174129065</v>
      </c>
      <c r="P133" s="24">
        <f t="shared" si="86"/>
        <v>1.2388197281392328</v>
      </c>
      <c r="Q133" s="25">
        <f t="shared" si="86"/>
        <v>1.1753523407596265</v>
      </c>
      <c r="R133" s="24">
        <f t="shared" ref="R133:S133" si="87">R34/R40</f>
        <v>1.1041943120203221</v>
      </c>
      <c r="S133" s="25">
        <f t="shared" si="87"/>
        <v>1.0544662819842057</v>
      </c>
      <c r="T133" s="24">
        <f t="shared" ref="T133:U133" si="88">T34/T40</f>
        <v>1.1501415077602561</v>
      </c>
      <c r="U133" s="25">
        <f t="shared" si="88"/>
        <v>1.0892081525192245</v>
      </c>
      <c r="V133" s="24">
        <f t="shared" ref="V133:W133" si="89">V34/V40</f>
        <v>0.91478717941108789</v>
      </c>
      <c r="W133" s="25">
        <f t="shared" si="89"/>
        <v>0.91731247438144137</v>
      </c>
    </row>
    <row r="134" spans="1:23">
      <c r="A134" s="23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</row>
    <row r="135" spans="1:23">
      <c r="A135" s="14" t="s">
        <v>48</v>
      </c>
    </row>
    <row r="136" spans="1:23">
      <c r="A136" s="14"/>
      <c r="B136" s="3">
        <v>2002</v>
      </c>
      <c r="C136" s="4">
        <v>2003</v>
      </c>
      <c r="D136" s="3">
        <v>2004</v>
      </c>
      <c r="E136" s="4">
        <v>2005</v>
      </c>
      <c r="F136" s="3">
        <v>2006</v>
      </c>
      <c r="G136" s="4">
        <v>2007</v>
      </c>
      <c r="H136" s="3">
        <v>2008</v>
      </c>
      <c r="I136" s="4">
        <v>2009</v>
      </c>
      <c r="J136" s="3">
        <v>2010</v>
      </c>
      <c r="K136" s="4">
        <v>2011</v>
      </c>
      <c r="L136" s="3">
        <v>2012</v>
      </c>
      <c r="M136" s="4">
        <v>2013</v>
      </c>
      <c r="N136" s="3">
        <v>2014</v>
      </c>
      <c r="O136" s="4">
        <v>2015</v>
      </c>
      <c r="P136" s="3">
        <v>2016</v>
      </c>
      <c r="Q136" s="4">
        <v>2017</v>
      </c>
      <c r="R136" s="3">
        <v>2018</v>
      </c>
      <c r="S136" s="4">
        <v>2019</v>
      </c>
      <c r="T136" s="3">
        <v>2020</v>
      </c>
      <c r="U136" s="4">
        <v>2021</v>
      </c>
      <c r="V136" s="3">
        <v>2022</v>
      </c>
      <c r="W136" s="4">
        <v>2023</v>
      </c>
    </row>
    <row r="137" spans="1:23">
      <c r="A137" s="20" t="s">
        <v>43</v>
      </c>
      <c r="C137" s="6"/>
      <c r="E137" s="6"/>
      <c r="G137" s="6"/>
      <c r="I137" s="6"/>
      <c r="K137" s="6"/>
      <c r="M137" s="6"/>
      <c r="O137" s="6"/>
      <c r="Q137" s="6"/>
      <c r="S137" s="6"/>
      <c r="U137" s="6"/>
      <c r="W137" s="6"/>
    </row>
    <row r="138" spans="1:23">
      <c r="A138" s="2" t="s">
        <v>46</v>
      </c>
      <c r="B138" s="21">
        <f>(B68+B69)/B66</f>
        <v>0.52012269669032263</v>
      </c>
      <c r="C138" s="22">
        <f t="shared" ref="C138:K138" si="90">(C68+C69)/C66</f>
        <v>0.50213034779251831</v>
      </c>
      <c r="D138" s="21">
        <f t="shared" si="90"/>
        <v>0.49771522079639297</v>
      </c>
      <c r="E138" s="22">
        <f t="shared" si="90"/>
        <v>0.49138562777620387</v>
      </c>
      <c r="F138" s="21">
        <f t="shared" si="90"/>
        <v>0.49916746988832528</v>
      </c>
      <c r="G138" s="22">
        <f t="shared" si="90"/>
        <v>0.42586861344786187</v>
      </c>
      <c r="H138" s="21">
        <f t="shared" si="90"/>
        <v>0.45486761233359219</v>
      </c>
      <c r="I138" s="22">
        <f t="shared" si="90"/>
        <v>0.45377582258019061</v>
      </c>
      <c r="J138" s="21">
        <f t="shared" si="90"/>
        <v>0.45629580146953963</v>
      </c>
      <c r="K138" s="22">
        <f t="shared" si="90"/>
        <v>0.46593841937666652</v>
      </c>
      <c r="L138" s="21">
        <f t="shared" ref="L138:M138" si="91">(L68+L69)/L66</f>
        <v>0.44460042276940975</v>
      </c>
      <c r="M138" s="22">
        <f t="shared" si="91"/>
        <v>0.42747723351663452</v>
      </c>
      <c r="N138" s="21">
        <f t="shared" ref="N138:O138" si="92">(N68+N69)/N66</f>
        <v>0.46856751541940783</v>
      </c>
      <c r="O138" s="22">
        <f t="shared" si="92"/>
        <v>0.52032566930965041</v>
      </c>
      <c r="P138" s="21">
        <f t="shared" ref="P138:Q138" si="93">(P68+P69)/P66</f>
        <v>0.48618823308790654</v>
      </c>
      <c r="Q138" s="22">
        <f t="shared" si="93"/>
        <v>0.50446144254258374</v>
      </c>
      <c r="R138" s="21">
        <f t="shared" ref="R138:S138" si="94">(R68+R69)/R66</f>
        <v>0.48564697491718256</v>
      </c>
      <c r="S138" s="22">
        <f t="shared" si="94"/>
        <v>0.49029976033638833</v>
      </c>
      <c r="T138" s="21">
        <f t="shared" ref="T138:U138" si="95">(T68+T69)/T66</f>
        <v>0.53547052732378897</v>
      </c>
      <c r="U138" s="22">
        <f t="shared" si="95"/>
        <v>0.53126769050578759</v>
      </c>
      <c r="V138" s="21">
        <f t="shared" ref="V138:W138" si="96">(V68+V69)/V66</f>
        <v>0.51696661561059964</v>
      </c>
      <c r="W138" s="22">
        <f t="shared" si="96"/>
        <v>0.5016178920338733</v>
      </c>
    </row>
    <row r="139" spans="1:23">
      <c r="A139" s="23" t="s">
        <v>19</v>
      </c>
      <c r="B139" s="21">
        <f t="shared" ref="B139:J139" si="97">B108/B66</f>
        <v>9.9734964183301619E-2</v>
      </c>
      <c r="C139" s="22">
        <f t="shared" si="97"/>
        <v>8.8151161851364956E-2</v>
      </c>
      <c r="D139" s="21">
        <f t="shared" si="97"/>
        <v>0.12307030187402722</v>
      </c>
      <c r="E139" s="22">
        <f t="shared" si="97"/>
        <v>0.13876200647615833</v>
      </c>
      <c r="F139" s="21">
        <f t="shared" si="97"/>
        <v>0.14391409624601795</v>
      </c>
      <c r="G139" s="22">
        <f t="shared" si="97"/>
        <v>0.17416491629323866</v>
      </c>
      <c r="H139" s="21">
        <f t="shared" si="97"/>
        <v>0.1294383424763827</v>
      </c>
      <c r="I139" s="22">
        <f t="shared" si="97"/>
        <v>0.11977683663151363</v>
      </c>
      <c r="J139" s="21">
        <f t="shared" si="97"/>
        <v>0.13583443438756301</v>
      </c>
      <c r="K139" s="22">
        <f t="shared" ref="K139:L139" si="98">K108/K66</f>
        <v>0.17346077991743919</v>
      </c>
      <c r="L139" s="21">
        <f t="shared" si="98"/>
        <v>0.18440745811297435</v>
      </c>
      <c r="M139" s="22">
        <f t="shared" ref="M139:N139" si="99">M108/M66</f>
        <v>0.1780946939474404</v>
      </c>
      <c r="N139" s="21">
        <f t="shared" si="99"/>
        <v>0.15047778397010714</v>
      </c>
      <c r="O139" s="22">
        <f t="shared" ref="O139:P139" si="100">O108/O66</f>
        <v>0.15448449604399567</v>
      </c>
      <c r="P139" s="21">
        <f t="shared" si="100"/>
        <v>0.18095504950332136</v>
      </c>
      <c r="Q139" s="22">
        <f t="shared" ref="Q139:R139" si="101">Q108/Q66</f>
        <v>0.16619624932726368</v>
      </c>
      <c r="R139" s="21">
        <f t="shared" si="101"/>
        <v>0.1791918960410297</v>
      </c>
      <c r="S139" s="22">
        <f t="shared" ref="S139:T139" si="102">S108/S66</f>
        <v>0.15460081838654702</v>
      </c>
      <c r="T139" s="21">
        <f t="shared" si="102"/>
        <v>0.10858777908619574</v>
      </c>
      <c r="U139" s="22">
        <f t="shared" ref="U139:V139" si="103">U108/U66</f>
        <v>0.10890601100180039</v>
      </c>
      <c r="V139" s="21">
        <f t="shared" si="103"/>
        <v>0.106058601716888</v>
      </c>
      <c r="W139" s="22">
        <f t="shared" ref="W139" si="104">W108/W66</f>
        <v>0.13229071929650049</v>
      </c>
    </row>
    <row r="140" spans="1:23">
      <c r="A140" s="23" t="s">
        <v>27</v>
      </c>
      <c r="B140" s="21">
        <f>B98/B66</f>
        <v>1.2626842213953535</v>
      </c>
      <c r="C140" s="22">
        <f t="shared" ref="C140:I140" si="105">C98/C66</f>
        <v>1.2798545658808966</v>
      </c>
      <c r="D140" s="21">
        <f t="shared" si="105"/>
        <v>1.2419112340175142</v>
      </c>
      <c r="E140" s="22">
        <f t="shared" si="105"/>
        <v>1.1557686353355332</v>
      </c>
      <c r="F140" s="21">
        <f t="shared" si="105"/>
        <v>1.2338028265406626</v>
      </c>
      <c r="G140" s="22">
        <f t="shared" si="105"/>
        <v>1.259592815516333</v>
      </c>
      <c r="H140" s="21">
        <f t="shared" si="105"/>
        <v>2.0868924109018376</v>
      </c>
      <c r="I140" s="22">
        <f t="shared" si="105"/>
        <v>2.3343498803081841</v>
      </c>
      <c r="J140" s="21">
        <f t="shared" ref="J140:K140" si="106">J98/J66</f>
        <v>2.348364844624439</v>
      </c>
      <c r="K140" s="22">
        <f t="shared" si="106"/>
        <v>2.1187276896669527</v>
      </c>
      <c r="L140" s="21">
        <f t="shared" ref="L140:M140" si="107">L98/L66</f>
        <v>1.9301250768529854</v>
      </c>
      <c r="M140" s="22">
        <f t="shared" si="107"/>
        <v>1.6534866379180737</v>
      </c>
      <c r="N140" s="21">
        <f t="shared" ref="N140:O140" si="108">N98/N66</f>
        <v>1.5635672752828547</v>
      </c>
      <c r="O140" s="22">
        <f t="shared" si="108"/>
        <v>1.4610429811128816</v>
      </c>
      <c r="P140" s="21">
        <f t="shared" ref="P140:Q140" si="109">P98/P66</f>
        <v>1.2751211908408719</v>
      </c>
      <c r="Q140" s="22">
        <f t="shared" si="109"/>
        <v>1.1661623784775177</v>
      </c>
      <c r="R140" s="21">
        <f t="shared" ref="R140:S140" si="110">R98/R66</f>
        <v>1.201032138368288</v>
      </c>
      <c r="S140" s="22">
        <f t="shared" si="110"/>
        <v>1.189518092348387</v>
      </c>
      <c r="T140" s="21">
        <f t="shared" ref="T140:U140" si="111">T98/T66</f>
        <v>1.2865958153109092</v>
      </c>
      <c r="U140" s="22">
        <f t="shared" si="111"/>
        <v>1.2586792108281604</v>
      </c>
      <c r="V140" s="21">
        <f t="shared" ref="V140:W140" si="112">V98/V66</f>
        <v>1.2338676969611009</v>
      </c>
      <c r="W140" s="22">
        <f t="shared" si="112"/>
        <v>1.1972239039036572</v>
      </c>
    </row>
    <row r="141" spans="1:23">
      <c r="A141" s="23" t="s">
        <v>28</v>
      </c>
      <c r="B141" s="21">
        <f>B99/B66</f>
        <v>1.6017502134807777</v>
      </c>
      <c r="C141" s="22">
        <f t="shared" ref="C141:I141" si="113">C99/C66</f>
        <v>1.6603198601928251</v>
      </c>
      <c r="D141" s="21">
        <f t="shared" si="113"/>
        <v>1.6281079341253817</v>
      </c>
      <c r="E141" s="22">
        <f t="shared" si="113"/>
        <v>1.5230828952353788</v>
      </c>
      <c r="F141" s="21">
        <f t="shared" si="113"/>
        <v>1.6037719010736142</v>
      </c>
      <c r="G141" s="22">
        <f t="shared" si="113"/>
        <v>1.4780568238008407</v>
      </c>
      <c r="H141" s="21">
        <f t="shared" si="113"/>
        <v>2.2841229171595119</v>
      </c>
      <c r="I141" s="22">
        <f t="shared" si="113"/>
        <v>2.522380533207349</v>
      </c>
      <c r="J141" s="21">
        <f t="shared" ref="J141:K141" si="114">J99/J66</f>
        <v>2.5522852905918483</v>
      </c>
      <c r="K141" s="22">
        <f t="shared" si="114"/>
        <v>2.3081637172256899</v>
      </c>
      <c r="L141" s="21">
        <f t="shared" ref="L141:M141" si="115">L99/L66</f>
        <v>2.1296407974346354</v>
      </c>
      <c r="M141" s="22">
        <f t="shared" si="115"/>
        <v>1.8357889794128406</v>
      </c>
      <c r="N141" s="21">
        <f t="shared" ref="N141:O141" si="116">N99/N66</f>
        <v>1.7733693684554721</v>
      </c>
      <c r="O141" s="22">
        <f t="shared" si="116"/>
        <v>1.7144917449548776</v>
      </c>
      <c r="P141" s="21">
        <f t="shared" ref="P141:Q141" si="117">P99/P66</f>
        <v>1.5344308320327251</v>
      </c>
      <c r="Q141" s="22">
        <f t="shared" si="117"/>
        <v>1.4348095870905468</v>
      </c>
      <c r="R141" s="21">
        <f t="shared" ref="R141:S141" si="118">R99/R66</f>
        <v>1.4742125802763852</v>
      </c>
      <c r="S141" s="22">
        <f t="shared" si="118"/>
        <v>1.4566085443764751</v>
      </c>
      <c r="T141" s="21">
        <f t="shared" ref="T141:U141" si="119">T99/T66</f>
        <v>1.5605102120112084</v>
      </c>
      <c r="U141" s="22">
        <f t="shared" si="119"/>
        <v>1.5340392889190191</v>
      </c>
      <c r="V141" s="21">
        <f t="shared" ref="V141:W141" si="120">V99/V66</f>
        <v>1.5008908364689815</v>
      </c>
      <c r="W141" s="22">
        <f t="shared" si="120"/>
        <v>1.4534625180258847</v>
      </c>
    </row>
    <row r="142" spans="1:23">
      <c r="C142" s="6"/>
      <c r="E142" s="6"/>
      <c r="G142" s="6"/>
      <c r="I142" s="6"/>
      <c r="K142" s="6"/>
      <c r="M142" s="6"/>
      <c r="O142" s="6"/>
      <c r="Q142" s="6"/>
      <c r="S142" s="6"/>
      <c r="U142" s="6"/>
      <c r="W142" s="6"/>
    </row>
    <row r="143" spans="1:23">
      <c r="A143" s="20" t="s">
        <v>44</v>
      </c>
      <c r="C143" s="6"/>
      <c r="E143" s="6"/>
      <c r="G143" s="6"/>
      <c r="I143" s="6"/>
      <c r="K143" s="6"/>
      <c r="M143" s="6"/>
      <c r="O143" s="6"/>
      <c r="Q143" s="6"/>
      <c r="S143" s="6"/>
      <c r="U143" s="6"/>
      <c r="W143" s="6"/>
    </row>
    <row r="144" spans="1:23">
      <c r="A144" s="23" t="s">
        <v>0</v>
      </c>
      <c r="B144" s="7">
        <f t="shared" ref="B144:J144" si="121">(B66/B118)*1000</f>
        <v>390341.66313904832</v>
      </c>
      <c r="C144" s="8">
        <f t="shared" si="121"/>
        <v>411762.17293572135</v>
      </c>
      <c r="D144" s="7">
        <f t="shared" si="121"/>
        <v>447917.94751011307</v>
      </c>
      <c r="E144" s="8">
        <f t="shared" si="121"/>
        <v>502616.66475063795</v>
      </c>
      <c r="F144" s="7">
        <f t="shared" si="121"/>
        <v>567438.21575142967</v>
      </c>
      <c r="G144" s="8">
        <f t="shared" si="121"/>
        <v>650414.83632284123</v>
      </c>
      <c r="H144" s="7">
        <f t="shared" si="121"/>
        <v>667054.07548255555</v>
      </c>
      <c r="I144" s="8">
        <f t="shared" si="121"/>
        <v>701087.88266743906</v>
      </c>
      <c r="J144" s="7">
        <f t="shared" si="121"/>
        <v>721361.88866124512</v>
      </c>
      <c r="K144" s="8">
        <f t="shared" ref="K144:L144" si="122">(K66/K118)*1000</f>
        <v>799637.71242157463</v>
      </c>
      <c r="L144" s="7">
        <f t="shared" si="122"/>
        <v>865486.61815651041</v>
      </c>
      <c r="M144" s="8">
        <f t="shared" ref="M144:N144" si="123">(M66/M118)*1000</f>
        <v>919871.50222156721</v>
      </c>
      <c r="N144" s="7">
        <f t="shared" si="123"/>
        <v>948576.56335460348</v>
      </c>
      <c r="O144" s="8">
        <f t="shared" ref="O144:P144" si="124">(O66/O118)*1000</f>
        <v>1014937.6956596267</v>
      </c>
      <c r="P144" s="7">
        <f t="shared" si="124"/>
        <v>1096791.5384144774</v>
      </c>
      <c r="Q144" s="8">
        <f t="shared" ref="Q144:R144" si="125">(Q66/Q118)*1000</f>
        <v>1163256.5515855933</v>
      </c>
      <c r="R144" s="7">
        <f t="shared" si="125"/>
        <v>1204786.7080682709</v>
      </c>
      <c r="S144" s="8">
        <f t="shared" ref="S144:T144" si="126">(S66/S118)*1000</f>
        <v>1245938.4522099008</v>
      </c>
      <c r="T144" s="7">
        <f t="shared" si="126"/>
        <v>1274746.280542962</v>
      </c>
      <c r="U144" s="8">
        <f t="shared" ref="U144:V144" si="127">(U66/U118)*1000</f>
        <v>1346290.7032063957</v>
      </c>
      <c r="V144" s="7">
        <f t="shared" si="127"/>
        <v>1489054.9095054131</v>
      </c>
      <c r="W144" s="8">
        <f t="shared" ref="W144" si="128">(W66/W118)*1000</f>
        <v>1707162.4505506533</v>
      </c>
    </row>
    <row r="145" spans="1:23">
      <c r="A145" s="2" t="s">
        <v>46</v>
      </c>
      <c r="B145" s="7">
        <f>((B68+B69)/B118)*1000</f>
        <v>203025.55846246731</v>
      </c>
      <c r="C145" s="8">
        <f t="shared" ref="C145:K145" si="129">((C68+C69)/C118)*1000</f>
        <v>206758.28310401685</v>
      </c>
      <c r="D145" s="7">
        <f t="shared" si="129"/>
        <v>222935.58014366307</v>
      </c>
      <c r="E145" s="8">
        <f t="shared" si="129"/>
        <v>246978.60533927401</v>
      </c>
      <c r="F145" s="7">
        <f t="shared" si="129"/>
        <v>283246.69847458677</v>
      </c>
      <c r="G145" s="8">
        <f t="shared" si="129"/>
        <v>276991.26451072638</v>
      </c>
      <c r="H145" s="7">
        <f t="shared" si="129"/>
        <v>303421.29461214179</v>
      </c>
      <c r="I145" s="8">
        <f t="shared" si="129"/>
        <v>318136.73065842129</v>
      </c>
      <c r="J145" s="7">
        <f t="shared" si="129"/>
        <v>329154.40113626362</v>
      </c>
      <c r="K145" s="8">
        <f t="shared" si="129"/>
        <v>372581.93179968192</v>
      </c>
      <c r="L145" s="7">
        <f t="shared" ref="L145:M145" si="130">((L68+L69)/L118)*1000</f>
        <v>384795.71633365127</v>
      </c>
      <c r="M145" s="8">
        <f t="shared" si="130"/>
        <v>393224.12496046623</v>
      </c>
      <c r="N145" s="7">
        <f t="shared" ref="N145:O145" si="131">((N68+N69)/N118)*1000</f>
        <v>444472.16347614705</v>
      </c>
      <c r="O145" s="8">
        <f t="shared" si="131"/>
        <v>528098.13580168947</v>
      </c>
      <c r="P145" s="7">
        <f t="shared" ref="P145:Q145" si="132">((P68+P69)/P118)*1000</f>
        <v>533247.14012750157</v>
      </c>
      <c r="Q145" s="8">
        <f t="shared" si="132"/>
        <v>586818.07805997983</v>
      </c>
      <c r="R145" s="7">
        <f t="shared" ref="R145:S145" si="133">((R68+R69)/R118)*1000</f>
        <v>585101.02019378648</v>
      </c>
      <c r="S145" s="8">
        <f t="shared" si="133"/>
        <v>610883.32451240486</v>
      </c>
      <c r="T145" s="7">
        <f t="shared" ref="T145:U145" si="134">((T68+T69)/T118)*1000</f>
        <v>682589.06304637855</v>
      </c>
      <c r="U145" s="8">
        <f t="shared" si="134"/>
        <v>715240.75264187471</v>
      </c>
      <c r="V145" s="7">
        <f t="shared" ref="V145:W145" si="135">((V68+V69)/V118)*1000</f>
        <v>769791.67702536122</v>
      </c>
      <c r="W145" s="8">
        <f t="shared" si="135"/>
        <v>856343.22980460024</v>
      </c>
    </row>
    <row r="146" spans="1:23">
      <c r="A146" s="23" t="s">
        <v>19</v>
      </c>
      <c r="B146" s="7">
        <f t="shared" ref="B146:I146" si="136">(B108/B118)*1000</f>
        <v>38930.711792423368</v>
      </c>
      <c r="C146" s="8">
        <f t="shared" si="136"/>
        <v>36297.313950726508</v>
      </c>
      <c r="D146" s="7">
        <f t="shared" si="136"/>
        <v>55125.397014864291</v>
      </c>
      <c r="E146" s="8">
        <f t="shared" si="136"/>
        <v>69744.096889153123</v>
      </c>
      <c r="F146" s="7">
        <f t="shared" si="136"/>
        <v>81662.357995319937</v>
      </c>
      <c r="G146" s="8">
        <f t="shared" si="136"/>
        <v>113279.44552404818</v>
      </c>
      <c r="H146" s="7">
        <f t="shared" si="136"/>
        <v>86342.373872577853</v>
      </c>
      <c r="I146" s="8">
        <f t="shared" si="136"/>
        <v>83974.088786591645</v>
      </c>
      <c r="J146" s="7">
        <f t="shared" ref="J146:K146" si="137">(J108/J118)*1000</f>
        <v>97985.784135044421</v>
      </c>
      <c r="K146" s="8">
        <f t="shared" si="137"/>
        <v>138705.78124804329</v>
      </c>
      <c r="L146" s="7">
        <f t="shared" ref="L146:M146" si="138">(L108/L118)*1000</f>
        <v>159602.18728503655</v>
      </c>
      <c r="M146" s="8">
        <f t="shared" si="138"/>
        <v>163824.23365912226</v>
      </c>
      <c r="N146" s="7">
        <f t="shared" ref="N146:O146" si="139">(N108/N118)*1000</f>
        <v>142739.69917958067</v>
      </c>
      <c r="O146" s="8">
        <f t="shared" si="139"/>
        <v>156792.13843003166</v>
      </c>
      <c r="P146" s="7">
        <f t="shared" ref="P146:Q146" si="140">(P108/P118)*1000</f>
        <v>198469.96712861574</v>
      </c>
      <c r="Q146" s="8">
        <f t="shared" si="140"/>
        <v>193328.87587889223</v>
      </c>
      <c r="R146" s="7">
        <f t="shared" ref="R146:S146" si="141">(R108/R118)*1000</f>
        <v>215888.01454378397</v>
      </c>
      <c r="S146" s="8">
        <f t="shared" si="141"/>
        <v>192623.10437091836</v>
      </c>
      <c r="T146" s="7">
        <f t="shared" ref="T146:U146" si="142">(T108/T118)*1000</f>
        <v>138421.86750254885</v>
      </c>
      <c r="U146" s="8">
        <f t="shared" si="142"/>
        <v>146619.15013501732</v>
      </c>
      <c r="V146" s="7">
        <f t="shared" ref="V146:W146" si="143">(V108/V118)*1000</f>
        <v>157927.08158181133</v>
      </c>
      <c r="W146" s="8">
        <f t="shared" si="143"/>
        <v>225841.74853932238</v>
      </c>
    </row>
    <row r="147" spans="1:23">
      <c r="A147" s="23" t="s">
        <v>27</v>
      </c>
      <c r="B147" s="7">
        <f t="shared" ref="B147:J147" si="144">(B98/B118)*1000</f>
        <v>492878.25899889664</v>
      </c>
      <c r="C147" s="8">
        <f t="shared" si="144"/>
        <v>526995.69708882249</v>
      </c>
      <c r="D147" s="7">
        <f t="shared" si="144"/>
        <v>556274.33093087666</v>
      </c>
      <c r="E147" s="8">
        <f t="shared" si="144"/>
        <v>580908.57671574201</v>
      </c>
      <c r="F147" s="7">
        <f t="shared" si="144"/>
        <v>700106.8744813042</v>
      </c>
      <c r="G147" s="8">
        <f t="shared" si="144"/>
        <v>819257.85493748239</v>
      </c>
      <c r="H147" s="7">
        <f t="shared" si="144"/>
        <v>1392070.0877856866</v>
      </c>
      <c r="I147" s="8">
        <f t="shared" si="144"/>
        <v>1636584.4149902547</v>
      </c>
      <c r="J147" s="7">
        <f t="shared" si="144"/>
        <v>1694020.8995839567</v>
      </c>
      <c r="K147" s="8">
        <f t="shared" ref="K147:L147" si="145">(K98/K118)*1000</f>
        <v>1694214.5630095298</v>
      </c>
      <c r="L147" s="7">
        <f t="shared" si="145"/>
        <v>1670497.4253845653</v>
      </c>
      <c r="M147" s="8">
        <f t="shared" ref="M147:N147" si="146">(M98/M118)*1000</f>
        <v>1520995.2375249867</v>
      </c>
      <c r="N147" s="7">
        <f t="shared" si="146"/>
        <v>1483163.2725615313</v>
      </c>
      <c r="O147" s="8">
        <f t="shared" ref="O147:P147" si="147">(O98/O118)*1000</f>
        <v>1482867.5965103796</v>
      </c>
      <c r="P147" s="7">
        <f t="shared" si="147"/>
        <v>1398542.1325672602</v>
      </c>
      <c r="Q147" s="8">
        <f t="shared" ref="Q147:R147" si="148">(Q98/Q118)*1000</f>
        <v>1356546.0269766108</v>
      </c>
      <c r="R147" s="7">
        <f t="shared" si="148"/>
        <v>1446987.5562689255</v>
      </c>
      <c r="S147" s="8">
        <f t="shared" ref="S147:T147" si="149">(S98/S118)*1000</f>
        <v>1482066.3308562229</v>
      </c>
      <c r="T147" s="7">
        <f t="shared" si="149"/>
        <v>1640083.2301297209</v>
      </c>
      <c r="U147" s="8">
        <f t="shared" ref="U147:V147" si="150">(U98/U118)*1000</f>
        <v>1694548.1198571152</v>
      </c>
      <c r="V147" s="7">
        <f t="shared" si="150"/>
        <v>1837296.7518400648</v>
      </c>
      <c r="W147" s="8">
        <f t="shared" ref="W147" si="151">(W98/W118)*1000</f>
        <v>2043855.6936459872</v>
      </c>
    </row>
    <row r="148" spans="1:23">
      <c r="A148" s="23" t="s">
        <v>28</v>
      </c>
      <c r="B148" s="7">
        <f>(B99/B118)*1000</f>
        <v>625229.84226341243</v>
      </c>
      <c r="C148" s="8">
        <f t="shared" ref="C148:I148" si="152">(C99/C118)*1000</f>
        <v>683656.91340133082</v>
      </c>
      <c r="D148" s="7">
        <f t="shared" si="152"/>
        <v>729258.76417837141</v>
      </c>
      <c r="E148" s="8">
        <f t="shared" si="152"/>
        <v>765526.84494195133</v>
      </c>
      <c r="F148" s="7">
        <f t="shared" si="152"/>
        <v>910041.4660174899</v>
      </c>
      <c r="G148" s="8">
        <f t="shared" si="152"/>
        <v>961350.08712828241</v>
      </c>
      <c r="H148" s="7">
        <f t="shared" si="152"/>
        <v>1523633.5007943558</v>
      </c>
      <c r="I148" s="8">
        <f t="shared" si="152"/>
        <v>1768410.4273079066</v>
      </c>
      <c r="J148" s="7">
        <f t="shared" ref="J148:K148" si="153">(J99/J118)*1000</f>
        <v>1841121.3376236504</v>
      </c>
      <c r="K148" s="8">
        <f t="shared" si="153"/>
        <v>1845694.7547368289</v>
      </c>
      <c r="L148" s="7">
        <f t="shared" ref="L148:M148" si="154">(L99/L118)*1000</f>
        <v>1843175.6116598365</v>
      </c>
      <c r="M148" s="8">
        <f t="shared" si="154"/>
        <v>1688689.9662542874</v>
      </c>
      <c r="N148" s="7">
        <f t="shared" ref="N148:O148" si="155">(N99/N118)*1000</f>
        <v>1682176.6210878151</v>
      </c>
      <c r="O148" s="8">
        <f t="shared" si="155"/>
        <v>1740102.3008519558</v>
      </c>
      <c r="P148" s="7">
        <f t="shared" ref="P148:Q148" si="156">(P99/P118)*1000</f>
        <v>1682950.7528557789</v>
      </c>
      <c r="Q148" s="8">
        <f t="shared" si="156"/>
        <v>1669051.6524608983</v>
      </c>
      <c r="R148" s="7">
        <f t="shared" ref="R148:S148" si="157">(R99/R118)*1000</f>
        <v>1776111.7215840176</v>
      </c>
      <c r="S148" s="8">
        <f t="shared" si="157"/>
        <v>1814844.5952561419</v>
      </c>
      <c r="T148" s="7">
        <f t="shared" ref="T148:U148" si="158">(T99/T118)*1000</f>
        <v>1989254.5885105969</v>
      </c>
      <c r="U148" s="8">
        <f t="shared" si="158"/>
        <v>2065262.8330250259</v>
      </c>
      <c r="V148" s="7">
        <f t="shared" ref="V148:W148" si="159">(V99/V118)*1000</f>
        <v>2234908.8686758233</v>
      </c>
      <c r="W148" s="8">
        <f t="shared" si="159"/>
        <v>2481296.6340565928</v>
      </c>
    </row>
    <row r="149" spans="1:23">
      <c r="C149" s="6"/>
      <c r="E149" s="6"/>
      <c r="G149" s="6"/>
      <c r="I149" s="6"/>
      <c r="K149" s="6"/>
      <c r="M149" s="6"/>
      <c r="O149" s="6"/>
      <c r="Q149" s="6"/>
      <c r="S149" s="6"/>
      <c r="U149" s="6"/>
      <c r="W149" s="6"/>
    </row>
    <row r="150" spans="1:23">
      <c r="A150" s="23" t="s">
        <v>45</v>
      </c>
      <c r="B150" s="24">
        <f>B91/B97</f>
        <v>0.99976107782947876</v>
      </c>
      <c r="C150" s="25">
        <f t="shared" ref="C150:I150" si="160">C91/C97</f>
        <v>1.0534977975389845</v>
      </c>
      <c r="D150" s="24">
        <f t="shared" si="160"/>
        <v>1.0007316054444926</v>
      </c>
      <c r="E150" s="25">
        <f t="shared" si="160"/>
        <v>1.0661130409684374</v>
      </c>
      <c r="F150" s="24">
        <f t="shared" si="160"/>
        <v>0.99218335264502255</v>
      </c>
      <c r="G150" s="25">
        <f t="shared" si="160"/>
        <v>1.6016370939733429</v>
      </c>
      <c r="H150" s="24">
        <f t="shared" si="160"/>
        <v>1.250069627710908</v>
      </c>
      <c r="I150" s="25">
        <f t="shared" si="160"/>
        <v>1.0023205441690719</v>
      </c>
      <c r="J150" s="24">
        <f t="shared" ref="J150:K150" si="161">J91/J97</f>
        <v>1.0016124549941514</v>
      </c>
      <c r="K150" s="25">
        <f t="shared" si="161"/>
        <v>1.0095312823980056</v>
      </c>
      <c r="L150" s="24">
        <f t="shared" ref="L150:N150" si="162">L91/L97</f>
        <v>0.93793146993116272</v>
      </c>
      <c r="M150" s="25">
        <f t="shared" si="162"/>
        <v>0.93073901649039414</v>
      </c>
      <c r="N150" s="24">
        <f t="shared" si="162"/>
        <v>0.8681390793690581</v>
      </c>
      <c r="O150" s="25">
        <f t="shared" ref="O150:P150" si="163">O91/O97</f>
        <v>0.97443548382277934</v>
      </c>
      <c r="P150" s="24">
        <f t="shared" si="163"/>
        <v>1.1395100702094509</v>
      </c>
      <c r="Q150" s="25">
        <f t="shared" ref="Q150:S150" si="164">Q91/Q97</f>
        <v>1.053436041712414</v>
      </c>
      <c r="R150" s="24">
        <f t="shared" si="164"/>
        <v>1.1517643499690344</v>
      </c>
      <c r="S150" s="25">
        <f t="shared" si="164"/>
        <v>1.1182257983293706</v>
      </c>
      <c r="T150" s="24">
        <f t="shared" ref="T150:U150" si="165">T91/T97</f>
        <v>1.203849247206157</v>
      </c>
      <c r="U150" s="25">
        <f t="shared" si="165"/>
        <v>1.2350644878310577</v>
      </c>
      <c r="V150" s="24">
        <f t="shared" ref="V150:W150" si="166">V91/V97</f>
        <v>1.0153003592900374</v>
      </c>
      <c r="W150" s="25">
        <f t="shared" si="166"/>
        <v>1.0141387856485029</v>
      </c>
    </row>
  </sheetData>
  <pageMargins left="0.78740157480314965" right="0.78740157480314965" top="0.78740157480314965" bottom="0.59055118110236227" header="0.31496062992125984" footer="0.31496062992125984"/>
  <pageSetup paperSize="306" scale="95" orientation="landscape" r:id="rId1"/>
  <rowBreaks count="4" manualBreakCount="4">
    <brk id="26" max="16383" man="1"/>
    <brk id="58" max="16383" man="1"/>
    <brk id="83" max="16383" man="1"/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cols>
    <col min="2" max="3" width="8.81640625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Jóhannes Á. Jóhannesson</dc:creator>
  <cp:lastModifiedBy>Jóhannes Á. Jóhannesson</cp:lastModifiedBy>
  <cp:lastPrinted>2024-07-03T15:38:58Z</cp:lastPrinted>
  <dcterms:created xsi:type="dcterms:W3CDTF">2010-09-06T11:08:36Z</dcterms:created>
  <dcterms:modified xsi:type="dcterms:W3CDTF">2024-10-08T14:45:50Z</dcterms:modified>
</cp:coreProperties>
</file>