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amband.sharepoint.com/sites/Framkvmdir/Shared Documents/General/Skólar/Uppl um skóla 2023/"/>
    </mc:Choice>
  </mc:AlternateContent>
  <xr:revisionPtr revIDLastSave="666" documentId="8_{ECD1B8A5-1C17-41EC-BB2D-603037275509}" xr6:coauthVersionLast="47" xr6:coauthVersionMax="47" xr10:uidLastSave="{F3D741CD-FE08-4254-AD41-42CE5BBCF84C}"/>
  <bookViews>
    <workbookView xWindow="3510" yWindow="-16440" windowWidth="23040" windowHeight="16020" activeTab="2" xr2:uid="{3D884DDF-5A26-4D2F-9E7B-80B91AA4A1B6}"/>
  </bookViews>
  <sheets>
    <sheet name="Pivot" sheetId="6" r:id="rId1"/>
    <sheet name="Grunntafla" sheetId="1" r:id="rId2"/>
    <sheet name="Filter" sheetId="3" r:id="rId3"/>
    <sheet name="Samreknir skólar" sheetId="2" r:id="rId4"/>
  </sheets>
  <definedNames>
    <definedName name="_xlnm._FilterDatabase" localSheetId="2" hidden="1">Filter!$A$7:$B$175</definedName>
  </definedNames>
  <calcPr calcId="191028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0" i="3" l="1"/>
  <c r="V120" i="3"/>
  <c r="U120" i="3"/>
  <c r="T120" i="3"/>
  <c r="S120" i="3"/>
  <c r="R120" i="3"/>
  <c r="Q120" i="3"/>
  <c r="O120" i="3"/>
  <c r="N120" i="3"/>
  <c r="L120" i="3"/>
  <c r="K120" i="3"/>
  <c r="J120" i="3"/>
  <c r="I120" i="3"/>
  <c r="H120" i="3"/>
  <c r="G120" i="3"/>
  <c r="F120" i="3"/>
  <c r="E120" i="3"/>
  <c r="D120" i="3"/>
  <c r="W78" i="1"/>
  <c r="V78" i="1"/>
  <c r="AA12" i="2"/>
  <c r="AA13" i="2"/>
  <c r="AA14" i="2"/>
  <c r="AA15" i="2"/>
  <c r="AA16" i="2"/>
  <c r="AA17" i="2"/>
  <c r="AA18" i="2"/>
  <c r="AA19" i="2"/>
  <c r="AA21" i="2"/>
  <c r="AA22" i="2"/>
  <c r="AA23" i="2"/>
  <c r="AA24" i="2"/>
  <c r="AA26" i="2"/>
  <c r="AA27" i="2"/>
  <c r="AA29" i="2"/>
  <c r="AA30" i="2"/>
  <c r="AA32" i="2"/>
  <c r="Z12" i="2"/>
  <c r="Z13" i="2"/>
  <c r="Z14" i="2"/>
  <c r="Z15" i="2"/>
  <c r="Z16" i="2"/>
  <c r="Z17" i="2"/>
  <c r="Z18" i="2"/>
  <c r="Z19" i="2"/>
  <c r="Z21" i="2"/>
  <c r="Z22" i="2"/>
  <c r="Z23" i="2"/>
  <c r="Z24" i="2"/>
  <c r="Z26" i="2"/>
  <c r="Z27" i="2"/>
  <c r="Z29" i="2"/>
  <c r="Z30" i="2"/>
  <c r="Z32" i="2"/>
  <c r="Y12" i="2"/>
  <c r="Y13" i="2"/>
  <c r="Y14" i="2"/>
  <c r="Y15" i="2"/>
  <c r="Y16" i="2"/>
  <c r="Y17" i="2"/>
  <c r="Y18" i="2"/>
  <c r="Y19" i="2"/>
  <c r="Y21" i="2"/>
  <c r="Y22" i="2"/>
  <c r="Y23" i="2"/>
  <c r="Y24" i="2"/>
  <c r="Y26" i="2"/>
  <c r="Y27" i="2"/>
  <c r="Y29" i="2"/>
  <c r="Y30" i="2"/>
  <c r="Y32" i="2"/>
  <c r="X12" i="2"/>
  <c r="X13" i="2"/>
  <c r="X14" i="2"/>
  <c r="X15" i="2"/>
  <c r="X16" i="2"/>
  <c r="X17" i="2"/>
  <c r="X18" i="2"/>
  <c r="X19" i="2"/>
  <c r="X21" i="2"/>
  <c r="X22" i="2"/>
  <c r="X23" i="2"/>
  <c r="X24" i="2"/>
  <c r="X26" i="2"/>
  <c r="X27" i="2"/>
  <c r="X29" i="2"/>
  <c r="X30" i="2"/>
  <c r="X32" i="2"/>
  <c r="P12" i="2"/>
  <c r="P13" i="2"/>
  <c r="P14" i="2"/>
  <c r="P15" i="2"/>
  <c r="P16" i="2"/>
  <c r="P17" i="2"/>
  <c r="P18" i="2"/>
  <c r="P19" i="2"/>
  <c r="P21" i="2"/>
  <c r="P22" i="2"/>
  <c r="P23" i="2"/>
  <c r="P24" i="2"/>
  <c r="P26" i="2"/>
  <c r="P27" i="2"/>
  <c r="P29" i="2"/>
  <c r="P30" i="2"/>
  <c r="P32" i="2"/>
  <c r="W33" i="2"/>
  <c r="V33" i="2"/>
  <c r="U33" i="2"/>
  <c r="T33" i="2"/>
  <c r="S33" i="2"/>
  <c r="R33" i="2"/>
  <c r="AA33" i="2" s="1"/>
  <c r="Q33" i="2"/>
  <c r="O33" i="2"/>
  <c r="N33" i="2"/>
  <c r="L33" i="2"/>
  <c r="K33" i="2"/>
  <c r="J33" i="2"/>
  <c r="I33" i="2"/>
  <c r="H33" i="2"/>
  <c r="G33" i="2"/>
  <c r="F33" i="2"/>
  <c r="E33" i="2"/>
  <c r="D33" i="2"/>
  <c r="W31" i="2"/>
  <c r="V31" i="2"/>
  <c r="U31" i="2"/>
  <c r="T31" i="2"/>
  <c r="S31" i="2"/>
  <c r="R31" i="2"/>
  <c r="Q31" i="2"/>
  <c r="O31" i="2"/>
  <c r="N31" i="2"/>
  <c r="L31" i="2"/>
  <c r="K31" i="2"/>
  <c r="J31" i="2"/>
  <c r="M31" i="2" s="1"/>
  <c r="I31" i="2"/>
  <c r="H31" i="2"/>
  <c r="G31" i="2"/>
  <c r="F31" i="2"/>
  <c r="E31" i="2"/>
  <c r="D31" i="2"/>
  <c r="P31" i="2" s="1"/>
  <c r="W28" i="2"/>
  <c r="V28" i="2"/>
  <c r="U28" i="2"/>
  <c r="T28" i="2"/>
  <c r="S28" i="2"/>
  <c r="R28" i="2"/>
  <c r="Q28" i="2"/>
  <c r="O28" i="2"/>
  <c r="N28" i="2"/>
  <c r="L28" i="2"/>
  <c r="K28" i="2"/>
  <c r="J28" i="2"/>
  <c r="I28" i="2"/>
  <c r="H28" i="2"/>
  <c r="G28" i="2"/>
  <c r="F28" i="2"/>
  <c r="E28" i="2"/>
  <c r="D28" i="2"/>
  <c r="P28" i="2" s="1"/>
  <c r="W25" i="2"/>
  <c r="Z25" i="2" s="1"/>
  <c r="V25" i="2"/>
  <c r="U25" i="2"/>
  <c r="T25" i="2"/>
  <c r="S25" i="2"/>
  <c r="R25" i="2"/>
  <c r="Q25" i="2"/>
  <c r="O25" i="2"/>
  <c r="N25" i="2"/>
  <c r="L25" i="2"/>
  <c r="K25" i="2"/>
  <c r="J25" i="2"/>
  <c r="M25" i="2" s="1"/>
  <c r="I25" i="2"/>
  <c r="H25" i="2"/>
  <c r="G25" i="2"/>
  <c r="F25" i="2"/>
  <c r="E25" i="2"/>
  <c r="D25" i="2"/>
  <c r="P25" i="2" s="1"/>
  <c r="W20" i="2"/>
  <c r="V20" i="2"/>
  <c r="U20" i="2"/>
  <c r="T20" i="2"/>
  <c r="S20" i="2"/>
  <c r="R20" i="2"/>
  <c r="AA20" i="2" s="1"/>
  <c r="Q20" i="2"/>
  <c r="O20" i="2"/>
  <c r="N20" i="2"/>
  <c r="L20" i="2"/>
  <c r="K20" i="2"/>
  <c r="J20" i="2"/>
  <c r="I20" i="2"/>
  <c r="H20" i="2"/>
  <c r="G20" i="2"/>
  <c r="F20" i="2"/>
  <c r="E20" i="2"/>
  <c r="D20" i="2"/>
  <c r="W11" i="2"/>
  <c r="V11" i="2"/>
  <c r="U11" i="2"/>
  <c r="T11" i="2"/>
  <c r="S11" i="2"/>
  <c r="R11" i="2"/>
  <c r="Q11" i="2"/>
  <c r="O11" i="2"/>
  <c r="N11" i="2"/>
  <c r="L11" i="2"/>
  <c r="K11" i="2"/>
  <c r="J11" i="2"/>
  <c r="J34" i="2" s="1"/>
  <c r="I11" i="2"/>
  <c r="H11" i="2"/>
  <c r="G11" i="2"/>
  <c r="F11" i="2"/>
  <c r="E11" i="2"/>
  <c r="D11" i="2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5" i="3"/>
  <c r="AA166" i="3"/>
  <c r="AA167" i="3"/>
  <c r="AA168" i="3"/>
  <c r="AA169" i="3"/>
  <c r="AA170" i="3"/>
  <c r="AA171" i="3"/>
  <c r="AA172" i="3"/>
  <c r="AA173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9" i="3"/>
  <c r="Z50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2" i="3"/>
  <c r="Z73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5" i="3"/>
  <c r="Z166" i="3"/>
  <c r="Z167" i="3"/>
  <c r="Z168" i="3"/>
  <c r="Z169" i="3"/>
  <c r="Z170" i="3"/>
  <c r="Z171" i="3"/>
  <c r="Z172" i="3"/>
  <c r="Z173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9" i="3"/>
  <c r="Y50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2" i="3"/>
  <c r="Y73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5" i="3"/>
  <c r="Y166" i="3"/>
  <c r="Y167" i="3"/>
  <c r="Y168" i="3"/>
  <c r="Y169" i="3"/>
  <c r="Y170" i="3"/>
  <c r="Y171" i="3"/>
  <c r="Y172" i="3"/>
  <c r="Y173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9" i="3"/>
  <c r="X50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2" i="3"/>
  <c r="X73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5" i="3"/>
  <c r="X166" i="3"/>
  <c r="X167" i="3"/>
  <c r="X168" i="3"/>
  <c r="X169" i="3"/>
  <c r="X170" i="3"/>
  <c r="X171" i="3"/>
  <c r="X172" i="3"/>
  <c r="X173" i="3"/>
  <c r="W174" i="3"/>
  <c r="V174" i="3"/>
  <c r="U174" i="3"/>
  <c r="T174" i="3"/>
  <c r="S174" i="3"/>
  <c r="R174" i="3"/>
  <c r="Q174" i="3"/>
  <c r="O174" i="3"/>
  <c r="N174" i="3"/>
  <c r="L174" i="3"/>
  <c r="K174" i="3"/>
  <c r="J174" i="3"/>
  <c r="I174" i="3"/>
  <c r="H174" i="3"/>
  <c r="G174" i="3"/>
  <c r="F174" i="3"/>
  <c r="E174" i="3"/>
  <c r="D174" i="3"/>
  <c r="P174" i="3" s="1"/>
  <c r="W164" i="3"/>
  <c r="V164" i="3"/>
  <c r="U164" i="3"/>
  <c r="T164" i="3"/>
  <c r="S164" i="3"/>
  <c r="R164" i="3"/>
  <c r="Q164" i="3"/>
  <c r="O164" i="3"/>
  <c r="N164" i="3"/>
  <c r="L164" i="3"/>
  <c r="K164" i="3"/>
  <c r="J164" i="3"/>
  <c r="I164" i="3"/>
  <c r="H164" i="3"/>
  <c r="G164" i="3"/>
  <c r="F164" i="3"/>
  <c r="E164" i="3"/>
  <c r="D164" i="3"/>
  <c r="AA164" i="3" s="1"/>
  <c r="W145" i="3"/>
  <c r="V145" i="3"/>
  <c r="U145" i="3"/>
  <c r="T145" i="3"/>
  <c r="S145" i="3"/>
  <c r="R145" i="3"/>
  <c r="Q145" i="3"/>
  <c r="O145" i="3"/>
  <c r="N145" i="3"/>
  <c r="L145" i="3"/>
  <c r="K145" i="3"/>
  <c r="J145" i="3"/>
  <c r="I145" i="3"/>
  <c r="H145" i="3"/>
  <c r="G145" i="3"/>
  <c r="F145" i="3"/>
  <c r="E145" i="3"/>
  <c r="D145" i="3"/>
  <c r="W93" i="3"/>
  <c r="V93" i="3"/>
  <c r="U93" i="3"/>
  <c r="T93" i="3"/>
  <c r="S93" i="3"/>
  <c r="R93" i="3"/>
  <c r="Q93" i="3"/>
  <c r="O93" i="3"/>
  <c r="N93" i="3"/>
  <c r="K93" i="3"/>
  <c r="J93" i="3"/>
  <c r="I93" i="3"/>
  <c r="H93" i="3"/>
  <c r="G93" i="3"/>
  <c r="F93" i="3"/>
  <c r="E93" i="3"/>
  <c r="D93" i="3"/>
  <c r="P93" i="3" s="1"/>
  <c r="U74" i="3"/>
  <c r="T74" i="3"/>
  <c r="S74" i="3"/>
  <c r="R74" i="3"/>
  <c r="Q74" i="3"/>
  <c r="N74" i="3"/>
  <c r="K74" i="3"/>
  <c r="I74" i="3"/>
  <c r="H74" i="3"/>
  <c r="G74" i="3"/>
  <c r="F74" i="3"/>
  <c r="E74" i="3"/>
  <c r="D74" i="3"/>
  <c r="U51" i="3"/>
  <c r="T51" i="3"/>
  <c r="S51" i="3"/>
  <c r="R51" i="3"/>
  <c r="AA51" i="3" s="1"/>
  <c r="Q51" i="3"/>
  <c r="N51" i="3"/>
  <c r="K51" i="3"/>
  <c r="J51" i="3"/>
  <c r="I51" i="3"/>
  <c r="H51" i="3"/>
  <c r="G51" i="3"/>
  <c r="F51" i="3"/>
  <c r="E51" i="3"/>
  <c r="D51" i="3"/>
  <c r="W33" i="3"/>
  <c r="V33" i="3"/>
  <c r="U33" i="3"/>
  <c r="T33" i="3"/>
  <c r="S33" i="3"/>
  <c r="R33" i="3"/>
  <c r="AA33" i="3" s="1"/>
  <c r="Q33" i="3"/>
  <c r="O33" i="3"/>
  <c r="N33" i="3"/>
  <c r="L33" i="3"/>
  <c r="K33" i="3"/>
  <c r="J33" i="3"/>
  <c r="I33" i="3"/>
  <c r="H33" i="3"/>
  <c r="G33" i="3"/>
  <c r="F33" i="3"/>
  <c r="E33" i="3"/>
  <c r="D33" i="3"/>
  <c r="W16" i="3"/>
  <c r="V16" i="3"/>
  <c r="U16" i="3"/>
  <c r="T16" i="3"/>
  <c r="S16" i="3"/>
  <c r="R16" i="3"/>
  <c r="Q16" i="3"/>
  <c r="O16" i="3"/>
  <c r="N16" i="3"/>
  <c r="L16" i="3"/>
  <c r="K16" i="3"/>
  <c r="J16" i="3"/>
  <c r="M16" i="3" s="1"/>
  <c r="I16" i="3"/>
  <c r="H16" i="3"/>
  <c r="G16" i="3"/>
  <c r="F16" i="3"/>
  <c r="E16" i="3"/>
  <c r="D16" i="3"/>
  <c r="P73" i="3"/>
  <c r="M73" i="3"/>
  <c r="P50" i="3"/>
  <c r="M50" i="3"/>
  <c r="P49" i="3"/>
  <c r="M49" i="3"/>
  <c r="P32" i="3"/>
  <c r="M32" i="3"/>
  <c r="P31" i="3"/>
  <c r="M31" i="3"/>
  <c r="P92" i="3"/>
  <c r="M92" i="3"/>
  <c r="P144" i="3"/>
  <c r="M144" i="3"/>
  <c r="P72" i="3"/>
  <c r="M72" i="3"/>
  <c r="V71" i="3"/>
  <c r="W71" i="3" s="1"/>
  <c r="Z71" i="3" s="1"/>
  <c r="P71" i="3"/>
  <c r="J71" i="3"/>
  <c r="J74" i="3" s="1"/>
  <c r="V48" i="3"/>
  <c r="V51" i="3" s="1"/>
  <c r="Y51" i="3" s="1"/>
  <c r="P48" i="3"/>
  <c r="L48" i="3"/>
  <c r="M48" i="3" s="1"/>
  <c r="P91" i="3"/>
  <c r="M91" i="3"/>
  <c r="P30" i="3"/>
  <c r="M30" i="3"/>
  <c r="P29" i="3"/>
  <c r="M29" i="3"/>
  <c r="P90" i="3"/>
  <c r="M90" i="3"/>
  <c r="AA15" i="3"/>
  <c r="Z15" i="3"/>
  <c r="Y15" i="3"/>
  <c r="X15" i="3"/>
  <c r="P15" i="3"/>
  <c r="M15" i="3"/>
  <c r="P163" i="3"/>
  <c r="M163" i="3"/>
  <c r="P70" i="3"/>
  <c r="M70" i="3"/>
  <c r="P69" i="3"/>
  <c r="M69" i="3"/>
  <c r="P162" i="3"/>
  <c r="M162" i="3"/>
  <c r="P47" i="3"/>
  <c r="M47" i="3"/>
  <c r="P143" i="3"/>
  <c r="M143" i="3"/>
  <c r="P46" i="3"/>
  <c r="M46" i="3"/>
  <c r="P45" i="3"/>
  <c r="M45" i="3"/>
  <c r="P44" i="3"/>
  <c r="M44" i="3"/>
  <c r="P28" i="3"/>
  <c r="M28" i="3"/>
  <c r="P89" i="3"/>
  <c r="M89" i="3"/>
  <c r="P88" i="3"/>
  <c r="M88" i="3"/>
  <c r="P68" i="3"/>
  <c r="M68" i="3"/>
  <c r="P67" i="3"/>
  <c r="M67" i="3"/>
  <c r="P27" i="3"/>
  <c r="M27" i="3"/>
  <c r="P43" i="3"/>
  <c r="M43" i="3"/>
  <c r="P42" i="3"/>
  <c r="M42" i="3"/>
  <c r="P26" i="3"/>
  <c r="M26" i="3"/>
  <c r="P25" i="3"/>
  <c r="M25" i="3"/>
  <c r="P24" i="3"/>
  <c r="M24" i="3"/>
  <c r="P41" i="3"/>
  <c r="M41" i="3"/>
  <c r="P40" i="3"/>
  <c r="M40" i="3"/>
  <c r="P66" i="3"/>
  <c r="M66" i="3"/>
  <c r="P87" i="3"/>
  <c r="L87" i="3"/>
  <c r="M87" i="3" s="1"/>
  <c r="P23" i="3"/>
  <c r="M23" i="3"/>
  <c r="P86" i="3"/>
  <c r="M86" i="3"/>
  <c r="P85" i="3"/>
  <c r="M85" i="3"/>
  <c r="P22" i="3"/>
  <c r="M22" i="3"/>
  <c r="AA14" i="3"/>
  <c r="Z14" i="3"/>
  <c r="Y14" i="3"/>
  <c r="X14" i="3"/>
  <c r="P14" i="3"/>
  <c r="M14" i="3"/>
  <c r="P142" i="3"/>
  <c r="M142" i="3"/>
  <c r="P141" i="3"/>
  <c r="M141" i="3"/>
  <c r="P140" i="3"/>
  <c r="M140" i="3"/>
  <c r="P118" i="3"/>
  <c r="M118" i="3"/>
  <c r="P117" i="3"/>
  <c r="M117" i="3"/>
  <c r="P116" i="3"/>
  <c r="M116" i="3"/>
  <c r="P65" i="3"/>
  <c r="M65" i="3"/>
  <c r="AA13" i="3"/>
  <c r="Z13" i="3"/>
  <c r="Y13" i="3"/>
  <c r="X13" i="3"/>
  <c r="P13" i="3"/>
  <c r="M13" i="3"/>
  <c r="P115" i="3"/>
  <c r="M115" i="3"/>
  <c r="P64" i="3"/>
  <c r="M64" i="3"/>
  <c r="P39" i="3"/>
  <c r="M39" i="3"/>
  <c r="P63" i="3"/>
  <c r="M63" i="3"/>
  <c r="P38" i="3"/>
  <c r="M38" i="3"/>
  <c r="P62" i="3"/>
  <c r="L62" i="3"/>
  <c r="M62" i="3" s="1"/>
  <c r="P21" i="3"/>
  <c r="M21" i="3"/>
  <c r="AA12" i="3"/>
  <c r="Z12" i="3"/>
  <c r="Y12" i="3"/>
  <c r="X12" i="3"/>
  <c r="P12" i="3"/>
  <c r="M12" i="3"/>
  <c r="AA11" i="3"/>
  <c r="Z11" i="3"/>
  <c r="Y11" i="3"/>
  <c r="X11" i="3"/>
  <c r="P11" i="3"/>
  <c r="M11" i="3"/>
  <c r="P37" i="3"/>
  <c r="L37" i="3"/>
  <c r="M37" i="3" s="1"/>
  <c r="AA10" i="3"/>
  <c r="Z10" i="3"/>
  <c r="Y10" i="3"/>
  <c r="X10" i="3"/>
  <c r="P10" i="3"/>
  <c r="M10" i="3"/>
  <c r="P20" i="3"/>
  <c r="M20" i="3"/>
  <c r="P19" i="3"/>
  <c r="M19" i="3"/>
  <c r="P114" i="3"/>
  <c r="M114" i="3"/>
  <c r="P18" i="3"/>
  <c r="M18" i="3"/>
  <c r="P17" i="3"/>
  <c r="M17" i="3"/>
  <c r="AA9" i="3"/>
  <c r="Z9" i="3"/>
  <c r="Y9" i="3"/>
  <c r="X9" i="3"/>
  <c r="P9" i="3"/>
  <c r="M9" i="3"/>
  <c r="P61" i="3"/>
  <c r="M61" i="3"/>
  <c r="P36" i="3"/>
  <c r="M36" i="3"/>
  <c r="P60" i="3"/>
  <c r="M60" i="3"/>
  <c r="P84" i="3"/>
  <c r="M84" i="3"/>
  <c r="AA8" i="3"/>
  <c r="Z8" i="3"/>
  <c r="Y8" i="3"/>
  <c r="X8" i="3"/>
  <c r="P8" i="3"/>
  <c r="M8" i="3"/>
  <c r="P59" i="3"/>
  <c r="M59" i="3"/>
  <c r="P113" i="3"/>
  <c r="M113" i="3"/>
  <c r="P58" i="3"/>
  <c r="M58" i="3"/>
  <c r="P35" i="3"/>
  <c r="M35" i="3"/>
  <c r="P172" i="3"/>
  <c r="M172" i="3"/>
  <c r="P139" i="3"/>
  <c r="M139" i="3"/>
  <c r="P112" i="3"/>
  <c r="M112" i="3"/>
  <c r="P83" i="3"/>
  <c r="L83" i="3"/>
  <c r="M83" i="3" s="1"/>
  <c r="P57" i="3"/>
  <c r="M57" i="3"/>
  <c r="P161" i="3"/>
  <c r="M161" i="3"/>
  <c r="P138" i="3"/>
  <c r="M138" i="3"/>
  <c r="P137" i="3"/>
  <c r="M137" i="3"/>
  <c r="P111" i="3"/>
  <c r="M111" i="3"/>
  <c r="P110" i="3"/>
  <c r="M110" i="3"/>
  <c r="P109" i="3"/>
  <c r="M109" i="3"/>
  <c r="P108" i="3"/>
  <c r="M108" i="3"/>
  <c r="P171" i="3"/>
  <c r="M171" i="3"/>
  <c r="P136" i="3"/>
  <c r="M136" i="3"/>
  <c r="P107" i="3"/>
  <c r="M107" i="3"/>
  <c r="P106" i="3"/>
  <c r="M106" i="3"/>
  <c r="P34" i="3"/>
  <c r="M34" i="3"/>
  <c r="P160" i="3"/>
  <c r="M160" i="3"/>
  <c r="P159" i="3"/>
  <c r="M159" i="3"/>
  <c r="P135" i="3"/>
  <c r="M135" i="3"/>
  <c r="P134" i="3"/>
  <c r="M134" i="3"/>
  <c r="P133" i="3"/>
  <c r="M133" i="3"/>
  <c r="P132" i="3"/>
  <c r="M132" i="3"/>
  <c r="P105" i="3"/>
  <c r="M105" i="3"/>
  <c r="P104" i="3"/>
  <c r="M104" i="3"/>
  <c r="P82" i="3"/>
  <c r="M82" i="3"/>
  <c r="P170" i="3"/>
  <c r="M170" i="3"/>
  <c r="P158" i="3"/>
  <c r="M158" i="3"/>
  <c r="P103" i="3"/>
  <c r="M103" i="3"/>
  <c r="P102" i="3"/>
  <c r="M102" i="3"/>
  <c r="P81" i="3"/>
  <c r="M81" i="3"/>
  <c r="P80" i="3"/>
  <c r="M80" i="3"/>
  <c r="P157" i="3"/>
  <c r="M157" i="3"/>
  <c r="P169" i="3"/>
  <c r="M169" i="3"/>
  <c r="P168" i="3"/>
  <c r="M168" i="3"/>
  <c r="P156" i="3"/>
  <c r="M156" i="3"/>
  <c r="P155" i="3"/>
  <c r="M155" i="3"/>
  <c r="P154" i="3"/>
  <c r="M154" i="3"/>
  <c r="P131" i="3"/>
  <c r="M131" i="3"/>
  <c r="P130" i="3"/>
  <c r="M130" i="3"/>
  <c r="P129" i="3"/>
  <c r="M129" i="3"/>
  <c r="P101" i="3"/>
  <c r="M101" i="3"/>
  <c r="P167" i="3"/>
  <c r="M167" i="3"/>
  <c r="P166" i="3"/>
  <c r="M166" i="3"/>
  <c r="P165" i="3"/>
  <c r="M165" i="3"/>
  <c r="P153" i="3"/>
  <c r="M153" i="3"/>
  <c r="P152" i="3"/>
  <c r="M152" i="3"/>
  <c r="P151" i="3"/>
  <c r="M151" i="3"/>
  <c r="P150" i="3"/>
  <c r="M150" i="3"/>
  <c r="P149" i="3"/>
  <c r="M149" i="3"/>
  <c r="P148" i="3"/>
  <c r="M148" i="3"/>
  <c r="P147" i="3"/>
  <c r="M147" i="3"/>
  <c r="P146" i="3"/>
  <c r="M146" i="3"/>
  <c r="P128" i="3"/>
  <c r="M128" i="3"/>
  <c r="P127" i="3"/>
  <c r="M127" i="3"/>
  <c r="P126" i="3"/>
  <c r="M126" i="3"/>
  <c r="P125" i="3"/>
  <c r="M125" i="3"/>
  <c r="P124" i="3"/>
  <c r="M124" i="3"/>
  <c r="P123" i="3"/>
  <c r="M123" i="3"/>
  <c r="P122" i="3"/>
  <c r="M122" i="3"/>
  <c r="P121" i="3"/>
  <c r="M121" i="3"/>
  <c r="P100" i="3"/>
  <c r="M100" i="3"/>
  <c r="P99" i="3"/>
  <c r="M99" i="3"/>
  <c r="P98" i="3"/>
  <c r="M98" i="3"/>
  <c r="P97" i="3"/>
  <c r="M97" i="3"/>
  <c r="P96" i="3"/>
  <c r="M96" i="3"/>
  <c r="P95" i="3"/>
  <c r="M95" i="3"/>
  <c r="P94" i="3"/>
  <c r="M94" i="3"/>
  <c r="P79" i="3"/>
  <c r="M79" i="3"/>
  <c r="P78" i="3"/>
  <c r="M78" i="3"/>
  <c r="P77" i="3"/>
  <c r="M77" i="3"/>
  <c r="P76" i="3"/>
  <c r="M76" i="3"/>
  <c r="P75" i="3"/>
  <c r="M75" i="3"/>
  <c r="P56" i="3"/>
  <c r="M56" i="3"/>
  <c r="P55" i="3"/>
  <c r="M55" i="3"/>
  <c r="P54" i="3"/>
  <c r="M54" i="3"/>
  <c r="P53" i="3"/>
  <c r="M53" i="3"/>
  <c r="P52" i="3"/>
  <c r="M52" i="3"/>
  <c r="L103" i="1"/>
  <c r="L126" i="1"/>
  <c r="L83" i="1"/>
  <c r="P107" i="1"/>
  <c r="L107" i="1"/>
  <c r="O107" i="1" s="1"/>
  <c r="V156" i="1"/>
  <c r="W156" i="1" s="1"/>
  <c r="V157" i="1"/>
  <c r="W157" i="1" s="1"/>
  <c r="J157" i="1"/>
  <c r="L157" i="1" s="1"/>
  <c r="O157" i="1" s="1"/>
  <c r="L156" i="1"/>
  <c r="O156" i="1" s="1"/>
  <c r="M32" i="2"/>
  <c r="M30" i="2"/>
  <c r="M29" i="2"/>
  <c r="M26" i="2"/>
  <c r="M27" i="2"/>
  <c r="M24" i="2"/>
  <c r="M22" i="2"/>
  <c r="M23" i="2"/>
  <c r="M21" i="2"/>
  <c r="M19" i="2"/>
  <c r="M16" i="2"/>
  <c r="M15" i="2"/>
  <c r="M13" i="2"/>
  <c r="M17" i="2"/>
  <c r="M12" i="2"/>
  <c r="M14" i="2"/>
  <c r="AA9" i="2"/>
  <c r="Z9" i="2"/>
  <c r="Y9" i="2"/>
  <c r="X9" i="2"/>
  <c r="P9" i="2"/>
  <c r="M9" i="2"/>
  <c r="AA10" i="2"/>
  <c r="Z10" i="2"/>
  <c r="Y10" i="2"/>
  <c r="X10" i="2"/>
  <c r="P10" i="2"/>
  <c r="M10" i="2"/>
  <c r="AA8" i="2"/>
  <c r="Z8" i="2"/>
  <c r="Y8" i="2"/>
  <c r="X8" i="2"/>
  <c r="P8" i="2"/>
  <c r="M8" i="2"/>
  <c r="M120" i="3" l="1"/>
  <c r="M145" i="3"/>
  <c r="P74" i="3"/>
  <c r="AA16" i="3"/>
  <c r="AA145" i="3"/>
  <c r="Y93" i="3"/>
  <c r="X174" i="3"/>
  <c r="Y16" i="3"/>
  <c r="M33" i="3"/>
  <c r="Y120" i="3"/>
  <c r="Z93" i="3"/>
  <c r="Z16" i="3"/>
  <c r="Z120" i="3"/>
  <c r="P33" i="3"/>
  <c r="Y33" i="3"/>
  <c r="AA93" i="3"/>
  <c r="P145" i="3"/>
  <c r="Y145" i="3"/>
  <c r="M164" i="3"/>
  <c r="Z33" i="3"/>
  <c r="AA74" i="3"/>
  <c r="Z145" i="3"/>
  <c r="P51" i="3"/>
  <c r="P120" i="3"/>
  <c r="AA120" i="3"/>
  <c r="Y164" i="3"/>
  <c r="M174" i="3"/>
  <c r="Z174" i="3"/>
  <c r="AA174" i="3"/>
  <c r="X93" i="3"/>
  <c r="X164" i="3"/>
  <c r="X51" i="3"/>
  <c r="P164" i="3"/>
  <c r="Y174" i="3"/>
  <c r="P175" i="3"/>
  <c r="X145" i="3"/>
  <c r="X33" i="3"/>
  <c r="X48" i="3"/>
  <c r="X16" i="3"/>
  <c r="Y48" i="3"/>
  <c r="Z164" i="3"/>
  <c r="X120" i="3"/>
  <c r="X71" i="3"/>
  <c r="Y71" i="3"/>
  <c r="H34" i="2"/>
  <c r="R34" i="2"/>
  <c r="Y25" i="2"/>
  <c r="M28" i="2"/>
  <c r="AA31" i="2"/>
  <c r="I34" i="2"/>
  <c r="S34" i="2"/>
  <c r="K34" i="2"/>
  <c r="P33" i="2"/>
  <c r="Y28" i="2"/>
  <c r="D34" i="2"/>
  <c r="L34" i="2"/>
  <c r="V34" i="2"/>
  <c r="X34" i="2" s="1"/>
  <c r="M20" i="2"/>
  <c r="AA25" i="2"/>
  <c r="Y31" i="2"/>
  <c r="M33" i="2"/>
  <c r="M34" i="2"/>
  <c r="Z31" i="2"/>
  <c r="F34" i="2"/>
  <c r="O34" i="2"/>
  <c r="P20" i="2"/>
  <c r="Y20" i="2"/>
  <c r="AA28" i="2"/>
  <c r="Y33" i="2"/>
  <c r="Z28" i="2"/>
  <c r="Z20" i="2"/>
  <c r="Z33" i="2"/>
  <c r="M11" i="2"/>
  <c r="X33" i="2"/>
  <c r="X25" i="2"/>
  <c r="U34" i="2"/>
  <c r="X31" i="2"/>
  <c r="E34" i="2"/>
  <c r="N34" i="2"/>
  <c r="W34" i="2"/>
  <c r="G34" i="2"/>
  <c r="P34" i="2" s="1"/>
  <c r="Q34" i="2"/>
  <c r="P11" i="2"/>
  <c r="X28" i="2"/>
  <c r="X20" i="2"/>
  <c r="T34" i="2"/>
  <c r="X11" i="2"/>
  <c r="Y11" i="2"/>
  <c r="Z11" i="2"/>
  <c r="AA11" i="2"/>
  <c r="G175" i="3"/>
  <c r="D175" i="3"/>
  <c r="E175" i="3"/>
  <c r="N175" i="3"/>
  <c r="R175" i="3"/>
  <c r="T175" i="3"/>
  <c r="U175" i="3"/>
  <c r="F175" i="3"/>
  <c r="Q175" i="3"/>
  <c r="K175" i="3"/>
  <c r="I175" i="3"/>
  <c r="S175" i="3"/>
  <c r="J175" i="3"/>
  <c r="H175" i="3"/>
  <c r="L51" i="3"/>
  <c r="M51" i="3" s="1"/>
  <c r="W74" i="3"/>
  <c r="Z74" i="3" s="1"/>
  <c r="V74" i="3"/>
  <c r="V175" i="3" s="1"/>
  <c r="L93" i="3"/>
  <c r="M93" i="3" s="1"/>
  <c r="W48" i="3"/>
  <c r="O48" i="3"/>
  <c r="O51" i="3" s="1"/>
  <c r="O62" i="3"/>
  <c r="L71" i="3"/>
  <c r="O71" i="3" s="1"/>
  <c r="R166" i="1"/>
  <c r="S166" i="1"/>
  <c r="T166" i="1"/>
  <c r="U166" i="1"/>
  <c r="V166" i="1"/>
  <c r="W166" i="1"/>
  <c r="Q166" i="1"/>
  <c r="O166" i="1"/>
  <c r="N166" i="1"/>
  <c r="E166" i="1"/>
  <c r="F166" i="1"/>
  <c r="G166" i="1"/>
  <c r="H166" i="1"/>
  <c r="I166" i="1"/>
  <c r="J166" i="1"/>
  <c r="K166" i="1"/>
  <c r="L166" i="1"/>
  <c r="D166" i="1"/>
  <c r="AA42" i="1"/>
  <c r="AA10" i="1"/>
  <c r="AA26" i="1"/>
  <c r="AA16" i="1"/>
  <c r="AA23" i="1"/>
  <c r="AA29" i="1"/>
  <c r="AA30" i="1"/>
  <c r="AA15" i="1"/>
  <c r="AA21" i="1"/>
  <c r="AA32" i="1"/>
  <c r="AA19" i="1"/>
  <c r="AA20" i="1"/>
  <c r="AA38" i="1"/>
  <c r="AA13" i="1"/>
  <c r="AA33" i="1"/>
  <c r="AA40" i="1"/>
  <c r="AA31" i="1"/>
  <c r="AA9" i="1"/>
  <c r="AA11" i="1"/>
  <c r="AA18" i="1"/>
  <c r="AA8" i="1"/>
  <c r="AA43" i="1"/>
  <c r="AA25" i="1"/>
  <c r="AA37" i="1"/>
  <c r="AA36" i="1"/>
  <c r="AA39" i="1"/>
  <c r="AA34" i="1"/>
  <c r="AA27" i="1"/>
  <c r="AA35" i="1"/>
  <c r="AA28" i="1"/>
  <c r="AA12" i="1"/>
  <c r="AA41" i="1"/>
  <c r="AA17" i="1"/>
  <c r="AA14" i="1"/>
  <c r="AA22" i="1"/>
  <c r="AA50" i="1"/>
  <c r="AA52" i="1"/>
  <c r="AA51" i="1"/>
  <c r="AA44" i="1"/>
  <c r="AA45" i="1"/>
  <c r="AA48" i="1"/>
  <c r="AA47" i="1"/>
  <c r="AA46" i="1"/>
  <c r="AA49" i="1"/>
  <c r="AA53" i="1"/>
  <c r="AA56" i="1"/>
  <c r="AA57" i="1"/>
  <c r="AA59" i="1"/>
  <c r="AA58" i="1"/>
  <c r="AA55" i="1"/>
  <c r="AA54" i="1"/>
  <c r="AA64" i="1"/>
  <c r="AA60" i="1"/>
  <c r="AA67" i="1"/>
  <c r="AA62" i="1"/>
  <c r="AA65" i="1"/>
  <c r="AA68" i="1"/>
  <c r="AA63" i="1"/>
  <c r="AA61" i="1"/>
  <c r="AA66" i="1"/>
  <c r="AA70" i="1"/>
  <c r="AA69" i="1"/>
  <c r="AA71" i="1"/>
  <c r="AA73" i="1"/>
  <c r="AA72" i="1"/>
  <c r="AA74" i="1"/>
  <c r="AA77" i="1"/>
  <c r="AA79" i="1"/>
  <c r="AA80" i="1"/>
  <c r="AA75" i="1"/>
  <c r="AA78" i="1"/>
  <c r="AA76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9" i="1"/>
  <c r="AA98" i="1"/>
  <c r="AA97" i="1"/>
  <c r="AA100" i="1"/>
  <c r="AA101" i="1"/>
  <c r="AA102" i="1"/>
  <c r="AA103" i="1"/>
  <c r="AA104" i="1"/>
  <c r="AA105" i="1"/>
  <c r="AA106" i="1"/>
  <c r="AA107" i="1"/>
  <c r="AA108" i="1"/>
  <c r="AA109" i="1"/>
  <c r="AA112" i="1"/>
  <c r="AA110" i="1"/>
  <c r="AA111" i="1"/>
  <c r="AA119" i="1"/>
  <c r="AA118" i="1"/>
  <c r="AA115" i="1"/>
  <c r="AA113" i="1"/>
  <c r="AA120" i="1"/>
  <c r="AA117" i="1"/>
  <c r="AA114" i="1"/>
  <c r="AA116" i="1"/>
  <c r="AA123" i="1"/>
  <c r="AA121" i="1"/>
  <c r="AA122" i="1"/>
  <c r="AA124" i="1"/>
  <c r="AA126" i="1"/>
  <c r="AA125" i="1"/>
  <c r="AA127" i="1"/>
  <c r="AA128" i="1"/>
  <c r="AA129" i="1"/>
  <c r="AA130" i="1"/>
  <c r="AA132" i="1"/>
  <c r="AA131" i="1"/>
  <c r="AA133" i="1"/>
  <c r="AA134" i="1"/>
  <c r="AA136" i="1"/>
  <c r="AA138" i="1"/>
  <c r="AA137" i="1"/>
  <c r="AA135" i="1"/>
  <c r="AA139" i="1"/>
  <c r="AA140" i="1"/>
  <c r="AA143" i="1"/>
  <c r="AA142" i="1"/>
  <c r="AA144" i="1"/>
  <c r="AA141" i="1"/>
  <c r="AA145" i="1"/>
  <c r="AA146" i="1"/>
  <c r="AA147" i="1"/>
  <c r="AA148" i="1"/>
  <c r="AA150" i="1"/>
  <c r="AA149" i="1"/>
  <c r="AA152" i="1"/>
  <c r="AA151" i="1"/>
  <c r="AA153" i="1"/>
  <c r="AA154" i="1"/>
  <c r="AA155" i="1"/>
  <c r="AA157" i="1"/>
  <c r="AA156" i="1"/>
  <c r="AA158" i="1"/>
  <c r="AA159" i="1"/>
  <c r="AA160" i="1"/>
  <c r="AA161" i="1"/>
  <c r="AA162" i="1"/>
  <c r="AA163" i="1"/>
  <c r="AA164" i="1"/>
  <c r="AA165" i="1"/>
  <c r="AA24" i="1"/>
  <c r="Z42" i="1"/>
  <c r="Z10" i="1"/>
  <c r="Z26" i="1"/>
  <c r="Z16" i="1"/>
  <c r="Z23" i="1"/>
  <c r="Z29" i="1"/>
  <c r="Z30" i="1"/>
  <c r="Z15" i="1"/>
  <c r="Z21" i="1"/>
  <c r="Z32" i="1"/>
  <c r="Z19" i="1"/>
  <c r="Z20" i="1"/>
  <c r="Z38" i="1"/>
  <c r="Z13" i="1"/>
  <c r="Z33" i="1"/>
  <c r="Z40" i="1"/>
  <c r="Z31" i="1"/>
  <c r="Z9" i="1"/>
  <c r="Z11" i="1"/>
  <c r="Z18" i="1"/>
  <c r="Z8" i="1"/>
  <c r="Z43" i="1"/>
  <c r="Z25" i="1"/>
  <c r="Z37" i="1"/>
  <c r="Z36" i="1"/>
  <c r="Z39" i="1"/>
  <c r="Z34" i="1"/>
  <c r="Z27" i="1"/>
  <c r="Z35" i="1"/>
  <c r="Z28" i="1"/>
  <c r="Z12" i="1"/>
  <c r="Z41" i="1"/>
  <c r="Z17" i="1"/>
  <c r="Z14" i="1"/>
  <c r="Z22" i="1"/>
  <c r="Z50" i="1"/>
  <c r="Z52" i="1"/>
  <c r="Z51" i="1"/>
  <c r="Z44" i="1"/>
  <c r="Z45" i="1"/>
  <c r="Z48" i="1"/>
  <c r="Z47" i="1"/>
  <c r="Z46" i="1"/>
  <c r="Z49" i="1"/>
  <c r="Z53" i="1"/>
  <c r="Z56" i="1"/>
  <c r="Z57" i="1"/>
  <c r="Z59" i="1"/>
  <c r="Z58" i="1"/>
  <c r="Z55" i="1"/>
  <c r="Z54" i="1"/>
  <c r="Z64" i="1"/>
  <c r="Z60" i="1"/>
  <c r="Z67" i="1"/>
  <c r="Z62" i="1"/>
  <c r="Z65" i="1"/>
  <c r="Z68" i="1"/>
  <c r="Z63" i="1"/>
  <c r="Z61" i="1"/>
  <c r="Z66" i="1"/>
  <c r="Z70" i="1"/>
  <c r="Z69" i="1"/>
  <c r="Z71" i="1"/>
  <c r="Z73" i="1"/>
  <c r="Z72" i="1"/>
  <c r="Z74" i="1"/>
  <c r="Z77" i="1"/>
  <c r="Z79" i="1"/>
  <c r="Z80" i="1"/>
  <c r="Z75" i="1"/>
  <c r="Z78" i="1"/>
  <c r="Z76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9" i="1"/>
  <c r="Z98" i="1"/>
  <c r="Z97" i="1"/>
  <c r="Z100" i="1"/>
  <c r="Z101" i="1"/>
  <c r="Z102" i="1"/>
  <c r="Z103" i="1"/>
  <c r="Z104" i="1"/>
  <c r="Z105" i="1"/>
  <c r="Z106" i="1"/>
  <c r="Z107" i="1"/>
  <c r="Z108" i="1"/>
  <c r="Z109" i="1"/>
  <c r="Z112" i="1"/>
  <c r="Z110" i="1"/>
  <c r="Z111" i="1"/>
  <c r="Z119" i="1"/>
  <c r="Z118" i="1"/>
  <c r="Z115" i="1"/>
  <c r="Z113" i="1"/>
  <c r="Z120" i="1"/>
  <c r="Z117" i="1"/>
  <c r="Z114" i="1"/>
  <c r="Z116" i="1"/>
  <c r="Z123" i="1"/>
  <c r="Z121" i="1"/>
  <c r="Z122" i="1"/>
  <c r="Z124" i="1"/>
  <c r="Z126" i="1"/>
  <c r="Z125" i="1"/>
  <c r="Z127" i="1"/>
  <c r="Z128" i="1"/>
  <c r="Z129" i="1"/>
  <c r="Z130" i="1"/>
  <c r="Z132" i="1"/>
  <c r="Z131" i="1"/>
  <c r="Z133" i="1"/>
  <c r="Z134" i="1"/>
  <c r="Z136" i="1"/>
  <c r="Z138" i="1"/>
  <c r="Z137" i="1"/>
  <c r="Z135" i="1"/>
  <c r="Z139" i="1"/>
  <c r="Z140" i="1"/>
  <c r="Z143" i="1"/>
  <c r="Z142" i="1"/>
  <c r="Z144" i="1"/>
  <c r="Z141" i="1"/>
  <c r="Z145" i="1"/>
  <c r="Z146" i="1"/>
  <c r="Z147" i="1"/>
  <c r="Z148" i="1"/>
  <c r="Z150" i="1"/>
  <c r="Z149" i="1"/>
  <c r="Z152" i="1"/>
  <c r="Z151" i="1"/>
  <c r="Z153" i="1"/>
  <c r="Z154" i="1"/>
  <c r="Z155" i="1"/>
  <c r="Z157" i="1"/>
  <c r="Z156" i="1"/>
  <c r="Z158" i="1"/>
  <c r="Z159" i="1"/>
  <c r="Z160" i="1"/>
  <c r="Z161" i="1"/>
  <c r="Z162" i="1"/>
  <c r="Z163" i="1"/>
  <c r="Z164" i="1"/>
  <c r="Z165" i="1"/>
  <c r="Z24" i="1"/>
  <c r="Y42" i="1"/>
  <c r="Y10" i="1"/>
  <c r="Y26" i="1"/>
  <c r="Y16" i="1"/>
  <c r="Y23" i="1"/>
  <c r="Y29" i="1"/>
  <c r="Y30" i="1"/>
  <c r="Y15" i="1"/>
  <c r="Y21" i="1"/>
  <c r="Y32" i="1"/>
  <c r="Y19" i="1"/>
  <c r="Y20" i="1"/>
  <c r="Y38" i="1"/>
  <c r="Y13" i="1"/>
  <c r="Y33" i="1"/>
  <c r="Y40" i="1"/>
  <c r="Y31" i="1"/>
  <c r="Y9" i="1"/>
  <c r="Y11" i="1"/>
  <c r="Y18" i="1"/>
  <c r="Y8" i="1"/>
  <c r="Y43" i="1"/>
  <c r="Y25" i="1"/>
  <c r="Y37" i="1"/>
  <c r="Y36" i="1"/>
  <c r="Y39" i="1"/>
  <c r="Y34" i="1"/>
  <c r="Y27" i="1"/>
  <c r="Y35" i="1"/>
  <c r="Y28" i="1"/>
  <c r="Y12" i="1"/>
  <c r="Y41" i="1"/>
  <c r="Y17" i="1"/>
  <c r="Y14" i="1"/>
  <c r="Y22" i="1"/>
  <c r="Y50" i="1"/>
  <c r="Y52" i="1"/>
  <c r="Y51" i="1"/>
  <c r="Y44" i="1"/>
  <c r="Y45" i="1"/>
  <c r="Y48" i="1"/>
  <c r="Y47" i="1"/>
  <c r="Y46" i="1"/>
  <c r="Y49" i="1"/>
  <c r="Y53" i="1"/>
  <c r="Y56" i="1"/>
  <c r="Y57" i="1"/>
  <c r="Y59" i="1"/>
  <c r="Y58" i="1"/>
  <c r="Y55" i="1"/>
  <c r="Y54" i="1"/>
  <c r="Y64" i="1"/>
  <c r="Y60" i="1"/>
  <c r="Y67" i="1"/>
  <c r="Y62" i="1"/>
  <c r="Y65" i="1"/>
  <c r="Y68" i="1"/>
  <c r="Y63" i="1"/>
  <c r="Y61" i="1"/>
  <c r="Y66" i="1"/>
  <c r="Y70" i="1"/>
  <c r="Y69" i="1"/>
  <c r="Y71" i="1"/>
  <c r="Y73" i="1"/>
  <c r="Y72" i="1"/>
  <c r="Y74" i="1"/>
  <c r="Y77" i="1"/>
  <c r="Y79" i="1"/>
  <c r="Y80" i="1"/>
  <c r="Y75" i="1"/>
  <c r="Y78" i="1"/>
  <c r="Y76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9" i="1"/>
  <c r="Y98" i="1"/>
  <c r="Y97" i="1"/>
  <c r="Y100" i="1"/>
  <c r="Y101" i="1"/>
  <c r="Y102" i="1"/>
  <c r="Y103" i="1"/>
  <c r="Y104" i="1"/>
  <c r="Y105" i="1"/>
  <c r="Y106" i="1"/>
  <c r="Y107" i="1"/>
  <c r="Y108" i="1"/>
  <c r="Y109" i="1"/>
  <c r="Y112" i="1"/>
  <c r="Y110" i="1"/>
  <c r="Y111" i="1"/>
  <c r="Y119" i="1"/>
  <c r="Y118" i="1"/>
  <c r="Y115" i="1"/>
  <c r="Y113" i="1"/>
  <c r="Y120" i="1"/>
  <c r="Y117" i="1"/>
  <c r="Y114" i="1"/>
  <c r="Y116" i="1"/>
  <c r="Y123" i="1"/>
  <c r="Y121" i="1"/>
  <c r="Y122" i="1"/>
  <c r="Y124" i="1"/>
  <c r="Y126" i="1"/>
  <c r="Y125" i="1"/>
  <c r="Y127" i="1"/>
  <c r="Y128" i="1"/>
  <c r="Y129" i="1"/>
  <c r="Y130" i="1"/>
  <c r="Y132" i="1"/>
  <c r="Y131" i="1"/>
  <c r="Y133" i="1"/>
  <c r="Y134" i="1"/>
  <c r="Y136" i="1"/>
  <c r="Y138" i="1"/>
  <c r="Y137" i="1"/>
  <c r="Y135" i="1"/>
  <c r="Y139" i="1"/>
  <c r="Y140" i="1"/>
  <c r="Y143" i="1"/>
  <c r="Y142" i="1"/>
  <c r="Y144" i="1"/>
  <c r="Y141" i="1"/>
  <c r="Y145" i="1"/>
  <c r="Y146" i="1"/>
  <c r="Y147" i="1"/>
  <c r="Y148" i="1"/>
  <c r="Y150" i="1"/>
  <c r="Y149" i="1"/>
  <c r="Y152" i="1"/>
  <c r="Y151" i="1"/>
  <c r="Y153" i="1"/>
  <c r="Y154" i="1"/>
  <c r="Y155" i="1"/>
  <c r="Y157" i="1"/>
  <c r="Y156" i="1"/>
  <c r="Y158" i="1"/>
  <c r="Y159" i="1"/>
  <c r="Y160" i="1"/>
  <c r="Y161" i="1"/>
  <c r="Y162" i="1"/>
  <c r="Y163" i="1"/>
  <c r="Y164" i="1"/>
  <c r="Y165" i="1"/>
  <c r="Y24" i="1"/>
  <c r="X42" i="1"/>
  <c r="X10" i="1"/>
  <c r="X26" i="1"/>
  <c r="X16" i="1"/>
  <c r="X23" i="1"/>
  <c r="X29" i="1"/>
  <c r="X30" i="1"/>
  <c r="X15" i="1"/>
  <c r="X21" i="1"/>
  <c r="X32" i="1"/>
  <c r="X19" i="1"/>
  <c r="X20" i="1"/>
  <c r="X38" i="1"/>
  <c r="X13" i="1"/>
  <c r="X33" i="1"/>
  <c r="X40" i="1"/>
  <c r="X31" i="1"/>
  <c r="X9" i="1"/>
  <c r="X11" i="1"/>
  <c r="X18" i="1"/>
  <c r="X8" i="1"/>
  <c r="X43" i="1"/>
  <c r="X25" i="1"/>
  <c r="X37" i="1"/>
  <c r="X36" i="1"/>
  <c r="X39" i="1"/>
  <c r="X34" i="1"/>
  <c r="X27" i="1"/>
  <c r="X35" i="1"/>
  <c r="X28" i="1"/>
  <c r="X12" i="1"/>
  <c r="X41" i="1"/>
  <c r="X17" i="1"/>
  <c r="X14" i="1"/>
  <c r="X22" i="1"/>
  <c r="X50" i="1"/>
  <c r="X52" i="1"/>
  <c r="X51" i="1"/>
  <c r="X44" i="1"/>
  <c r="X45" i="1"/>
  <c r="X48" i="1"/>
  <c r="X47" i="1"/>
  <c r="X46" i="1"/>
  <c r="X49" i="1"/>
  <c r="X53" i="1"/>
  <c r="X56" i="1"/>
  <c r="X57" i="1"/>
  <c r="X59" i="1"/>
  <c r="X58" i="1"/>
  <c r="X55" i="1"/>
  <c r="X54" i="1"/>
  <c r="X64" i="1"/>
  <c r="X60" i="1"/>
  <c r="X67" i="1"/>
  <c r="X62" i="1"/>
  <c r="X65" i="1"/>
  <c r="X68" i="1"/>
  <c r="X63" i="1"/>
  <c r="X61" i="1"/>
  <c r="X66" i="1"/>
  <c r="X70" i="1"/>
  <c r="X69" i="1"/>
  <c r="X71" i="1"/>
  <c r="X73" i="1"/>
  <c r="X72" i="1"/>
  <c r="X74" i="1"/>
  <c r="X77" i="1"/>
  <c r="X79" i="1"/>
  <c r="X80" i="1"/>
  <c r="X75" i="1"/>
  <c r="X78" i="1"/>
  <c r="X76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9" i="1"/>
  <c r="X98" i="1"/>
  <c r="X97" i="1"/>
  <c r="X100" i="1"/>
  <c r="X101" i="1"/>
  <c r="X102" i="1"/>
  <c r="X103" i="1"/>
  <c r="X104" i="1"/>
  <c r="X105" i="1"/>
  <c r="X106" i="1"/>
  <c r="X107" i="1"/>
  <c r="X108" i="1"/>
  <c r="X109" i="1"/>
  <c r="X112" i="1"/>
  <c r="X110" i="1"/>
  <c r="X111" i="1"/>
  <c r="X119" i="1"/>
  <c r="X118" i="1"/>
  <c r="X115" i="1"/>
  <c r="X113" i="1"/>
  <c r="X120" i="1"/>
  <c r="X117" i="1"/>
  <c r="X114" i="1"/>
  <c r="X116" i="1"/>
  <c r="X123" i="1"/>
  <c r="X121" i="1"/>
  <c r="X122" i="1"/>
  <c r="X124" i="1"/>
  <c r="X126" i="1"/>
  <c r="X125" i="1"/>
  <c r="X127" i="1"/>
  <c r="X128" i="1"/>
  <c r="X129" i="1"/>
  <c r="X130" i="1"/>
  <c r="X132" i="1"/>
  <c r="X131" i="1"/>
  <c r="X133" i="1"/>
  <c r="X134" i="1"/>
  <c r="X136" i="1"/>
  <c r="X138" i="1"/>
  <c r="X137" i="1"/>
  <c r="X135" i="1"/>
  <c r="X139" i="1"/>
  <c r="X140" i="1"/>
  <c r="X143" i="1"/>
  <c r="X142" i="1"/>
  <c r="X144" i="1"/>
  <c r="X141" i="1"/>
  <c r="X145" i="1"/>
  <c r="X146" i="1"/>
  <c r="X147" i="1"/>
  <c r="X148" i="1"/>
  <c r="X150" i="1"/>
  <c r="X149" i="1"/>
  <c r="X152" i="1"/>
  <c r="X151" i="1"/>
  <c r="X153" i="1"/>
  <c r="X154" i="1"/>
  <c r="X155" i="1"/>
  <c r="X157" i="1"/>
  <c r="X156" i="1"/>
  <c r="X158" i="1"/>
  <c r="X159" i="1"/>
  <c r="X160" i="1"/>
  <c r="X161" i="1"/>
  <c r="X162" i="1"/>
  <c r="X163" i="1"/>
  <c r="X164" i="1"/>
  <c r="X165" i="1"/>
  <c r="X24" i="1"/>
  <c r="M42" i="1"/>
  <c r="M10" i="1"/>
  <c r="M26" i="1"/>
  <c r="M16" i="1"/>
  <c r="M23" i="1"/>
  <c r="M29" i="1"/>
  <c r="M30" i="1"/>
  <c r="M15" i="1"/>
  <c r="M21" i="1"/>
  <c r="M32" i="1"/>
  <c r="M19" i="1"/>
  <c r="M20" i="1"/>
  <c r="M38" i="1"/>
  <c r="M13" i="1"/>
  <c r="M33" i="1"/>
  <c r="M40" i="1"/>
  <c r="M31" i="1"/>
  <c r="M9" i="1"/>
  <c r="M11" i="1"/>
  <c r="M18" i="1"/>
  <c r="M8" i="1"/>
  <c r="M43" i="1"/>
  <c r="M25" i="1"/>
  <c r="M37" i="1"/>
  <c r="M36" i="1"/>
  <c r="M39" i="1"/>
  <c r="M34" i="1"/>
  <c r="M27" i="1"/>
  <c r="M35" i="1"/>
  <c r="M28" i="1"/>
  <c r="M12" i="1"/>
  <c r="M41" i="1"/>
  <c r="M17" i="1"/>
  <c r="M14" i="1"/>
  <c r="M22" i="1"/>
  <c r="M50" i="1"/>
  <c r="M52" i="1"/>
  <c r="M51" i="1"/>
  <c r="M44" i="1"/>
  <c r="M45" i="1"/>
  <c r="M48" i="1"/>
  <c r="M47" i="1"/>
  <c r="M46" i="1"/>
  <c r="M49" i="1"/>
  <c r="M53" i="1"/>
  <c r="M56" i="1"/>
  <c r="M57" i="1"/>
  <c r="M59" i="1"/>
  <c r="M58" i="1"/>
  <c r="M55" i="1"/>
  <c r="M54" i="1"/>
  <c r="M64" i="1"/>
  <c r="M60" i="1"/>
  <c r="M67" i="1"/>
  <c r="M62" i="1"/>
  <c r="M65" i="1"/>
  <c r="M68" i="1"/>
  <c r="M63" i="1"/>
  <c r="M61" i="1"/>
  <c r="M66" i="1"/>
  <c r="M70" i="1"/>
  <c r="M69" i="1"/>
  <c r="M71" i="1"/>
  <c r="M73" i="1"/>
  <c r="M72" i="1"/>
  <c r="M74" i="1"/>
  <c r="M77" i="1"/>
  <c r="M79" i="1"/>
  <c r="M80" i="1"/>
  <c r="M75" i="1"/>
  <c r="M78" i="1"/>
  <c r="M76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9" i="1"/>
  <c r="M98" i="1"/>
  <c r="M97" i="1"/>
  <c r="M100" i="1"/>
  <c r="M101" i="1"/>
  <c r="M102" i="1"/>
  <c r="M103" i="1"/>
  <c r="M104" i="1"/>
  <c r="M105" i="1"/>
  <c r="M106" i="1"/>
  <c r="M107" i="1"/>
  <c r="M108" i="1"/>
  <c r="M109" i="1"/>
  <c r="M112" i="1"/>
  <c r="M110" i="1"/>
  <c r="M111" i="1"/>
  <c r="M119" i="1"/>
  <c r="M118" i="1"/>
  <c r="M115" i="1"/>
  <c r="M113" i="1"/>
  <c r="M120" i="1"/>
  <c r="M117" i="1"/>
  <c r="M114" i="1"/>
  <c r="M116" i="1"/>
  <c r="M123" i="1"/>
  <c r="M121" i="1"/>
  <c r="M122" i="1"/>
  <c r="M124" i="1"/>
  <c r="M126" i="1"/>
  <c r="M125" i="1"/>
  <c r="M127" i="1"/>
  <c r="M128" i="1"/>
  <c r="M129" i="1"/>
  <c r="M130" i="1"/>
  <c r="M132" i="1"/>
  <c r="M131" i="1"/>
  <c r="M133" i="1"/>
  <c r="M134" i="1"/>
  <c r="M136" i="1"/>
  <c r="M138" i="1"/>
  <c r="M137" i="1"/>
  <c r="M135" i="1"/>
  <c r="M139" i="1"/>
  <c r="M140" i="1"/>
  <c r="M143" i="1"/>
  <c r="M142" i="1"/>
  <c r="M144" i="1"/>
  <c r="M141" i="1"/>
  <c r="M145" i="1"/>
  <c r="M146" i="1"/>
  <c r="M147" i="1"/>
  <c r="M148" i="1"/>
  <c r="M149" i="1"/>
  <c r="M152" i="1"/>
  <c r="M151" i="1"/>
  <c r="M153" i="1"/>
  <c r="M154" i="1"/>
  <c r="M155" i="1"/>
  <c r="M157" i="1"/>
  <c r="M156" i="1"/>
  <c r="M158" i="1"/>
  <c r="M159" i="1"/>
  <c r="M160" i="1"/>
  <c r="M161" i="1"/>
  <c r="M162" i="1"/>
  <c r="M163" i="1"/>
  <c r="M164" i="1"/>
  <c r="M165" i="1"/>
  <c r="M24" i="1"/>
  <c r="P42" i="1"/>
  <c r="P10" i="1"/>
  <c r="P26" i="1"/>
  <c r="P16" i="1"/>
  <c r="P23" i="1"/>
  <c r="P29" i="1"/>
  <c r="P30" i="1"/>
  <c r="P15" i="1"/>
  <c r="P21" i="1"/>
  <c r="P32" i="1"/>
  <c r="P19" i="1"/>
  <c r="P20" i="1"/>
  <c r="P38" i="1"/>
  <c r="P13" i="1"/>
  <c r="P33" i="1"/>
  <c r="P40" i="1"/>
  <c r="P31" i="1"/>
  <c r="P9" i="1"/>
  <c r="P11" i="1"/>
  <c r="P18" i="1"/>
  <c r="P8" i="1"/>
  <c r="P43" i="1"/>
  <c r="P25" i="1"/>
  <c r="P37" i="1"/>
  <c r="P36" i="1"/>
  <c r="P39" i="1"/>
  <c r="P34" i="1"/>
  <c r="P27" i="1"/>
  <c r="P35" i="1"/>
  <c r="P28" i="1"/>
  <c r="P12" i="1"/>
  <c r="P41" i="1"/>
  <c r="P17" i="1"/>
  <c r="P14" i="1"/>
  <c r="P22" i="1"/>
  <c r="P50" i="1"/>
  <c r="P52" i="1"/>
  <c r="P51" i="1"/>
  <c r="P44" i="1"/>
  <c r="P45" i="1"/>
  <c r="P48" i="1"/>
  <c r="P47" i="1"/>
  <c r="P46" i="1"/>
  <c r="P49" i="1"/>
  <c r="P53" i="1"/>
  <c r="P56" i="1"/>
  <c r="P57" i="1"/>
  <c r="P59" i="1"/>
  <c r="P58" i="1"/>
  <c r="P55" i="1"/>
  <c r="P54" i="1"/>
  <c r="P64" i="1"/>
  <c r="P60" i="1"/>
  <c r="P67" i="1"/>
  <c r="P62" i="1"/>
  <c r="P65" i="1"/>
  <c r="P68" i="1"/>
  <c r="P63" i="1"/>
  <c r="P61" i="1"/>
  <c r="P66" i="1"/>
  <c r="P70" i="1"/>
  <c r="P69" i="1"/>
  <c r="P71" i="1"/>
  <c r="P73" i="1"/>
  <c r="P72" i="1"/>
  <c r="P74" i="1"/>
  <c r="P77" i="1"/>
  <c r="P79" i="1"/>
  <c r="P80" i="1"/>
  <c r="P75" i="1"/>
  <c r="P78" i="1"/>
  <c r="P76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9" i="1"/>
  <c r="P98" i="1"/>
  <c r="P97" i="1"/>
  <c r="P100" i="1"/>
  <c r="P101" i="1"/>
  <c r="P102" i="1"/>
  <c r="P103" i="1"/>
  <c r="P104" i="1"/>
  <c r="P105" i="1"/>
  <c r="P106" i="1"/>
  <c r="P108" i="1"/>
  <c r="P109" i="1"/>
  <c r="P112" i="1"/>
  <c r="P110" i="1"/>
  <c r="P111" i="1"/>
  <c r="P119" i="1"/>
  <c r="P118" i="1"/>
  <c r="P115" i="1"/>
  <c r="P113" i="1"/>
  <c r="P120" i="1"/>
  <c r="P117" i="1"/>
  <c r="P114" i="1"/>
  <c r="P116" i="1"/>
  <c r="P123" i="1"/>
  <c r="P121" i="1"/>
  <c r="P122" i="1"/>
  <c r="P124" i="1"/>
  <c r="P126" i="1"/>
  <c r="P125" i="1"/>
  <c r="P127" i="1"/>
  <c r="P128" i="1"/>
  <c r="P129" i="1"/>
  <c r="P130" i="1"/>
  <c r="P132" i="1"/>
  <c r="P131" i="1"/>
  <c r="P133" i="1"/>
  <c r="P134" i="1"/>
  <c r="P136" i="1"/>
  <c r="P138" i="1"/>
  <c r="P137" i="1"/>
  <c r="P135" i="1"/>
  <c r="P139" i="1"/>
  <c r="P140" i="1"/>
  <c r="P143" i="1"/>
  <c r="P142" i="1"/>
  <c r="P144" i="1"/>
  <c r="P141" i="1"/>
  <c r="P145" i="1"/>
  <c r="P146" i="1"/>
  <c r="P147" i="1"/>
  <c r="P148" i="1"/>
  <c r="P149" i="1"/>
  <c r="P152" i="1"/>
  <c r="P151" i="1"/>
  <c r="P153" i="1"/>
  <c r="P154" i="1"/>
  <c r="P155" i="1"/>
  <c r="P157" i="1"/>
  <c r="P156" i="1"/>
  <c r="P158" i="1"/>
  <c r="P159" i="1"/>
  <c r="P160" i="1"/>
  <c r="P161" i="1"/>
  <c r="P162" i="1"/>
  <c r="P163" i="1"/>
  <c r="P164" i="1"/>
  <c r="P165" i="1"/>
  <c r="P24" i="1"/>
  <c r="AA175" i="3" l="1"/>
  <c r="W51" i="3"/>
  <c r="Z51" i="3" s="1"/>
  <c r="Z48" i="3"/>
  <c r="Y175" i="3"/>
  <c r="X175" i="3"/>
  <c r="Y74" i="3"/>
  <c r="X74" i="3"/>
  <c r="AA34" i="2"/>
  <c r="Y34" i="2"/>
  <c r="Z34" i="2"/>
  <c r="W175" i="3"/>
  <c r="Z175" i="3" s="1"/>
  <c r="L74" i="3"/>
  <c r="O74" i="3"/>
  <c r="M71" i="3"/>
  <c r="Z166" i="1"/>
  <c r="Y166" i="1"/>
  <c r="M166" i="1"/>
  <c r="X166" i="1"/>
  <c r="AA166" i="1"/>
  <c r="P166" i="1"/>
  <c r="L175" i="3" l="1"/>
  <c r="M175" i="3" s="1"/>
  <c r="M74" i="3"/>
  <c r="O175" i="3"/>
</calcChain>
</file>

<file path=xl/sharedStrings.xml><?xml version="1.0" encoding="utf-8"?>
<sst xmlns="http://schemas.openxmlformats.org/spreadsheetml/2006/main" count="1310" uniqueCount="292">
  <si>
    <t>Eingöngu grunnskólar reknir af sveitarfélögum. Sérskólar ekki meðtaldir.</t>
  </si>
  <si>
    <t>Rekstrarár 2022</t>
  </si>
  <si>
    <t>Tölur í þús. kr.</t>
  </si>
  <si>
    <t>Innri leiga og skólaakstur ekki meðtalinn í dálkum Y og Z.</t>
  </si>
  <si>
    <t>*Stjórnendur og sérkennarar ekki meðtaldir.</t>
  </si>
  <si>
    <t>Stærð skóla</t>
  </si>
  <si>
    <t>Sveitarfélag</t>
  </si>
  <si>
    <t>Grunnskóli</t>
  </si>
  <si>
    <t>Fjöldi nemenda</t>
  </si>
  <si>
    <t>Skólastjóri (stg)</t>
  </si>
  <si>
    <t>Aðstoðar-
skólastjóri (stg)</t>
  </si>
  <si>
    <t>Kennarar (stg)</t>
  </si>
  <si>
    <t>Deildarstjórar (stg)</t>
  </si>
  <si>
    <t>Sér-
kennarar (stg)</t>
  </si>
  <si>
    <t>Stg. Kenn. með réttindi</t>
  </si>
  <si>
    <t>Stg. Kenn. án réttinda</t>
  </si>
  <si>
    <t>Stg. alls við kennslu</t>
  </si>
  <si>
    <t>% grunnskólakennara</t>
  </si>
  <si>
    <t>Aðrir starfsmenn (stg)</t>
  </si>
  <si>
    <t>Stöðugildi alls</t>
  </si>
  <si>
    <r>
      <t>Nem/stg kennara</t>
    </r>
    <r>
      <rPr>
        <b/>
        <sz val="11"/>
        <color theme="1"/>
        <rFont val="Calibri"/>
        <family val="2"/>
      </rPr>
      <t>*</t>
    </r>
  </si>
  <si>
    <t>Tekjur</t>
  </si>
  <si>
    <t>Laun og launatengd gjöld</t>
  </si>
  <si>
    <t>Annar rekstrarkostnaður (meðtalin innri leiga og skólaakstur)</t>
  </si>
  <si>
    <t xml:space="preserve"> 3410 Innri húsaleiga (Eignasjóður)</t>
  </si>
  <si>
    <t>3130 Skólaakstur</t>
  </si>
  <si>
    <t xml:space="preserve">Kostnaður (brúttó) </t>
  </si>
  <si>
    <t>Útgjöld (nettó)</t>
  </si>
  <si>
    <t>Brúttó Kostnaður/nem</t>
  </si>
  <si>
    <t>Brúttó rekstrarkostn (mínus innri leiga og skólaakstur)/nem</t>
  </si>
  <si>
    <t>Nettó rekstrarkostn (mínus innri leiga og skólaakstur/nem</t>
  </si>
  <si>
    <t>Launakostn/
nem</t>
  </si>
  <si>
    <t>101 - 200</t>
  </si>
  <si>
    <t>0000 Reykjavíkurborg</t>
  </si>
  <si>
    <t>Klébergsskóli</t>
  </si>
  <si>
    <t>Húsaskóli</t>
  </si>
  <si>
    <t>Ártúnsskóli</t>
  </si>
  <si>
    <t>Hvassaleitisskóli</t>
  </si>
  <si>
    <t>Selásskóli</t>
  </si>
  <si>
    <t>201 - 300</t>
  </si>
  <si>
    <t>Hamraskóli</t>
  </si>
  <si>
    <t>Víkurskóli</t>
  </si>
  <si>
    <t>Engjaskóli</t>
  </si>
  <si>
    <t>Borgaskóli</t>
  </si>
  <si>
    <t>Vesturbæjarskóli</t>
  </si>
  <si>
    <t>301- 400</t>
  </si>
  <si>
    <t xml:space="preserve">Ingunnarskóli </t>
  </si>
  <si>
    <t>Fossvogsskóli</t>
  </si>
  <si>
    <t>Grandaskóli</t>
  </si>
  <si>
    <t>Fellaskóli, Rvík</t>
  </si>
  <si>
    <t>Vogaskóli</t>
  </si>
  <si>
    <t>Breiðagerðisskóli</t>
  </si>
  <si>
    <t>Álftamýrarskóli</t>
  </si>
  <si>
    <t>401 - 500</t>
  </si>
  <si>
    <t>Laugalækjarskóli</t>
  </si>
  <si>
    <t>Austurbæjarskóli</t>
  </si>
  <si>
    <t>Réttarholtsskóli</t>
  </si>
  <si>
    <t>Sæmundarskóli</t>
  </si>
  <si>
    <t>Breiðholtsskóli</t>
  </si>
  <si>
    <t>Dalskóli</t>
  </si>
  <si>
    <t>Hólabrekkuskóli</t>
  </si>
  <si>
    <t>Foldaskóli</t>
  </si>
  <si>
    <t>501 - 600</t>
  </si>
  <si>
    <t>Háteigsskóli</t>
  </si>
  <si>
    <t>Ölduselsskóli</t>
  </si>
  <si>
    <t>Rimaskóli</t>
  </si>
  <si>
    <t>Melaskóli</t>
  </si>
  <si>
    <t>Laugarnesskóli</t>
  </si>
  <si>
    <t>Hagaskóli</t>
  </si>
  <si>
    <t>Norðlingaskóli</t>
  </si>
  <si>
    <t>Hlíðaskóli</t>
  </si>
  <si>
    <t>601 +</t>
  </si>
  <si>
    <t>Seljaskóli</t>
  </si>
  <si>
    <t>Árbæjarskóli</t>
  </si>
  <si>
    <t>Langholtsskóli</t>
  </si>
  <si>
    <t>1000 Kópavogsbær</t>
  </si>
  <si>
    <t>Kópavogsskóli</t>
  </si>
  <si>
    <t>Lindaskóli</t>
  </si>
  <si>
    <t>Snælandsskóli</t>
  </si>
  <si>
    <t>Smáraskóli</t>
  </si>
  <si>
    <t>Salaskóli</t>
  </si>
  <si>
    <t>Vatnsendaskóli</t>
  </si>
  <si>
    <t>Álfhólsskóli</t>
  </si>
  <si>
    <t>Kársnesskóli</t>
  </si>
  <si>
    <t>Hörðuvallaskóli</t>
  </si>
  <si>
    <t>1100 Seltjarnarnesbær</t>
  </si>
  <si>
    <t>Grunnskóli Seltjarnarness</t>
  </si>
  <si>
    <t>1300 Garðabær</t>
  </si>
  <si>
    <t>Urriðaholtsskóli</t>
  </si>
  <si>
    <t>Sjálandsskóli</t>
  </si>
  <si>
    <t>Álftanesskóli</t>
  </si>
  <si>
    <t>Flataskóli</t>
  </si>
  <si>
    <t>Hofstaðaskóli</t>
  </si>
  <si>
    <t>Garðaskóli</t>
  </si>
  <si>
    <t>1400 Hafnarfjarðarkaupstaður</t>
  </si>
  <si>
    <t>Engidalsskóli</t>
  </si>
  <si>
    <t>Skarðshlíðarskóli</t>
  </si>
  <si>
    <t>Hvaleyrarskóli</t>
  </si>
  <si>
    <t>Setbergsskóli</t>
  </si>
  <si>
    <t>Áslandsskóli</t>
  </si>
  <si>
    <t>Lækjarskóli</t>
  </si>
  <si>
    <t>Víðistaðaskóli</t>
  </si>
  <si>
    <t>Hraunvallaskóli</t>
  </si>
  <si>
    <t>Öldutúnsskóli</t>
  </si>
  <si>
    <t>51 - 100</t>
  </si>
  <si>
    <t>1604 Mosfellsbær</t>
  </si>
  <si>
    <t>Krikaskóli</t>
  </si>
  <si>
    <t>Helgafellsskóli</t>
  </si>
  <si>
    <t>Kvíslarskóli</t>
  </si>
  <si>
    <t>Varmárskóli</t>
  </si>
  <si>
    <t>Lágafellsskóli</t>
  </si>
  <si>
    <t>2000 Reykjanesbær</t>
  </si>
  <si>
    <t>Akurskóli</t>
  </si>
  <si>
    <t>Myllubakkaskóli</t>
  </si>
  <si>
    <t xml:space="preserve">Stapaskóli </t>
  </si>
  <si>
    <t>Háaleitisskóli</t>
  </si>
  <si>
    <t>Njarðvíkurskóli</t>
  </si>
  <si>
    <t>Heiðarskóli Rnes</t>
  </si>
  <si>
    <t>Holtaskóli</t>
  </si>
  <si>
    <t>2300 Grindavíkurbær</t>
  </si>
  <si>
    <t>Grunnskóli Grindavíkur</t>
  </si>
  <si>
    <t>2506 Sveitarfélagið Vogar</t>
  </si>
  <si>
    <t>Stóru-Vogaskóli</t>
  </si>
  <si>
    <t>2510 Suðurnesjabær</t>
  </si>
  <si>
    <t>Gerðaskóli</t>
  </si>
  <si>
    <t>Grunnskólinn í Sandgerði</t>
  </si>
  <si>
    <t>3000 Akraneskaupstaður</t>
  </si>
  <si>
    <t>Brekkubæjarskóli</t>
  </si>
  <si>
    <t>Grundaskóli</t>
  </si>
  <si>
    <t>3511 Hvalfjarðarsveit</t>
  </si>
  <si>
    <t>Heiðarskóli</t>
  </si>
  <si>
    <t>3609 Borgarbyggð</t>
  </si>
  <si>
    <t>Grunnskóli Borgarfjarðarsveitar</t>
  </si>
  <si>
    <t>Grunnskólinn í Borgarnesi</t>
  </si>
  <si>
    <t>3709 Grundarfjarðarbær</t>
  </si>
  <si>
    <t>Grunnskóli Grundarfjarðar</t>
  </si>
  <si>
    <t>1 - 20</t>
  </si>
  <si>
    <t>3713 Eyja- og Miklaholtshreppur</t>
  </si>
  <si>
    <t xml:space="preserve">Laugargerðisskóli </t>
  </si>
  <si>
    <t>3714 Snæfellsbær</t>
  </si>
  <si>
    <t>Grunnskóli Snæfellsbæjar</t>
  </si>
  <si>
    <t>3716 Sveitarfélagið Stykkishólmur</t>
  </si>
  <si>
    <t>Grunnskólinn í Stykkishólmi</t>
  </si>
  <si>
    <t>3811 Dalabyggð</t>
  </si>
  <si>
    <t>Auðarskóli</t>
  </si>
  <si>
    <t>4100 Bolungarvíkurkaupstaður</t>
  </si>
  <si>
    <t>Grunnskóli Bolungarvíkur</t>
  </si>
  <si>
    <t>4200 Ísafjarðarbær</t>
  </si>
  <si>
    <t>Grunnskóli Önundarfjarðar</t>
  </si>
  <si>
    <t>21 - 50</t>
  </si>
  <si>
    <t>Grunnskólinn Þingeyri</t>
  </si>
  <si>
    <t>Grunnskólinn á Suðureyri</t>
  </si>
  <si>
    <t>Grunnskólinn á Ísafirði</t>
  </si>
  <si>
    <t>4502 Reykhólahreppur</t>
  </si>
  <si>
    <t>Reykhólaskóli</t>
  </si>
  <si>
    <t>4604 Tálknafjarðarhreppur</t>
  </si>
  <si>
    <t>Grunnskólinn á Tálknafirði</t>
  </si>
  <si>
    <t>4607 Vesturbyggð</t>
  </si>
  <si>
    <t>Bíldudalsskóli</t>
  </si>
  <si>
    <t>Patreksskóli</t>
  </si>
  <si>
    <t>4803 Súðavíkurhreppur</t>
  </si>
  <si>
    <t>Súðavíkurskóli</t>
  </si>
  <si>
    <t>4902 Kaldrananeshreppur</t>
  </si>
  <si>
    <t>Grunnskólinn á Drangsnesi</t>
  </si>
  <si>
    <t>4911 Strandabyggð</t>
  </si>
  <si>
    <t>Grunnskólinn Hólmavík</t>
  </si>
  <si>
    <t>5508 Húnaþing vestra</t>
  </si>
  <si>
    <t>Grunnskóli Hunaþing vestra</t>
  </si>
  <si>
    <t>5609 Sveitarfélagið Skagaströnd</t>
  </si>
  <si>
    <t>Höfðaskóli</t>
  </si>
  <si>
    <t>5613 Húnabyggð</t>
  </si>
  <si>
    <t>Húnaskóli</t>
  </si>
  <si>
    <t>5716 Skagafjörður</t>
  </si>
  <si>
    <t>Grunnskólinn austan vatna</t>
  </si>
  <si>
    <t>Varmahlíðaskóli</t>
  </si>
  <si>
    <t>Árskóli</t>
  </si>
  <si>
    <t>6000 Akureyrarbær</t>
  </si>
  <si>
    <t>Hríseyjarskóli</t>
  </si>
  <si>
    <t>Oddeyrarskóli</t>
  </si>
  <si>
    <t>Glerárskóli</t>
  </si>
  <si>
    <t>Síðuskóli</t>
  </si>
  <si>
    <t>Naustaskóli</t>
  </si>
  <si>
    <t>Giljaskóli</t>
  </si>
  <si>
    <t>Brekkuskóli</t>
  </si>
  <si>
    <t>Lundarskóli</t>
  </si>
  <si>
    <t>6100 Norðurþing</t>
  </si>
  <si>
    <t>Grunnskóli Raufarhafnar</t>
  </si>
  <si>
    <t>Öxarfjarðarskóli</t>
  </si>
  <si>
    <t>Borgarhólsskóli</t>
  </si>
  <si>
    <t>6250 Fjallabyggð</t>
  </si>
  <si>
    <t>Grunnskóli Fjallabyggðar</t>
  </si>
  <si>
    <t>6400 Dalvíkurbyggð</t>
  </si>
  <si>
    <t>Leik og grunnsk. Árskógi</t>
  </si>
  <si>
    <t>Grunnskóli Dalvíkurbyggðar</t>
  </si>
  <si>
    <t>6513 Eyjafjarðarsveit</t>
  </si>
  <si>
    <t>Hrafnagilsskóli</t>
  </si>
  <si>
    <t>6515 Hörgársveit</t>
  </si>
  <si>
    <t>Þelamerkurskóli</t>
  </si>
  <si>
    <t>6601 Svalbarðsstrandarhreppur</t>
  </si>
  <si>
    <t>Valsárskóli</t>
  </si>
  <si>
    <t>6602 Grýtubakkahreppur</t>
  </si>
  <si>
    <t>Grenivíkurskóli</t>
  </si>
  <si>
    <t>6613 Þingeyjarsveit</t>
  </si>
  <si>
    <t>Stórutjarnarskóli</t>
  </si>
  <si>
    <t>Reykjahlíðarskóli</t>
  </si>
  <si>
    <t>Þingeyjarskóli</t>
  </si>
  <si>
    <t>6710 Langanesbyggð</t>
  </si>
  <si>
    <t>Grunnskólinn á Þórshöfn</t>
  </si>
  <si>
    <t>7300 Fjarðabyggð</t>
  </si>
  <si>
    <t>Grunnskóli Fáskrúðsfjarðar</t>
  </si>
  <si>
    <t>Grunnskólinn á Eskifirði</t>
  </si>
  <si>
    <t>Grunnskóli Reyðarfjarðar</t>
  </si>
  <si>
    <t>Nesskóli</t>
  </si>
  <si>
    <t>7400 Múlaþing</t>
  </si>
  <si>
    <t>Brúarásskóli</t>
  </si>
  <si>
    <t xml:space="preserve">Seyðisfjarðarskóli  </t>
  </si>
  <si>
    <t>Fellaskóli, Múlaþ.</t>
  </si>
  <si>
    <t>Djúpavogsskóli</t>
  </si>
  <si>
    <t>Grunnsk. Egilsst. og Eiðum</t>
  </si>
  <si>
    <t>7502 Vopnafjarðarhreppur</t>
  </si>
  <si>
    <t>Vopnafjarðarskóli</t>
  </si>
  <si>
    <t>8000 Vestmannaeyjabær</t>
  </si>
  <si>
    <t>Grunnskóli Vestmannaeyja</t>
  </si>
  <si>
    <t>8200 Sveitarfélagið Árborg</t>
  </si>
  <si>
    <t>Barnaskólinn á Eb. og Stk.</t>
  </si>
  <si>
    <t>Stekkjaskóli</t>
  </si>
  <si>
    <t>Vallaskóli</t>
  </si>
  <si>
    <t>Sunnulækjarskóli</t>
  </si>
  <si>
    <t>8401 Sveitarfélagið Hornafjörður</t>
  </si>
  <si>
    <t>Grunnskólinn í Hofgarði</t>
  </si>
  <si>
    <t>Grunnskóli Hornafjarðar</t>
  </si>
  <si>
    <t>8508 Mýrdalshreppur</t>
  </si>
  <si>
    <t>Grunnskóli Mýrdalshrepps</t>
  </si>
  <si>
    <t>8509 Skaftárhreppur</t>
  </si>
  <si>
    <t>Kirkjubæjarskóli</t>
  </si>
  <si>
    <t>8613 Rangárþing eystra</t>
  </si>
  <si>
    <t>Hvolsskóli</t>
  </si>
  <si>
    <t>8614 Rangárþing ytra</t>
  </si>
  <si>
    <t>Laugalandsskóli, Holtum</t>
  </si>
  <si>
    <t>Grunnskólinn á Hellu</t>
  </si>
  <si>
    <t>8710 Hrunamannahreppur</t>
  </si>
  <si>
    <t>Flúðaskóli</t>
  </si>
  <si>
    <t>8716 Hveragerðisbær</t>
  </si>
  <si>
    <t>Grunnskólinn í Hveragerði</t>
  </si>
  <si>
    <t>8717 Sveitarfélagið Ölfus</t>
  </si>
  <si>
    <t>Grunnskólinn í Þorlákshöfn</t>
  </si>
  <si>
    <t>8719 Grímsnes- og Grafningshreppur</t>
  </si>
  <si>
    <t>Kerhólsskóli</t>
  </si>
  <si>
    <t>8720 Skeiða- og Gnúpverjahreppur</t>
  </si>
  <si>
    <t>Þjórsárskóli</t>
  </si>
  <si>
    <t>8721 Bláskógabyggð</t>
  </si>
  <si>
    <t>Bláskógaskóli á Laugarvatni</t>
  </si>
  <si>
    <t>Bláskógaskóli í Reykholti</t>
  </si>
  <si>
    <t>8722 Flóahreppur</t>
  </si>
  <si>
    <t>Flóaskóli</t>
  </si>
  <si>
    <t>Samtals almennir grunnskólar sveitarfélaga</t>
  </si>
  <si>
    <t>Breiðdals- og Stöðvarfjarðarskóli</t>
  </si>
  <si>
    <t>(All)</t>
  </si>
  <si>
    <t>Row Labels</t>
  </si>
  <si>
    <t>Grand Total</t>
  </si>
  <si>
    <t>Sum of Fjöldi nemenda</t>
  </si>
  <si>
    <t>Sum of % grunnskólakennara</t>
  </si>
  <si>
    <t>Sum of Nem/stg kennara*</t>
  </si>
  <si>
    <t>Sum of Brúttó Kostnaður/nem</t>
  </si>
  <si>
    <t>Sum of Brúttó rekstrarkostn (mínus innri leiga og skólaakstur)/nem</t>
  </si>
  <si>
    <t>Sum of Nettó rekstrarkostn (mínus innri leiga og skólaakstur/nem</t>
  </si>
  <si>
    <t>Sum of Launakostn/</t>
  </si>
  <si>
    <t>Samtals skólar með 1-20 nemendur</t>
  </si>
  <si>
    <t xml:space="preserve">1 - 20 </t>
  </si>
  <si>
    <t>Samtals skólar með 21-50 nemendur</t>
  </si>
  <si>
    <t xml:space="preserve">21 - 50 </t>
  </si>
  <si>
    <t>Samtals skólar með 51-100 nemendur</t>
  </si>
  <si>
    <t xml:space="preserve">51 - 100 </t>
  </si>
  <si>
    <t>Samtals skólar með 101-200 nemendur</t>
  </si>
  <si>
    <t xml:space="preserve">101 - 200 </t>
  </si>
  <si>
    <t xml:space="preserve">201 - 300 </t>
  </si>
  <si>
    <t>Samtals skólar með 201-300 nemendur</t>
  </si>
  <si>
    <t>Samtals skólar með 301-400 nemendur</t>
  </si>
  <si>
    <t xml:space="preserve">301- 400 </t>
  </si>
  <si>
    <t xml:space="preserve">401 - 500 </t>
  </si>
  <si>
    <t>Samtals skólar með 401-500 nemendur</t>
  </si>
  <si>
    <t>Samtals skólar með 501-600 nemendur</t>
  </si>
  <si>
    <t xml:space="preserve">501 - 600 </t>
  </si>
  <si>
    <t>Samtals skólar með yfir 600 nemendur</t>
  </si>
  <si>
    <t>Samtals samreknir skólar með 1-20 nemendur</t>
  </si>
  <si>
    <t>Samtals samreknir skólar með 21-50 nemendur</t>
  </si>
  <si>
    <t>Samtals samreknir skólar með 51-100 nemendur</t>
  </si>
  <si>
    <t>Samtals samreknir skólar með 101-200 nemendur</t>
  </si>
  <si>
    <t>Samtals samreknir skólar með 401-500 nemendur</t>
  </si>
  <si>
    <t>Samtals samreknir skólar með 301-400 nemendur</t>
  </si>
  <si>
    <t>Samtals samreknir skólar sveitarfélaga</t>
  </si>
  <si>
    <t>301-400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</si>
</sst>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"/>
    </font>
    <font>
      <sz val="10"/>
      <color theme="9" tint="-0.499984740745262"/>
      <name val="Calibri 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16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4" fontId="3" fillId="0" borderId="0" xfId="0" applyNumberFormat="1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2" fillId="0" borderId="3" xfId="0" applyFont="1" applyBorder="1" applyAlignment="1">
      <alignment vertical="center" wrapText="1"/>
    </xf>
    <xf numFmtId="0" fontId="0" fillId="0" borderId="5" xfId="0" applyBorder="1" applyAlignment="1">
      <alignment horizontal="left" indent="1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4" fontId="2" fillId="0" borderId="4" xfId="0" applyNumberFormat="1" applyFont="1" applyBorder="1" applyAlignment="1">
      <alignment vertical="center" wrapText="1"/>
    </xf>
    <xf numFmtId="49" fontId="0" fillId="2" borderId="5" xfId="0" applyNumberFormat="1" applyFill="1" applyBorder="1"/>
    <xf numFmtId="0" fontId="0" fillId="2" borderId="0" xfId="0" applyFill="1"/>
    <xf numFmtId="0" fontId="0" fillId="0" borderId="0" xfId="0" pivotButton="1"/>
    <xf numFmtId="0" fontId="0" fillId="0" borderId="0" xfId="0" applyAlignment="1">
      <alignment wrapText="1"/>
    </xf>
    <xf numFmtId="49" fontId="2" fillId="2" borderId="5" xfId="0" applyNumberFormat="1" applyFont="1" applyFill="1" applyBorder="1"/>
    <xf numFmtId="0" fontId="2" fillId="2" borderId="0" xfId="0" applyFont="1" applyFill="1"/>
    <xf numFmtId="49" fontId="0" fillId="3" borderId="0" xfId="0" applyNumberFormat="1" applyFill="1"/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 indent="1"/>
    </xf>
    <xf numFmtId="0" fontId="0" fillId="3" borderId="0" xfId="0" applyFill="1" applyAlignment="1">
      <alignment horizontal="right"/>
    </xf>
    <xf numFmtId="9" fontId="0" fillId="3" borderId="0" xfId="1" applyFont="1" applyFill="1" applyAlignment="1">
      <alignment horizontal="right"/>
    </xf>
    <xf numFmtId="164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49" fontId="2" fillId="3" borderId="0" xfId="0" applyNumberFormat="1" applyFont="1" applyFill="1"/>
    <xf numFmtId="0" fontId="2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 indent="1"/>
    </xf>
    <xf numFmtId="0" fontId="2" fillId="3" borderId="0" xfId="0" applyFont="1" applyFill="1" applyAlignment="1">
      <alignment horizontal="right"/>
    </xf>
    <xf numFmtId="9" fontId="2" fillId="3" borderId="0" xfId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49" fontId="0" fillId="3" borderId="5" xfId="0" applyNumberFormat="1" applyFill="1" applyBorder="1"/>
    <xf numFmtId="49" fontId="2" fillId="3" borderId="5" xfId="0" applyNumberFormat="1" applyFont="1" applyFill="1" applyBorder="1"/>
    <xf numFmtId="0" fontId="2" fillId="0" borderId="8" xfId="0" applyFont="1" applyBorder="1" applyAlignment="1">
      <alignment vertical="center" wrapText="1"/>
    </xf>
    <xf numFmtId="0" fontId="0" fillId="3" borderId="9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0" fillId="3" borderId="11" xfId="0" applyNumberFormat="1" applyFill="1" applyBorder="1"/>
    <xf numFmtId="9" fontId="0" fillId="3" borderId="0" xfId="1" applyFont="1" applyFill="1" applyBorder="1" applyAlignment="1">
      <alignment horizontal="right"/>
    </xf>
    <xf numFmtId="164" fontId="0" fillId="3" borderId="0" xfId="1" applyNumberFormat="1" applyFont="1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49" fontId="0" fillId="2" borderId="11" xfId="0" applyNumberFormat="1" applyFill="1" applyBorder="1"/>
    <xf numFmtId="3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9" fontId="0" fillId="2" borderId="0" xfId="1" applyFon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49" fontId="2" fillId="3" borderId="11" xfId="0" applyNumberFormat="1" applyFont="1" applyFill="1" applyBorder="1"/>
    <xf numFmtId="164" fontId="2" fillId="3" borderId="0" xfId="1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49" fontId="2" fillId="2" borderId="12" xfId="0" applyNumberFormat="1" applyFont="1" applyFill="1" applyBorder="1"/>
    <xf numFmtId="49" fontId="2" fillId="2" borderId="13" xfId="0" applyNumberFormat="1" applyFont="1" applyFill="1" applyBorder="1"/>
    <xf numFmtId="3" fontId="2" fillId="2" borderId="14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9" fontId="2" fillId="2" borderId="14" xfId="1" applyFont="1" applyFill="1" applyBorder="1" applyAlignment="1">
      <alignment horizontal="right"/>
    </xf>
    <xf numFmtId="164" fontId="2" fillId="2" borderId="14" xfId="1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3" fontId="0" fillId="3" borderId="9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164" fontId="0" fillId="3" borderId="9" xfId="1" applyNumberFormat="1" applyFont="1" applyFill="1" applyBorder="1" applyAlignment="1">
      <alignment horizontal="right"/>
    </xf>
    <xf numFmtId="164" fontId="0" fillId="2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right"/>
    </xf>
    <xf numFmtId="164" fontId="2" fillId="2" borderId="10" xfId="1" applyNumberFormat="1" applyFont="1" applyFill="1" applyBorder="1" applyAlignment="1">
      <alignment horizontal="right"/>
    </xf>
    <xf numFmtId="9" fontId="0" fillId="3" borderId="9" xfId="1" applyFont="1" applyFill="1" applyBorder="1" applyAlignment="1">
      <alignment horizontal="right"/>
    </xf>
    <xf numFmtId="9" fontId="0" fillId="2" borderId="9" xfId="1" applyFont="1" applyFill="1" applyBorder="1" applyAlignment="1">
      <alignment horizontal="right"/>
    </xf>
    <xf numFmtId="9" fontId="2" fillId="3" borderId="9" xfId="1" applyFont="1" applyFill="1" applyBorder="1" applyAlignment="1">
      <alignment horizontal="right"/>
    </xf>
    <xf numFmtId="9" fontId="2" fillId="2" borderId="9" xfId="1" applyFont="1" applyFill="1" applyBorder="1" applyAlignment="1">
      <alignment horizontal="right"/>
    </xf>
    <xf numFmtId="9" fontId="2" fillId="2" borderId="10" xfId="1" applyFont="1" applyFill="1" applyBorder="1" applyAlignment="1">
      <alignment horizontal="right"/>
    </xf>
    <xf numFmtId="164" fontId="0" fillId="3" borderId="9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3" fontId="2" fillId="0" borderId="2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0" fillId="3" borderId="9" xfId="0" applyNumberFormat="1" applyFill="1" applyBorder="1" applyAlignment="1">
      <alignment horizontal="right" indent="1"/>
    </xf>
    <xf numFmtId="164" fontId="0" fillId="2" borderId="9" xfId="0" applyNumberFormat="1" applyFill="1" applyBorder="1" applyAlignment="1">
      <alignment horizontal="right" indent="1"/>
    </xf>
    <xf numFmtId="164" fontId="2" fillId="3" borderId="9" xfId="0" applyNumberFormat="1" applyFont="1" applyFill="1" applyBorder="1" applyAlignment="1">
      <alignment horizontal="right" indent="1"/>
    </xf>
    <xf numFmtId="164" fontId="2" fillId="2" borderId="9" xfId="0" applyNumberFormat="1" applyFont="1" applyFill="1" applyBorder="1" applyAlignment="1">
      <alignment horizontal="right" indent="1"/>
    </xf>
    <xf numFmtId="164" fontId="2" fillId="2" borderId="10" xfId="0" applyNumberFormat="1" applyFont="1" applyFill="1" applyBorder="1" applyAlignment="1">
      <alignment horizontal="right" indent="1"/>
    </xf>
    <xf numFmtId="49" fontId="2" fillId="2" borderId="16" xfId="0" applyNumberFormat="1" applyFont="1" applyFill="1" applyBorder="1"/>
    <xf numFmtId="0" fontId="2" fillId="2" borderId="15" xfId="0" applyFont="1" applyFill="1" applyBorder="1" applyAlignment="1">
      <alignment horizontal="left"/>
    </xf>
    <xf numFmtId="49" fontId="2" fillId="2" borderId="7" xfId="0" applyNumberFormat="1" applyFont="1" applyFill="1" applyBorder="1"/>
    <xf numFmtId="3" fontId="2" fillId="2" borderId="6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 indent="1"/>
    </xf>
    <xf numFmtId="164" fontId="2" fillId="2" borderId="6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9" fontId="2" fillId="2" borderId="15" xfId="1" applyFont="1" applyFill="1" applyBorder="1" applyAlignment="1">
      <alignment horizontal="right"/>
    </xf>
    <xf numFmtId="164" fontId="2" fillId="2" borderId="15" xfId="1" applyNumberFormat="1" applyFon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0" fillId="2" borderId="17" xfId="0" applyNumberFormat="1" applyFill="1" applyBorder="1"/>
    <xf numFmtId="0" fontId="0" fillId="2" borderId="4" xfId="0" applyFill="1" applyBorder="1" applyAlignment="1">
      <alignment horizontal="left"/>
    </xf>
    <xf numFmtId="49" fontId="0" fillId="2" borderId="18" xfId="0" applyNumberFormat="1" applyFill="1" applyBorder="1"/>
    <xf numFmtId="3" fontId="0" fillId="2" borderId="19" xfId="0" applyNumberFormat="1" applyFill="1" applyBorder="1" applyAlignment="1">
      <alignment horizontal="right"/>
    </xf>
    <xf numFmtId="164" fontId="0" fillId="2" borderId="4" xfId="0" applyNumberFormat="1" applyFill="1" applyBorder="1" applyAlignment="1">
      <alignment horizontal="right" indent="1"/>
    </xf>
    <xf numFmtId="164" fontId="0" fillId="2" borderId="19" xfId="0" applyNumberFormat="1" applyFill="1" applyBorder="1" applyAlignment="1">
      <alignment horizontal="right"/>
    </xf>
    <xf numFmtId="164" fontId="0" fillId="2" borderId="4" xfId="0" applyNumberFormat="1" applyFill="1" applyBorder="1" applyAlignment="1">
      <alignment horizontal="right"/>
    </xf>
    <xf numFmtId="9" fontId="0" fillId="2" borderId="4" xfId="1" applyFont="1" applyFill="1" applyBorder="1" applyAlignment="1">
      <alignment horizontal="right"/>
    </xf>
    <xf numFmtId="164" fontId="0" fillId="2" borderId="4" xfId="1" applyNumberFormat="1" applyFont="1" applyFill="1" applyBorder="1" applyAlignment="1">
      <alignment horizontal="right"/>
    </xf>
    <xf numFmtId="3" fontId="0" fillId="2" borderId="4" xfId="0" applyNumberFormat="1" applyFill="1" applyBorder="1" applyAlignment="1">
      <alignment horizontal="right"/>
    </xf>
    <xf numFmtId="49" fontId="0" fillId="2" borderId="12" xfId="0" applyNumberFormat="1" applyFill="1" applyBorder="1"/>
    <xf numFmtId="0" fontId="0" fillId="2" borderId="10" xfId="0" applyFill="1" applyBorder="1" applyAlignment="1">
      <alignment horizontal="left"/>
    </xf>
    <xf numFmtId="49" fontId="0" fillId="2" borderId="13" xfId="0" applyNumberFormat="1" applyFill="1" applyBorder="1"/>
    <xf numFmtId="3" fontId="0" fillId="2" borderId="14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 indent="1"/>
    </xf>
    <xf numFmtId="164" fontId="0" fillId="2" borderId="10" xfId="0" applyNumberFormat="1" applyFill="1" applyBorder="1" applyAlignment="1">
      <alignment horizontal="right"/>
    </xf>
    <xf numFmtId="9" fontId="0" fillId="2" borderId="10" xfId="1" applyFont="1" applyFill="1" applyBorder="1" applyAlignment="1">
      <alignment horizontal="right"/>
    </xf>
    <xf numFmtId="164" fontId="0" fillId="2" borderId="10" xfId="1" applyNumberFormat="1" applyFon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49" fontId="0" fillId="3" borderId="17" xfId="0" applyNumberFormat="1" applyFill="1" applyBorder="1"/>
    <xf numFmtId="0" fontId="0" fillId="3" borderId="4" xfId="0" applyFill="1" applyBorder="1" applyAlignment="1">
      <alignment horizontal="left"/>
    </xf>
    <xf numFmtId="49" fontId="0" fillId="3" borderId="18" xfId="0" applyNumberFormat="1" applyFill="1" applyBorder="1"/>
    <xf numFmtId="3" fontId="0" fillId="3" borderId="19" xfId="0" applyNumberFormat="1" applyFill="1" applyBorder="1" applyAlignment="1">
      <alignment horizontal="right"/>
    </xf>
    <xf numFmtId="164" fontId="0" fillId="3" borderId="4" xfId="0" applyNumberFormat="1" applyFill="1" applyBorder="1" applyAlignment="1">
      <alignment horizontal="right" indent="1"/>
    </xf>
    <xf numFmtId="164" fontId="0" fillId="3" borderId="19" xfId="0" applyNumberFormat="1" applyFill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9" fontId="0" fillId="3" borderId="4" xfId="1" applyFont="1" applyFill="1" applyBorder="1" applyAlignment="1">
      <alignment horizontal="right"/>
    </xf>
    <xf numFmtId="164" fontId="0" fillId="3" borderId="4" xfId="1" applyNumberFormat="1" applyFont="1" applyFill="1" applyBorder="1" applyAlignment="1">
      <alignment horizontal="right"/>
    </xf>
    <xf numFmtId="3" fontId="0" fillId="3" borderId="4" xfId="0" applyNumberFormat="1" applyFill="1" applyBorder="1" applyAlignment="1">
      <alignment horizontal="right"/>
    </xf>
    <xf numFmtId="49" fontId="2" fillId="3" borderId="12" xfId="0" applyNumberFormat="1" applyFont="1" applyFill="1" applyBorder="1"/>
    <xf numFmtId="0" fontId="2" fillId="3" borderId="10" xfId="0" applyFont="1" applyFill="1" applyBorder="1" applyAlignment="1">
      <alignment horizontal="left"/>
    </xf>
    <xf numFmtId="49" fontId="2" fillId="3" borderId="13" xfId="0" applyNumberFormat="1" applyFont="1" applyFill="1" applyBorder="1"/>
    <xf numFmtId="3" fontId="2" fillId="3" borderId="14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 indent="1"/>
    </xf>
    <xf numFmtId="164" fontId="2" fillId="3" borderId="14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9" fontId="2" fillId="3" borderId="10" xfId="1" applyFont="1" applyFill="1" applyBorder="1" applyAlignment="1">
      <alignment horizontal="right"/>
    </xf>
    <xf numFmtId="164" fontId="2" fillId="3" borderId="10" xfId="1" applyNumberFormat="1" applyFont="1" applyFill="1" applyBorder="1" applyAlignment="1">
      <alignment horizontal="right"/>
    </xf>
    <xf numFmtId="164" fontId="2" fillId="3" borderId="14" xfId="1" applyNumberFormat="1" applyFont="1" applyFill="1" applyBorder="1" applyAlignment="1">
      <alignment horizontal="right"/>
    </xf>
    <xf numFmtId="3" fontId="2" fillId="3" borderId="10" xfId="0" applyNumberFormat="1" applyFont="1" applyFill="1" applyBorder="1" applyAlignment="1">
      <alignment horizontal="right"/>
    </xf>
    <xf numFmtId="49" fontId="0" fillId="2" borderId="0" xfId="0" applyNumberFormat="1" applyFill="1"/>
    <xf numFmtId="164" fontId="2" fillId="0" borderId="19" xfId="0" applyNumberFormat="1" applyFont="1" applyBorder="1" applyAlignment="1">
      <alignment vertical="center" wrapText="1"/>
    </xf>
    <xf numFmtId="0" fontId="0" fillId="3" borderId="9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0" fillId="3" borderId="0" xfId="0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0" fillId="2" borderId="0" xfId="0" applyFill="1" applyAlignment="1">
      <alignment horizontal="right"/>
    </xf>
    <xf numFmtId="49" fontId="2" fillId="3" borderId="14" xfId="0" applyNumberFormat="1" applyFont="1" applyFill="1" applyBorder="1"/>
    <xf numFmtId="0" fontId="2" fillId="3" borderId="14" xfId="0" applyFont="1" applyFill="1" applyBorder="1" applyAlignment="1">
      <alignment horizontal="right" indent="1"/>
    </xf>
    <xf numFmtId="0" fontId="2" fillId="3" borderId="14" xfId="0" applyFont="1" applyFill="1" applyBorder="1" applyAlignment="1">
      <alignment horizontal="right"/>
    </xf>
    <xf numFmtId="9" fontId="2" fillId="3" borderId="14" xfId="1" applyFont="1" applyFill="1" applyBorder="1" applyAlignment="1">
      <alignment horizontal="right"/>
    </xf>
    <xf numFmtId="3" fontId="2" fillId="3" borderId="13" xfId="0" applyNumberFormat="1" applyFont="1" applyFill="1" applyBorder="1" applyAlignment="1">
      <alignment horizontal="right"/>
    </xf>
    <xf numFmtId="0" fontId="2" fillId="0" borderId="1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0" fillId="3" borderId="19" xfId="0" applyNumberFormat="1" applyFill="1" applyBorder="1"/>
    <xf numFmtId="0" fontId="0" fillId="3" borderId="19" xfId="0" applyFill="1" applyBorder="1" applyAlignment="1">
      <alignment horizontal="right" indent="1"/>
    </xf>
    <xf numFmtId="0" fontId="0" fillId="3" borderId="4" xfId="0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9" fontId="0" fillId="3" borderId="19" xfId="1" applyFont="1" applyFill="1" applyBorder="1" applyAlignment="1">
      <alignment horizontal="right"/>
    </xf>
    <xf numFmtId="164" fontId="0" fillId="3" borderId="19" xfId="1" applyNumberFormat="1" applyFont="1" applyFill="1" applyBorder="1" applyAlignment="1">
      <alignment horizontal="right"/>
    </xf>
    <xf numFmtId="3" fontId="0" fillId="3" borderId="18" xfId="0" applyNumberFormat="1" applyFill="1" applyBorder="1" applyAlignment="1">
      <alignment horizontal="right"/>
    </xf>
    <xf numFmtId="49" fontId="2" fillId="2" borderId="14" xfId="0" applyNumberFormat="1" applyFont="1" applyFill="1" applyBorder="1"/>
    <xf numFmtId="0" fontId="2" fillId="2" borderId="14" xfId="0" applyFont="1" applyFill="1" applyBorder="1" applyAlignment="1">
      <alignment horizontal="right" indent="1"/>
    </xf>
    <xf numFmtId="0" fontId="2" fillId="2" borderId="14" xfId="0" applyFont="1" applyFill="1" applyBorder="1" applyAlignment="1">
      <alignment horizontal="right"/>
    </xf>
    <xf numFmtId="49" fontId="0" fillId="2" borderId="19" xfId="0" applyNumberFormat="1" applyFill="1" applyBorder="1"/>
    <xf numFmtId="0" fontId="0" fillId="2" borderId="19" xfId="0" applyFill="1" applyBorder="1" applyAlignment="1">
      <alignment horizontal="right" indent="1"/>
    </xf>
    <xf numFmtId="0" fontId="0" fillId="2" borderId="4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9" fontId="0" fillId="2" borderId="19" xfId="1" applyFont="1" applyFill="1" applyBorder="1" applyAlignment="1">
      <alignment horizontal="right"/>
    </xf>
    <xf numFmtId="164" fontId="0" fillId="2" borderId="19" xfId="1" applyNumberFormat="1" applyFont="1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49" fontId="2" fillId="3" borderId="16" xfId="0" applyNumberFormat="1" applyFont="1" applyFill="1" applyBorder="1"/>
    <xf numFmtId="0" fontId="2" fillId="3" borderId="15" xfId="0" applyFont="1" applyFill="1" applyBorder="1" applyAlignment="1">
      <alignment horizontal="left"/>
    </xf>
    <xf numFmtId="49" fontId="2" fillId="3" borderId="6" xfId="0" applyNumberFormat="1" applyFont="1" applyFill="1" applyBorder="1"/>
    <xf numFmtId="3" fontId="2" fillId="3" borderId="15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right" indent="1"/>
    </xf>
    <xf numFmtId="0" fontId="2" fillId="3" borderId="1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9" fontId="2" fillId="3" borderId="6" xfId="1" applyFont="1" applyFill="1" applyBorder="1" applyAlignment="1">
      <alignment horizontal="right"/>
    </xf>
    <xf numFmtId="164" fontId="2" fillId="3" borderId="6" xfId="1" applyNumberFormat="1" applyFont="1" applyFill="1" applyBorder="1" applyAlignment="1">
      <alignment horizontal="right"/>
    </xf>
    <xf numFmtId="164" fontId="2" fillId="3" borderId="15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0" fillId="0" borderId="0" xfId="0" applyNumberFormat="1"/>
    <xf numFmtId="9" fontId="0" fillId="0" borderId="0" xfId="0" applyNumberFormat="1"/>
  </cellXfs>
  <cellStyles count="3">
    <cellStyle name="Normal" xfId="0" builtinId="0"/>
    <cellStyle name="Percent" xfId="1" builtinId="5"/>
    <cellStyle name="Percent 2" xfId="2" xr:uid="{53783313-7208-4AC8-B29B-3CCB2A880270}"/>
  </cellStyles>
  <dxfs count="2"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21</xdr:col>
      <xdr:colOff>304800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56B86D-006F-4484-8169-E6FA2B6B0BBF}"/>
            </a:ext>
          </a:extLst>
        </xdr:cNvPr>
        <xdr:cNvSpPr txBox="1"/>
      </xdr:nvSpPr>
      <xdr:spPr>
        <a:xfrm>
          <a:off x="609600" y="381000"/>
          <a:ext cx="12496800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21</xdr:col>
      <xdr:colOff>304800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478FE1-6F8F-442A-9D0D-CF26BC1753EE}"/>
            </a:ext>
          </a:extLst>
        </xdr:cNvPr>
        <xdr:cNvSpPr txBox="1"/>
      </xdr:nvSpPr>
      <xdr:spPr>
        <a:xfrm>
          <a:off x="866775" y="381000"/>
          <a:ext cx="18345150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21</xdr:col>
      <xdr:colOff>304800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A07EC6-A044-4AC0-9653-D55BB22A7216}"/>
            </a:ext>
          </a:extLst>
        </xdr:cNvPr>
        <xdr:cNvSpPr txBox="1"/>
      </xdr:nvSpPr>
      <xdr:spPr>
        <a:xfrm>
          <a:off x="866775" y="381000"/>
          <a:ext cx="18164175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5264.673262962962" createdVersion="8" refreshedVersion="8" minRefreshableVersion="3" recordCount="158" xr:uid="{902225B3-33BE-4F90-A358-71792A9B814C}">
  <cacheSource type="worksheet">
    <worksheetSource ref="A7:AA165" sheet="Grunntafla"/>
  </cacheSource>
  <cacheFields count="27">
    <cacheField name="Stærð skóla" numFmtId="49">
      <sharedItems count="10">
        <s v="101 - 200"/>
        <s v="201 - 300"/>
        <s v="301- 400"/>
        <s v="401 - 500"/>
        <s v="501 - 600"/>
        <s v="601 +"/>
        <s v="51 - 100"/>
        <s v="301-400"/>
        <s v="1 - 20"/>
        <s v="21 - 50"/>
      </sharedItems>
    </cacheField>
    <cacheField name="Sveitarfélag" numFmtId="0">
      <sharedItems count="57">
        <s v="0000 Reykjavíkurborg"/>
        <s v="1000 Kópavogsbær"/>
        <s v="1100 Seltjarnarnesbær"/>
        <s v="1300 Garðabær"/>
        <s v="1400 Hafnarfjarðarkaupstaður"/>
        <s v="1604 Mosfellsbær"/>
        <s v="2000 Reykjanesbær"/>
        <s v="2300 Grindavíkurbær"/>
        <s v="2506 Sveitarfélagið Vogar"/>
        <s v="2510 Suðurnesjabær"/>
        <s v="3000 Akraneskaupstaður"/>
        <s v="3511 Hvalfjarðarsveit"/>
        <s v="3609 Borgarbyggð"/>
        <s v="3709 Grundarfjarðarbær"/>
        <s v="3713 Eyja- og Miklaholtshreppur"/>
        <s v="3714 Snæfellsbær"/>
        <s v="3716 Sveitarfélagið Stykkishólmu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02 Kaldrananeshreppur"/>
        <s v="4911 Strandabyggð"/>
        <s v="5508 Húnaþing vestra"/>
        <s v="5609 Sveitarfélagið Skagaströnd"/>
        <s v="5613 Húnabyggð"/>
        <s v="5716 Skagafjörður"/>
        <s v="6000 Akureyrarbæ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13 Þingeyjarsveit"/>
        <s v="6710 Langanesbyggð"/>
        <s v="7300 Fjarðabyggð"/>
        <s v="7400 Múlaþing"/>
        <s v="7502 Vopnafjarðarhreppur"/>
        <s v="8000 Vestmannaeyjabær"/>
        <s v="8200 Sveitarfélagið Árborg"/>
        <s v="8401 Sveitarfélagið Hornafjörður"/>
        <s v="8508 Mýrdalshreppur"/>
        <s v="8509 Skaftárhreppur"/>
        <s v="8613 Rangárþing eystra"/>
        <s v="8614 Rangárþing ytra"/>
        <s v="8710 Hrunamannahreppur"/>
        <s v="8716 Hveragerðisbær"/>
        <s v="8717 Sveitarfélagið Ölfus"/>
        <s v="8719 Grímsnes- og Grafningshreppur"/>
        <s v="8720 Skeiða- og Gnúpverjahreppur"/>
        <s v="8721 Bláskógabyggð"/>
        <s v="8722 Flóahreppur"/>
      </sharedItems>
    </cacheField>
    <cacheField name="Grunnskóli" numFmtId="0">
      <sharedItems count="158">
        <s v="Klébergsskóli"/>
        <s v="Húsaskóli"/>
        <s v="Ártúnsskóli"/>
        <s v="Hvassaleitisskóli"/>
        <s v="Selásskóli"/>
        <s v="Hamraskóli"/>
        <s v="Víkurskóli"/>
        <s v="Engjaskóli"/>
        <s v="Borgaskóli"/>
        <s v="Vesturbæjarskóli"/>
        <s v="Ingunnarskóli "/>
        <s v="Fossvogsskóli"/>
        <s v="Grandaskóli"/>
        <s v="Fellaskóli, Rvík"/>
        <s v="Vogaskóli"/>
        <s v="Breiðagerðisskóli"/>
        <s v="Álftamýrarskóli"/>
        <s v="Laugalækjarskóli"/>
        <s v="Austurbæjarskóli"/>
        <s v="Réttarholtsskóli"/>
        <s v="Sæmundarskóli"/>
        <s v="Breiðholtsskóli"/>
        <s v="Dalskóli"/>
        <s v="Hólabrekkuskóli"/>
        <s v="Foldaskóli"/>
        <s v="Háteigsskóli"/>
        <s v="Ölduselsskóli"/>
        <s v="Rimaskóli"/>
        <s v="Melaskóli"/>
        <s v="Laugarnesskóli"/>
        <s v="Hagaskóli"/>
        <s v="Norðlingaskóli"/>
        <s v="Hlíðaskóli"/>
        <s v="Seljaskóli"/>
        <s v="Árbæjarskóli"/>
        <s v="Langholtsskóli"/>
        <s v="Kópavogsskóli"/>
        <s v="Lindaskóli"/>
        <s v="Snælandsskóli"/>
        <s v="Smáraskóli"/>
        <s v="Salaskóli"/>
        <s v="Vatnsendaskóli"/>
        <s v="Álfhólsskóli"/>
        <s v="Kársnesskóli"/>
        <s v="Hörðuvallaskóli"/>
        <s v="Grunnskóli Seltjarnarness"/>
        <s v="Urriðaholtsskóli"/>
        <s v="Sjálandsskóli"/>
        <s v="Álftanesskóli"/>
        <s v="Flataskóli"/>
        <s v="Hofstaðaskóli"/>
        <s v="Garðaskóli"/>
        <s v="Engidalsskóli"/>
        <s v="Skarðshlíðarskóli"/>
        <s v="Hvaleyrarskóli"/>
        <s v="Setbergsskóli"/>
        <s v="Áslandsskóli"/>
        <s v="Lækjarskóli"/>
        <s v="Víðistaðaskóli"/>
        <s v="Hraunvallaskóli"/>
        <s v="Öldutúnsskóli"/>
        <s v="Krikaskóli"/>
        <s v="Helgafellsskóli"/>
        <s v="Kvíslarskóli"/>
        <s v="Varmárskóli"/>
        <s v="Lágafellsskóli"/>
        <s v="Akurskóli"/>
        <s v="Myllubakkaskóli"/>
        <s v="Stapaskóli "/>
        <s v="Háaleitisskóli"/>
        <s v="Njarðvíkurskóli"/>
        <s v="Heiðarskóli Rnes"/>
        <s v="Holtaskóli"/>
        <s v="Grunnskóli Grindavíkur"/>
        <s v="Stóru-Vogaskóli"/>
        <s v="Gerðaskóli"/>
        <s v="Grunnskólinn í Sandgerði"/>
        <s v="Brekkubæjarskóli"/>
        <s v="Grundaskóli"/>
        <s v="Heiðarskóli"/>
        <s v="Grunnskóli Borgarfjarðarsveitar"/>
        <s v="Grunnskólinn í Borgarnesi"/>
        <s v="Grunnskóli Grundarfjarðar"/>
        <s v="Laugargerðisskóli "/>
        <s v="Grunnskóli Snæfellsbæjar"/>
        <s v="Grunnskólinn í Stykkishólmi"/>
        <s v="Auðarskóli"/>
        <s v="Grunnskóli Bolungarvíkur"/>
        <s v="Grunnskóli Önundarfjarðar"/>
        <s v="Grunnskólinn Þingeyri"/>
        <s v="Grunnskólinn á Suðureyri"/>
        <s v="Grunnskólinn á Ísafirði"/>
        <s v="Reykhólaskóli"/>
        <s v="Grunnskólinn á Tálknafirði"/>
        <s v="Bíldudalsskóli"/>
        <s v="Patreksskóli"/>
        <s v="Súðavíkurskóli"/>
        <s v="Grunnskólinn á Drangsnesi"/>
        <s v="Grunnskólinn Hólmavík"/>
        <s v="Grunnskóli Hunaþing vestra"/>
        <s v="Höfðaskóli"/>
        <s v="Húnaskóli"/>
        <s v="Grunnskólinn austan vatna"/>
        <s v="Varmahlíðaskóli"/>
        <s v="Árskóli"/>
        <s v="Hríseyjarskóli"/>
        <s v="Oddeyrarskóli"/>
        <s v="Glerárskóli"/>
        <s v="Síðuskóli"/>
        <s v="Naustaskóli"/>
        <s v="Giljaskóli"/>
        <s v="Brekkuskóli"/>
        <s v="Lundarskóli"/>
        <s v="Grunnskóli Raufarhafnar"/>
        <s v="Öxarfjarðarskóli"/>
        <s v="Borgarhólsskóli"/>
        <s v="Grunnskóli Fjallabyggðar"/>
        <s v="Leik og grunnsk. Árskógi"/>
        <s v="Grunnskóli Dalvíkurbyggðar"/>
        <s v="Hrafnagilsskóli"/>
        <s v="Þelamerkurskóli"/>
        <s v="Valsárskóli"/>
        <s v="Grenivíkurskóli"/>
        <s v="Stórutjarnarskóli"/>
        <s v="Reykjahlíðarskóli"/>
        <s v="Þingeyjarskóli"/>
        <s v="Grunnskólinn á Þórshöfn"/>
        <s v="Breiðdals- og Stöðvarfjarðarskóli"/>
        <s v="Grunnskóli Fáskrúðsfjarðar"/>
        <s v="Grunnskólinn á Eskifirði"/>
        <s v="Grunnskóli Reyðarfjarðar"/>
        <s v="Nesskóli"/>
        <s v="Brúarásskóli"/>
        <s v="Seyðisfjarðarskóli  "/>
        <s v="Fellaskóli, Múlaþ."/>
        <s v="Djúpavogsskóli"/>
        <s v="Grunnsk. Egilsst. og Eiðum"/>
        <s v="Vopnafjarðarskóli"/>
        <s v="Grunnskóli Vestmannaeyja"/>
        <s v="Barnaskólinn á Eb. og Stk."/>
        <s v="Stekkjaskóli"/>
        <s v="Vallaskóli"/>
        <s v="Sunnulækjarskóli"/>
        <s v="Grunnskólinn í Hofgarði"/>
        <s v="Grunnskóli Hornafjarðar"/>
        <s v="Grunnskóli Mýrdalshrepps"/>
        <s v="Kirkjubæjarskóli"/>
        <s v="Hvolsskóli"/>
        <s v="Laugalandsskóli, Holtum"/>
        <s v="Grunnskólinn á Hellu"/>
        <s v="Flúðaskóli"/>
        <s v="Grunnskólinn í Hveragerði"/>
        <s v="Grunnskólinn í Þorlákshöfn"/>
        <s v="Kerhólsskóli"/>
        <s v="Þjórsárskóli"/>
        <s v="Bláskógaskóli á Laugarvatni"/>
        <s v="Bláskógaskóli í Reykholti"/>
        <s v="Flóaskóli"/>
      </sharedItems>
    </cacheField>
    <cacheField name="Fjöldi nemenda" numFmtId="0">
      <sharedItems containsSemiMixedTypes="0" containsString="0" containsNumber="1" containsInteger="1" minValue="3" maxValue="864"/>
    </cacheField>
    <cacheField name="Skólastjóri (stg)" numFmtId="0">
      <sharedItems containsSemiMixedTypes="0" containsString="0" containsNumber="1" minValue="0.1" maxValue="2"/>
    </cacheField>
    <cacheField name="Aðstoðar-_x000a_skólastjóri (stg)" numFmtId="0">
      <sharedItems containsSemiMixedTypes="0" containsString="0" containsNumber="1" minValue="0" maxValue="2"/>
    </cacheField>
    <cacheField name="Kennarar (stg)" numFmtId="0">
      <sharedItems containsSemiMixedTypes="0" containsString="0" containsNumber="1" minValue="0.5" maxValue="76"/>
    </cacheField>
    <cacheField name="Deildarstjórar (stg)" numFmtId="0">
      <sharedItems containsSemiMixedTypes="0" containsString="0" containsNumber="1" minValue="0" maxValue="7.4"/>
    </cacheField>
    <cacheField name="Sér-_x000a_kennarar (stg)" numFmtId="0">
      <sharedItems containsSemiMixedTypes="0" containsString="0" containsNumber="1" minValue="0" maxValue="20.399999999999999"/>
    </cacheField>
    <cacheField name="Stg. Kenn. með réttindi" numFmtId="0">
      <sharedItems containsString="0" containsBlank="1" containsNumber="1" minValue="0.9" maxValue="82.27"/>
    </cacheField>
    <cacheField name="Stg. Kenn. án réttinda" numFmtId="0">
      <sharedItems containsSemiMixedTypes="0" containsString="0" containsNumber="1" minValue="0" maxValue="22.75"/>
    </cacheField>
    <cacheField name="Stg. alls við kennslu" numFmtId="0">
      <sharedItems containsSemiMixedTypes="0" containsString="0" containsNumber="1" minValue="1.5" maxValue="93.2"/>
    </cacheField>
    <cacheField name="% grunnskólakennara" numFmtId="9">
      <sharedItems containsSemiMixedTypes="0" containsString="0" containsNumber="1" minValue="0" maxValue="1"/>
    </cacheField>
    <cacheField name="Aðrir starfsmenn (stg)" numFmtId="0">
      <sharedItems containsSemiMixedTypes="0" containsString="0" containsNumber="1" minValue="0" maxValue="43.98"/>
    </cacheField>
    <cacheField name="Stöðugildi alls" numFmtId="0">
      <sharedItems containsSemiMixedTypes="0" containsString="0" containsNumber="1" minValue="1.8" maxValue="131.56"/>
    </cacheField>
    <cacheField name="Nem/stg kennara*" numFmtId="164">
      <sharedItems containsSemiMixedTypes="0" containsString="0" containsNumber="1" minValue="2.6923076923076921" maxValue="14.320441988950277"/>
    </cacheField>
    <cacheField name="Tekjur" numFmtId="3">
      <sharedItems containsSemiMixedTypes="0" containsString="0" containsNumber="1" minValue="-141312.91500000001" maxValue="-106.163"/>
    </cacheField>
    <cacheField name="Laun og launatengd gjöld" numFmtId="3">
      <sharedItems containsSemiMixedTypes="0" containsString="0" containsNumber="1" minValue="20593.571" maxValue="1344946.9709999999"/>
    </cacheField>
    <cacheField name="Annar rekstrarkostnaður (meðtalin innri leiga og skólaakstur)" numFmtId="3">
      <sharedItems containsSemiMixedTypes="0" containsString="0" containsNumber="1" minValue="12915.127" maxValue="571778.50199999998"/>
    </cacheField>
    <cacheField name=" 3410 Innri húsaleiga (Eignasjóður)" numFmtId="3">
      <sharedItems containsSemiMixedTypes="0" containsString="0" containsNumber="1" minValue="0" maxValue="396540.96799999999"/>
    </cacheField>
    <cacheField name="3130 Skólaakstur" numFmtId="3">
      <sharedItems containsSemiMixedTypes="0" containsString="0" containsNumber="1" minValue="0" maxValue="662784"/>
    </cacheField>
    <cacheField name="Kostnaður (brúttó) " numFmtId="3">
      <sharedItems containsSemiMixedTypes="0" containsString="0" containsNumber="1" minValue="35690.285000000003" maxValue="1916725.473"/>
    </cacheField>
    <cacheField name="Útgjöld (nettó)" numFmtId="3">
      <sharedItems containsSemiMixedTypes="0" containsString="0" containsNumber="1" minValue="35563.205000000002" maxValue="1798695.9720000001"/>
    </cacheField>
    <cacheField name="Brúttó Kostnaður/nem" numFmtId="3">
      <sharedItems containsSemiMixedTypes="0" containsString="0" containsNumber="1" minValue="1687.4369082125604" maxValue="11896.761666666667"/>
    </cacheField>
    <cacheField name="Brúttó rekstrarkostn (mínus innri leiga og skólaakstur)/nem" numFmtId="3">
      <sharedItems containsSemiMixedTypes="0" containsString="0" containsNumber="1" minValue="-376.16076408450709" maxValue="9060.4296666666687"/>
    </cacheField>
    <cacheField name="Nettó rekstrarkostn (mínus innri leiga og skólaakstur/nem" numFmtId="3">
      <sharedItems containsSemiMixedTypes="0" containsString="0" containsNumber="1" minValue="-540.29705633802791" maxValue="9018.0696666666681"/>
    </cacheField>
    <cacheField name="Launakostn/_x000a_nem" numFmtId="3">
      <sharedItems containsSemiMixedTypes="0" containsString="0" containsNumber="1" minValue="979.21542307692312" maxValue="7591.7193333333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">
  <r>
    <x v="0"/>
    <x v="0"/>
    <x v="0"/>
    <n v="112"/>
    <n v="1"/>
    <n v="1"/>
    <n v="11.4"/>
    <n v="0"/>
    <n v="3"/>
    <n v="14.66"/>
    <n v="1.7"/>
    <n v="16.399999999999999"/>
    <n v="0.89390243902439037"/>
    <n v="8.9499999999999993"/>
    <n v="25.31"/>
    <n v="9.8245614035087723"/>
    <n v="-18194.21"/>
    <n v="260210.08600000001"/>
    <n v="184590.21100000001"/>
    <n v="138574.03700000001"/>
    <n v="0"/>
    <n v="444800.29700000002"/>
    <n v="426606.087"/>
    <n v="3971.4312232142861"/>
    <n v="2734.1630357142858"/>
    <n v="2571.714732142857"/>
    <n v="2323.3043392857144"/>
  </r>
  <r>
    <x v="0"/>
    <x v="0"/>
    <x v="1"/>
    <n v="139"/>
    <n v="1.5"/>
    <n v="1"/>
    <n v="12"/>
    <n v="1"/>
    <n v="1.1000000000000001"/>
    <n v="15.96"/>
    <n v="0.59"/>
    <n v="16.5"/>
    <n v="0.96727272727272728"/>
    <n v="10.18"/>
    <n v="27.53"/>
    <n v="10.692307692307692"/>
    <n v="-22693.08"/>
    <n v="265138.886"/>
    <n v="219672.79199999999"/>
    <n v="168321.05"/>
    <n v="0"/>
    <n v="484811.67800000001"/>
    <n v="462118.598"/>
    <n v="3487.8537985611511"/>
    <n v="2276.9109928057555"/>
    <n v="2113.6514244604318"/>
    <n v="1907.4739999999999"/>
  </r>
  <r>
    <x v="0"/>
    <x v="0"/>
    <x v="2"/>
    <n v="161"/>
    <n v="0.8"/>
    <n v="2"/>
    <n v="16.2"/>
    <n v="1"/>
    <n v="0"/>
    <n v="17.920000000000002"/>
    <n v="2.02"/>
    <n v="19.899999999999999"/>
    <n v="0.90050251256281422"/>
    <n v="17.98"/>
    <n v="37.92"/>
    <n v="9.3604651162790695"/>
    <n v="-13445.046"/>
    <n v="208764.48199999999"/>
    <n v="122107.36900000001"/>
    <n v="65438.832999999999"/>
    <n v="0"/>
    <n v="330871.85100000002"/>
    <n v="317426.80499999999"/>
    <n v="2055.1046645962733"/>
    <n v="1648.6522857142859"/>
    <n v="1565.1426832298137"/>
    <n v="1296.6738012422359"/>
  </r>
  <r>
    <x v="0"/>
    <x v="0"/>
    <x v="3"/>
    <n v="178"/>
    <n v="1"/>
    <n v="0"/>
    <n v="16.399999999999999"/>
    <n v="3.5"/>
    <n v="2.2999999999999998"/>
    <n v="18.8"/>
    <n v="4.45"/>
    <n v="23.2"/>
    <n v="0.81034482758620696"/>
    <n v="14.49"/>
    <n v="37.44"/>
    <n v="8.9447236180904532"/>
    <n v="-18769.557000000001"/>
    <n v="416041.74300000002"/>
    <n v="230485.258"/>
    <n v="139864.77359999999"/>
    <n v="0"/>
    <n v="646527.00100000005"/>
    <n v="627757.44400000002"/>
    <n v="3632.1741629213484"/>
    <n v="2846.4170078651691"/>
    <n v="2740.9700584269667"/>
    <n v="2337.3131629213485"/>
  </r>
  <r>
    <x v="0"/>
    <x v="0"/>
    <x v="4"/>
    <n v="188"/>
    <n v="1"/>
    <n v="1"/>
    <n v="20.100000000000001"/>
    <n v="1.8"/>
    <n v="0.5"/>
    <n v="19.86"/>
    <n v="4.45"/>
    <n v="24.3"/>
    <n v="0.81728395061728387"/>
    <n v="13.4"/>
    <n v="37.71"/>
    <n v="8.5844748858447488"/>
    <n v="-20561.005000000001"/>
    <n v="359800.38"/>
    <n v="220030.22500000001"/>
    <n v="169065.23699999999"/>
    <n v="0"/>
    <n v="579830.60499999998"/>
    <n v="559269.6"/>
    <n v="3084.2053457446809"/>
    <n v="2184.9221702127661"/>
    <n v="2075.5551223404254"/>
    <n v="1913.8318085106382"/>
  </r>
  <r>
    <x v="1"/>
    <x v="0"/>
    <x v="5"/>
    <n v="202"/>
    <n v="1"/>
    <n v="1"/>
    <n v="18.8"/>
    <n v="2.1"/>
    <n v="3.2"/>
    <n v="24.83"/>
    <n v="1.3"/>
    <n v="26.1"/>
    <n v="0.95134099616858225"/>
    <n v="15.38"/>
    <n v="41.51"/>
    <n v="9.6650717703349276"/>
    <n v="-22040.359"/>
    <n v="401185.78"/>
    <n v="215856.57699999999"/>
    <n v="158204.95300000001"/>
    <n v="0"/>
    <n v="617042.35699999996"/>
    <n v="595001.99800000002"/>
    <n v="3054.6651336633663"/>
    <n v="2271.472297029703"/>
    <n v="2162.3616089108914"/>
    <n v="1986.0682178217824"/>
  </r>
  <r>
    <x v="1"/>
    <x v="0"/>
    <x v="6"/>
    <n v="225"/>
    <n v="1"/>
    <n v="1"/>
    <n v="18.600000000000001"/>
    <n v="3.7"/>
    <n v="0"/>
    <n v="21.21"/>
    <n v="3.04"/>
    <n v="24.3"/>
    <n v="0.87283950617283956"/>
    <n v="8.02"/>
    <n v="32.270000000000003"/>
    <n v="10.089686098654708"/>
    <n v="-25877.167000000001"/>
    <n v="348696.61300000001"/>
    <n v="228877.068"/>
    <n v="155814.47200000001"/>
    <n v="0"/>
    <n v="577573.68099999998"/>
    <n v="551696.51399999997"/>
    <n v="2566.9941377777777"/>
    <n v="1874.4853733333332"/>
    <n v="1759.4757422222219"/>
    <n v="1549.7627244444445"/>
  </r>
  <r>
    <x v="1"/>
    <x v="0"/>
    <x v="7"/>
    <n v="227"/>
    <n v="1"/>
    <n v="1"/>
    <n v="22.1"/>
    <n v="1"/>
    <n v="2"/>
    <n v="25.81"/>
    <n v="1.02"/>
    <n v="27.1"/>
    <n v="0.95239852398523972"/>
    <n v="12.44"/>
    <n v="39.270000000000003"/>
    <n v="9.8268398268398265"/>
    <n v="-28813.688999999998"/>
    <n v="401089.321"/>
    <n v="242009.076"/>
    <n v="171507.163"/>
    <n v="0"/>
    <n v="643098.397"/>
    <n v="614284.70799999998"/>
    <n v="2833.0325859030836"/>
    <n v="2077.494422907489"/>
    <n v="1950.5618722466959"/>
    <n v="1766.913308370044"/>
  </r>
  <r>
    <x v="1"/>
    <x v="0"/>
    <x v="8"/>
    <n v="244"/>
    <n v="1"/>
    <n v="1"/>
    <n v="24.4"/>
    <n v="2"/>
    <n v="1"/>
    <n v="28.75"/>
    <n v="0.7"/>
    <n v="29.5"/>
    <n v="0.97457627118644063"/>
    <n v="8.5"/>
    <n v="37.950000000000003"/>
    <n v="9.2424242424242422"/>
    <n v="-21422.098000000002"/>
    <n v="429674.527"/>
    <n v="234191.05900000001"/>
    <n v="171507.163"/>
    <n v="0"/>
    <n v="663865.58600000001"/>
    <n v="642443.48800000001"/>
    <n v="2720.7605983606559"/>
    <n v="2017.8623893442623"/>
    <n v="1930.0669057377049"/>
    <n v="1760.9611762295083"/>
  </r>
  <r>
    <x v="1"/>
    <x v="0"/>
    <x v="9"/>
    <n v="284"/>
    <n v="1"/>
    <n v="1"/>
    <n v="27.5"/>
    <n v="1"/>
    <n v="3.9"/>
    <n v="32.799999999999997"/>
    <n v="1.52"/>
    <n v="34.299999999999997"/>
    <n v="0.95626822157434399"/>
    <n v="16.75"/>
    <n v="50.47"/>
    <n v="9.9649122807017552"/>
    <n v="-46614.707000000002"/>
    <n v="490090.75400000002"/>
    <n v="330100.28200000001"/>
    <n v="264236.69300000003"/>
    <n v="662784"/>
    <n v="820191.03599999996"/>
    <n v="773576.32900000003"/>
    <n v="2887.9966056338026"/>
    <n v="-376.16076408450709"/>
    <n v="-540.29705633802791"/>
    <n v="1725.6716690140845"/>
  </r>
  <r>
    <x v="2"/>
    <x v="0"/>
    <x v="10"/>
    <n v="326"/>
    <n v="1"/>
    <n v="1"/>
    <n v="30.1"/>
    <n v="3"/>
    <n v="2"/>
    <n v="32.32"/>
    <n v="4.7699999999999996"/>
    <n v="37.1"/>
    <n v="0.87115902964959568"/>
    <n v="19.97"/>
    <n v="57.06"/>
    <n v="9.8489425981873104"/>
    <n v="-38853.845999999998"/>
    <n v="609257.03200000001"/>
    <n v="313320.93800000002"/>
    <n v="220738.54800000001"/>
    <n v="0"/>
    <n v="922577.97"/>
    <n v="883724.12399999995"/>
    <n v="2829.9937730061347"/>
    <n v="2152.8816625766872"/>
    <n v="2033.6980858895702"/>
    <n v="1868.8866012269939"/>
  </r>
  <r>
    <x v="2"/>
    <x v="0"/>
    <x v="11"/>
    <n v="329"/>
    <n v="1"/>
    <n v="0"/>
    <n v="22.8"/>
    <n v="4"/>
    <n v="2.1"/>
    <n v="26.06"/>
    <n v="3.55"/>
    <n v="29.9"/>
    <n v="0.87157190635451509"/>
    <n v="17.13"/>
    <n v="46.74"/>
    <n v="12.276119402985074"/>
    <n v="-29679.087"/>
    <n v="475303.32"/>
    <n v="190119.95300000001"/>
    <n v="108875.61"/>
    <n v="0"/>
    <n v="665423.27300000004"/>
    <n v="635744.18599999999"/>
    <n v="2022.5631398176292"/>
    <n v="1691.6342340425533"/>
    <n v="1601.4242431610942"/>
    <n v="1444.6909422492402"/>
  </r>
  <r>
    <x v="2"/>
    <x v="0"/>
    <x v="12"/>
    <n v="350"/>
    <n v="1"/>
    <n v="1"/>
    <n v="27.8"/>
    <n v="1.1000000000000001"/>
    <n v="2.5"/>
    <n v="31.29"/>
    <n v="2.15"/>
    <n v="33.4"/>
    <n v="0.93682634730538927"/>
    <n v="12.89"/>
    <n v="46.03"/>
    <n v="12.110726643598616"/>
    <n v="-34002.775000000001"/>
    <n v="510766.51"/>
    <n v="240099.68700000001"/>
    <n v="173521.86300000001"/>
    <n v="0"/>
    <n v="750866.19700000004"/>
    <n v="716863.42200000002"/>
    <n v="2145.3319914285717"/>
    <n v="1649.5552400000001"/>
    <n v="1552.4044542857143"/>
    <n v="1459.3328857142858"/>
  </r>
  <r>
    <x v="2"/>
    <x v="0"/>
    <x v="13"/>
    <n v="359"/>
    <n v="1"/>
    <n v="1"/>
    <n v="28.9"/>
    <n v="5"/>
    <n v="8.1"/>
    <n v="39.29"/>
    <n v="4.76"/>
    <n v="44.1"/>
    <n v="0.89092970521541948"/>
    <n v="31.33"/>
    <n v="75.38"/>
    <n v="10.589970501474927"/>
    <n v="-59906.427000000003"/>
    <n v="779683.27399999998"/>
    <n v="338667.58199999999"/>
    <n v="243507.46599999999"/>
    <n v="0"/>
    <n v="1118350.8559999999"/>
    <n v="1058444.429"/>
    <n v="3115.1834428969355"/>
    <n v="2436.8896657381611"/>
    <n v="2270.0193955431755"/>
    <n v="2171.819704735376"/>
  </r>
  <r>
    <x v="2"/>
    <x v="0"/>
    <x v="14"/>
    <n v="372"/>
    <n v="1"/>
    <n v="1"/>
    <n v="30.9"/>
    <n v="5"/>
    <n v="6.1"/>
    <n v="43.02"/>
    <n v="0.77"/>
    <n v="44.1"/>
    <n v="0.97551020408163269"/>
    <n v="24.05"/>
    <n v="67.84"/>
    <n v="10.362116991643454"/>
    <n v="-69575.974000000002"/>
    <n v="644847.48"/>
    <n v="342818.65299999999"/>
    <n v="265233.18699999998"/>
    <n v="0"/>
    <n v="987666.13300000003"/>
    <n v="918090.15899999999"/>
    <n v="2655.01648655914"/>
    <n v="1942.0240483870969"/>
    <n v="1754.991860215054"/>
    <n v="1733.4609677419355"/>
  </r>
  <r>
    <x v="2"/>
    <x v="0"/>
    <x v="15"/>
    <n v="377"/>
    <n v="1"/>
    <n v="1"/>
    <n v="31.3"/>
    <n v="2"/>
    <n v="0.5"/>
    <n v="26.34"/>
    <n v="9.43"/>
    <n v="35.799999999999997"/>
    <n v="0.73575418994413411"/>
    <n v="19.13"/>
    <n v="56.83"/>
    <n v="11.321321321321323"/>
    <n v="-40982.745999999999"/>
    <n v="534575.84699999995"/>
    <n v="288798.65999999997"/>
    <n v="215144.807"/>
    <n v="0"/>
    <n v="823374.50699999998"/>
    <n v="782391.76100000006"/>
    <n v="2184.0172599469497"/>
    <n v="1613.3413793103448"/>
    <n v="1504.6338302387269"/>
    <n v="1417.9730689655171"/>
  </r>
  <r>
    <x v="2"/>
    <x v="0"/>
    <x v="16"/>
    <n v="398"/>
    <n v="1"/>
    <n v="1"/>
    <n v="36.1"/>
    <n v="2"/>
    <n v="3.8"/>
    <n v="42.06"/>
    <n v="1.71"/>
    <n v="43.8"/>
    <n v="0.96027397260273983"/>
    <n v="14.64"/>
    <n v="58.21"/>
    <n v="10.446194225721785"/>
    <n v="-85596.051999999996"/>
    <n v="640415.66700000002"/>
    <n v="281225.28499999997"/>
    <n v="209797.16039999999"/>
    <n v="0"/>
    <n v="921640.95200000005"/>
    <n v="836044.9"/>
    <n v="2315.6807839195981"/>
    <n v="1788.5522402010054"/>
    <n v="1573.4867829145728"/>
    <n v="1609.0845904522614"/>
  </r>
  <r>
    <x v="3"/>
    <x v="0"/>
    <x v="17"/>
    <n v="405"/>
    <n v="1"/>
    <n v="1"/>
    <n v="34.5"/>
    <n v="5"/>
    <n v="2.4"/>
    <n v="41.34"/>
    <n v="2.58"/>
    <n v="43.9"/>
    <n v="0.94168564920273357"/>
    <n v="14.4"/>
    <n v="58.32"/>
    <n v="10.253164556962025"/>
    <n v="-29765.292000000001"/>
    <n v="562696.30599999998"/>
    <n v="268055.41600000003"/>
    <n v="182272.128"/>
    <n v="0"/>
    <n v="830751.72199999995"/>
    <n v="800986.43"/>
    <n v="2051.2388197530863"/>
    <n v="1601.1841827160492"/>
    <n v="1527.6896345679013"/>
    <n v="1389.3735950617283"/>
  </r>
  <r>
    <x v="3"/>
    <x v="0"/>
    <x v="18"/>
    <n v="414"/>
    <n v="1"/>
    <n v="1"/>
    <n v="33.799999999999997"/>
    <n v="3"/>
    <n v="7.3"/>
    <n v="45"/>
    <n v="0.93"/>
    <n v="46.1"/>
    <n v="0.97613882863340562"/>
    <n v="19.8"/>
    <n v="64.73"/>
    <n v="11.25"/>
    <n v="-43079.743999999999"/>
    <n v="665956.22400000005"/>
    <n v="333637.90399999998"/>
    <n v="242084.48199999999"/>
    <n v="0"/>
    <n v="999594.12800000003"/>
    <n v="956514.38399999996"/>
    <n v="2414.4785700483094"/>
    <n v="1829.7334444444446"/>
    <n v="1725.6760917874396"/>
    <n v="1608.5899130434784"/>
  </r>
  <r>
    <x v="3"/>
    <x v="0"/>
    <x v="19"/>
    <n v="436"/>
    <n v="1"/>
    <n v="1.8"/>
    <n v="32.9"/>
    <n v="2.1"/>
    <n v="2.2999999999999998"/>
    <n v="37.700000000000003"/>
    <n v="2.31"/>
    <n v="40"/>
    <n v="0.94250000000000012"/>
    <n v="17.55"/>
    <n v="57.86"/>
    <n v="12.457142857142857"/>
    <n v="-35520.909"/>
    <n v="580843.54799999995"/>
    <n v="262654.50400000002"/>
    <n v="189763.96799999999"/>
    <n v="0"/>
    <n v="843498.05200000003"/>
    <n v="807977.14300000004"/>
    <n v="1934.6285596330276"/>
    <n v="1499.3901009174313"/>
    <n v="1417.920126146789"/>
    <n v="1332.2099724770642"/>
  </r>
  <r>
    <x v="3"/>
    <x v="0"/>
    <x v="20"/>
    <n v="437"/>
    <n v="1"/>
    <n v="2"/>
    <n v="33.799999999999997"/>
    <n v="1"/>
    <n v="3.2"/>
    <n v="34.86"/>
    <n v="6.16"/>
    <n v="41"/>
    <n v="0.85024390243902437"/>
    <n v="23.97"/>
    <n v="64.989999999999995"/>
    <n v="12.557471264367818"/>
    <n v="-58158.296999999999"/>
    <n v="677747.67799999996"/>
    <n v="411493.913"/>
    <n v="324866.79599999997"/>
    <n v="0"/>
    <n v="1089241.591"/>
    <n v="1031083.294"/>
    <n v="2492.543686498856"/>
    <n v="1749.1414073226545"/>
    <n v="1616.0560594965675"/>
    <n v="1550.9100183066359"/>
  </r>
  <r>
    <x v="3"/>
    <x v="0"/>
    <x v="21"/>
    <n v="438"/>
    <n v="2"/>
    <n v="0"/>
    <n v="38.1"/>
    <n v="3"/>
    <n v="7.6"/>
    <n v="36.42"/>
    <n v="14.49"/>
    <n v="50.7"/>
    <n v="0.71834319526627222"/>
    <n v="18.809999999999999"/>
    <n v="69.72"/>
    <n v="10.656934306569342"/>
    <n v="-35925.417999999998"/>
    <n v="684783.20400000003"/>
    <n v="324756.33799999999"/>
    <n v="247312.383"/>
    <n v="0"/>
    <n v="1009539.542"/>
    <n v="973614.12399999995"/>
    <n v="2304.884799086758"/>
    <n v="1740.2446552511415"/>
    <n v="1658.2231529680364"/>
    <n v="1563.4319726027397"/>
  </r>
  <r>
    <x v="3"/>
    <x v="0"/>
    <x v="22"/>
    <n v="442"/>
    <n v="1"/>
    <n v="1"/>
    <n v="36.5"/>
    <n v="4"/>
    <n v="2.9"/>
    <n v="41.5"/>
    <n v="3.85"/>
    <n v="45.4"/>
    <n v="0.91409691629955947"/>
    <n v="18.18"/>
    <n v="64.59"/>
    <n v="10.913580246913581"/>
    <n v="-21948.720000000001"/>
    <n v="432813.217"/>
    <n v="488483.17700000003"/>
    <n v="385794.94300000003"/>
    <n v="0"/>
    <n v="921296.39399999997"/>
    <n v="899347.674"/>
    <n v="2084.3809819004523"/>
    <n v="1211.5417443438912"/>
    <n v="1161.8840067873302"/>
    <n v="979.21542307692312"/>
  </r>
  <r>
    <x v="3"/>
    <x v="0"/>
    <x v="23"/>
    <n v="478"/>
    <n v="1"/>
    <n v="1"/>
    <n v="39.299999999999997"/>
    <n v="3.1"/>
    <n v="3.3"/>
    <n v="38.200000000000003"/>
    <n v="9.36"/>
    <n v="47.7"/>
    <n v="0.80083857442348005"/>
    <n v="14.87"/>
    <n v="63.13"/>
    <n v="11.273584905660378"/>
    <n v="-44027.714999999997"/>
    <n v="687762.89399999997"/>
    <n v="343936.96299999999"/>
    <n v="230359.41200000001"/>
    <n v="0"/>
    <n v="1031699.857"/>
    <n v="987672.14199999999"/>
    <n v="2158.3679016736401"/>
    <n v="1676.4444456066944"/>
    <n v="1584.3362552301255"/>
    <n v="1438.8345062761505"/>
  </r>
  <r>
    <x v="3"/>
    <x v="0"/>
    <x v="24"/>
    <n v="480"/>
    <n v="1"/>
    <n v="2"/>
    <n v="39.4"/>
    <n v="2"/>
    <n v="8.6999999999999993"/>
    <n v="46.7"/>
    <n v="6.35"/>
    <n v="53.1"/>
    <n v="0.87947269303201514"/>
    <n v="24.68"/>
    <n v="76.09"/>
    <n v="11.594202898550725"/>
    <n v="-36357.813000000002"/>
    <n v="796968.571"/>
    <n v="362046.73800000001"/>
    <n v="258460.601"/>
    <n v="0"/>
    <n v="1159015.3089999999"/>
    <n v="1122657.496"/>
    <n v="2414.6152270833331"/>
    <n v="1876.1556416666665"/>
    <n v="1800.4101979166667"/>
    <n v="1660.3511895833333"/>
  </r>
  <r>
    <x v="4"/>
    <x v="0"/>
    <x v="25"/>
    <n v="501"/>
    <n v="1"/>
    <n v="1"/>
    <n v="35"/>
    <n v="4"/>
    <n v="1"/>
    <n v="37.200000000000003"/>
    <n v="4.97"/>
    <n v="42.1"/>
    <n v="0.88361045130641336"/>
    <n v="24.61"/>
    <n v="67.59"/>
    <n v="12.846153846153847"/>
    <n v="-47230.216999999997"/>
    <n v="647362.40700000001"/>
    <n v="263498.29300000001"/>
    <n v="167848.99600000001"/>
    <n v="0"/>
    <n v="910860.7"/>
    <n v="863630.48300000001"/>
    <n v="1818.0852295409181"/>
    <n v="1483.0572934131735"/>
    <n v="1388.7854031936126"/>
    <n v="1292.1405329341317"/>
  </r>
  <r>
    <x v="4"/>
    <x v="0"/>
    <x v="26"/>
    <n v="511"/>
    <n v="1"/>
    <n v="2"/>
    <n v="41.1"/>
    <n v="0"/>
    <n v="6.9"/>
    <n v="39.69"/>
    <n v="11.31"/>
    <n v="51"/>
    <n v="0.77823529411764703"/>
    <n v="21.48"/>
    <n v="72.48"/>
    <n v="12.4330900243309"/>
    <n v="-61186.894999999997"/>
    <n v="719642.76599999995"/>
    <n v="398582.84700000001"/>
    <n v="290660.75599999999"/>
    <n v="0"/>
    <n v="1118225.6129999999"/>
    <n v="1057038.7180000001"/>
    <n v="2188.3084403131115"/>
    <n v="1619.5006986301366"/>
    <n v="1499.7611780821919"/>
    <n v="1408.30286888454"/>
  </r>
  <r>
    <x v="4"/>
    <x v="0"/>
    <x v="27"/>
    <n v="511"/>
    <n v="1"/>
    <n v="1"/>
    <n v="43.3"/>
    <n v="2"/>
    <n v="3.8"/>
    <n v="44.2"/>
    <n v="6.69"/>
    <n v="51.1"/>
    <n v="0.86497064579256366"/>
    <n v="19.100000000000001"/>
    <n v="69.28"/>
    <n v="11.280353200883003"/>
    <n v="-41717.913999999997"/>
    <n v="744185.70299999998"/>
    <n v="358540.50300000003"/>
    <n v="267454.50300000003"/>
    <n v="0"/>
    <n v="1102726.206"/>
    <n v="1061008.2919999999"/>
    <n v="2157.9769197651663"/>
    <n v="1634.5825890410958"/>
    <n v="1552.9428356164381"/>
    <n v="1456.3320998043052"/>
  </r>
  <r>
    <x v="4"/>
    <x v="0"/>
    <x v="28"/>
    <n v="536"/>
    <n v="1"/>
    <n v="1"/>
    <n v="47.9"/>
    <n v="2"/>
    <n v="1.1000000000000001"/>
    <n v="39.06"/>
    <n v="13.98"/>
    <n v="53"/>
    <n v="0.73698113207547178"/>
    <n v="13.26"/>
    <n v="66"/>
    <n v="10.741482965931864"/>
    <n v="-58845.995999999999"/>
    <n v="804753.571"/>
    <n v="303698.16200000001"/>
    <n v="187572.16"/>
    <n v="0"/>
    <n v="1108451.733"/>
    <n v="1049605.737"/>
    <n v="2068.006964552239"/>
    <n v="1718.0589048507463"/>
    <n v="1608.2715988805969"/>
    <n v="1501.4059160447762"/>
  </r>
  <r>
    <x v="4"/>
    <x v="0"/>
    <x v="29"/>
    <n v="569"/>
    <n v="1"/>
    <n v="1"/>
    <n v="42"/>
    <n v="2"/>
    <n v="4.7"/>
    <n v="50.68"/>
    <n v="0"/>
    <n v="50.7"/>
    <n v="0.99960552268244574"/>
    <n v="15.62"/>
    <n v="66.3"/>
    <n v="12.931818181818182"/>
    <n v="-60116.332999999999"/>
    <n v="757639.571"/>
    <n v="346933.34"/>
    <n v="247498.76300000001"/>
    <n v="0"/>
    <n v="1104572.9110000001"/>
    <n v="1044456.578"/>
    <n v="1941.2529191564149"/>
    <n v="1506.2814551845343"/>
    <n v="1400.6288488576449"/>
    <n v="1331.5282442882249"/>
  </r>
  <r>
    <x v="4"/>
    <x v="0"/>
    <x v="30"/>
    <n v="587"/>
    <n v="1"/>
    <n v="1"/>
    <n v="48.3"/>
    <n v="1"/>
    <n v="3.9"/>
    <n v="41.5"/>
    <n v="13.6"/>
    <n v="55.1"/>
    <n v="0.75317604355716872"/>
    <n v="23.26"/>
    <n v="78.97"/>
    <n v="11.906693711967547"/>
    <n v="-43460.466"/>
    <n v="732498.03200000001"/>
    <n v="307138.41700000002"/>
    <n v="231627.41099999999"/>
    <n v="0"/>
    <n v="1039636.449"/>
    <n v="996175.98300000001"/>
    <n v="1771.1012759795572"/>
    <n v="1376.5060272572402"/>
    <n v="1302.4677546848382"/>
    <n v="1247.8671754684838"/>
  </r>
  <r>
    <x v="4"/>
    <x v="0"/>
    <x v="31"/>
    <n v="589"/>
    <n v="1"/>
    <n v="2"/>
    <n v="43.5"/>
    <n v="2"/>
    <n v="3.1"/>
    <n v="48.51"/>
    <n v="3.09"/>
    <n v="51.6"/>
    <n v="0.94011627906976736"/>
    <n v="30.07"/>
    <n v="81.67"/>
    <n v="12.945054945054945"/>
    <n v="-61371.811999999998"/>
    <n v="807190.34900000005"/>
    <n v="515891.86800000002"/>
    <n v="396540.96799999999"/>
    <n v="0"/>
    <n v="1323082.2169999999"/>
    <n v="1261710.405"/>
    <n v="2246.3195534804754"/>
    <n v="1573.0751256366723"/>
    <n v="1468.8785008488965"/>
    <n v="1370.4420186757216"/>
  </r>
  <r>
    <x v="4"/>
    <x v="0"/>
    <x v="32"/>
    <n v="597"/>
    <n v="1"/>
    <n v="1"/>
    <n v="43.7"/>
    <n v="3.5"/>
    <n v="6.5"/>
    <n v="50.99"/>
    <n v="4.7699999999999996"/>
    <n v="55.8"/>
    <n v="0.91379928315412196"/>
    <n v="30.15"/>
    <n v="86.91"/>
    <n v="12.648305084745761"/>
    <n v="-52969.177000000003"/>
    <n v="919164.96499999997"/>
    <n v="400013.90500000003"/>
    <n v="262729.66399999999"/>
    <n v="0"/>
    <n v="1319178.8700000001"/>
    <n v="1266209.693"/>
    <n v="2209.6798492462312"/>
    <n v="1769.5966599664996"/>
    <n v="1680.8710703517588"/>
    <n v="1539.6398073701841"/>
  </r>
  <r>
    <x v="5"/>
    <x v="0"/>
    <x v="33"/>
    <n v="640"/>
    <n v="1"/>
    <n v="1"/>
    <n v="53.3"/>
    <n v="3.2"/>
    <n v="3.3"/>
    <n v="56.61"/>
    <n v="5.24"/>
    <n v="61.9"/>
    <n v="0.91453957996768986"/>
    <n v="29.38"/>
    <n v="91.23"/>
    <n v="11.327433628318584"/>
    <n v="-61543.879000000001"/>
    <n v="922385.93900000001"/>
    <n v="331717.554"/>
    <n v="212256.057"/>
    <n v="0"/>
    <n v="1254103.493"/>
    <n v="1192559.6140000001"/>
    <n v="1959.5367078125"/>
    <n v="1627.88661875"/>
    <n v="1531.7243078125"/>
    <n v="1441.2280296875001"/>
  </r>
  <r>
    <x v="5"/>
    <x v="0"/>
    <x v="34"/>
    <n v="693"/>
    <n v="1"/>
    <n v="2"/>
    <n v="56.8"/>
    <n v="2.1"/>
    <n v="4"/>
    <n v="60.67"/>
    <n v="5.24"/>
    <n v="65.900000000000006"/>
    <n v="0.92063732928679809"/>
    <n v="35.83"/>
    <n v="101.74"/>
    <n v="11.765704584040748"/>
    <n v="-64852.241000000002"/>
    <n v="970104.21"/>
    <n v="419483.17099999997"/>
    <n v="301489.315"/>
    <n v="0"/>
    <n v="1389587.3810000001"/>
    <n v="1324735.1399999999"/>
    <n v="2005.1765959595959"/>
    <n v="1570.1270793650795"/>
    <n v="1476.5452020202019"/>
    <n v="1399.8617748917748"/>
  </r>
  <r>
    <x v="5"/>
    <x v="0"/>
    <x v="35"/>
    <n v="726"/>
    <n v="1"/>
    <n v="0"/>
    <n v="51.1"/>
    <n v="2"/>
    <n v="10"/>
    <n v="60.1"/>
    <n v="4.16"/>
    <n v="64.099999999999994"/>
    <n v="0.93759750390015606"/>
    <n v="30.59"/>
    <n v="94.85"/>
    <n v="13.672316384180791"/>
    <n v="-59612.883000000002"/>
    <n v="1022084.2560000001"/>
    <n v="452097.06099999999"/>
    <n v="323627.58199999999"/>
    <n v="0"/>
    <n v="1474181.317"/>
    <n v="1414568.4339999999"/>
    <n v="2030.5527782369147"/>
    <n v="1584.7847589531682"/>
    <n v="1502.6733498622589"/>
    <n v="1407.8295537190083"/>
  </r>
  <r>
    <x v="2"/>
    <x v="1"/>
    <x v="36"/>
    <n v="355"/>
    <n v="1"/>
    <n v="1"/>
    <n v="27.9"/>
    <n v="2"/>
    <n v="9.6"/>
    <n v="36.39"/>
    <n v="5.1100000000000003"/>
    <n v="41.5"/>
    <n v="0.87686746987951814"/>
    <n v="19.52"/>
    <n v="61.02"/>
    <n v="11.872909698996656"/>
    <n v="-50838.311999999998"/>
    <n v="729777.89300000004"/>
    <n v="205229.764"/>
    <n v="92557.788"/>
    <n v="0"/>
    <n v="935007.65700000001"/>
    <n v="884169.34499999997"/>
    <n v="2633.8243859154932"/>
    <n v="2373.0982225352113"/>
    <n v="2229.8917098591551"/>
    <n v="2055.7123746478874"/>
  </r>
  <r>
    <x v="3"/>
    <x v="1"/>
    <x v="37"/>
    <n v="437"/>
    <n v="1"/>
    <n v="1"/>
    <n v="34.700000000000003"/>
    <n v="3"/>
    <n v="5.0999999999999996"/>
    <n v="42.78"/>
    <n v="1.98"/>
    <n v="44.8"/>
    <n v="0.95491071428571439"/>
    <n v="24.42"/>
    <n v="69.180000000000007"/>
    <n v="11.591511936339522"/>
    <n v="-67671.433000000005"/>
    <n v="687612.83700000006"/>
    <n v="262708.549"/>
    <n v="149793.62400000001"/>
    <n v="0"/>
    <n v="950321.38600000006"/>
    <n v="882649.95299999998"/>
    <n v="2174.6484805491991"/>
    <n v="1831.8713089244854"/>
    <n v="1677.0167711670479"/>
    <n v="1573.4847528604121"/>
  </r>
  <r>
    <x v="3"/>
    <x v="1"/>
    <x v="38"/>
    <n v="458"/>
    <n v="1"/>
    <n v="0"/>
    <n v="37.200000000000003"/>
    <n v="3"/>
    <n v="5"/>
    <n v="36.979999999999997"/>
    <n v="9.23"/>
    <n v="46.2"/>
    <n v="0.80043290043290027"/>
    <n v="20.88"/>
    <n v="67.09"/>
    <n v="11.393034825870647"/>
    <n v="-62760.597000000002"/>
    <n v="731854.03799999994"/>
    <n v="225572.44"/>
    <n v="116391.924"/>
    <n v="0"/>
    <n v="957426.478"/>
    <n v="894665.88100000005"/>
    <n v="2090.4508253275108"/>
    <n v="1836.3199868995632"/>
    <n v="1699.288115720524"/>
    <n v="1597.9345807860261"/>
  </r>
  <r>
    <x v="3"/>
    <x v="1"/>
    <x v="39"/>
    <n v="471"/>
    <n v="1"/>
    <n v="1"/>
    <n v="39.4"/>
    <n v="0"/>
    <n v="2.6"/>
    <n v="40.950000000000003"/>
    <n v="3.02"/>
    <n v="44"/>
    <n v="0.93068181818181828"/>
    <n v="20.76"/>
    <n v="64.73"/>
    <n v="11.954314720812183"/>
    <n v="-20888.337"/>
    <n v="675494.21699999995"/>
    <n v="236540.96599999999"/>
    <n v="136523.29199999999"/>
    <n v="0"/>
    <n v="912035.18299999996"/>
    <n v="891146.84600000002"/>
    <n v="1936.3804309978768"/>
    <n v="1646.5220615711251"/>
    <n v="1602.1731507430998"/>
    <n v="1434.1703121019107"/>
  </r>
  <r>
    <x v="4"/>
    <x v="1"/>
    <x v="40"/>
    <n v="564"/>
    <n v="1"/>
    <n v="1"/>
    <n v="48.2"/>
    <n v="4"/>
    <n v="3"/>
    <n v="56.15"/>
    <n v="1"/>
    <n v="57.2"/>
    <n v="0.98164335664335656"/>
    <n v="36.950000000000003"/>
    <n v="94.1"/>
    <n v="10.804597701149424"/>
    <n v="-85697.15"/>
    <n v="979139.56499999994"/>
    <n v="322535.77600000001"/>
    <n v="183304.59599999999"/>
    <n v="0"/>
    <n v="1301675.341"/>
    <n v="1215978.1910000001"/>
    <n v="2307.9350017730499"/>
    <n v="1982.9268528368796"/>
    <n v="1830.9815514184399"/>
    <n v="1736.0630585106383"/>
  </r>
  <r>
    <x v="4"/>
    <x v="1"/>
    <x v="41"/>
    <n v="574"/>
    <n v="1"/>
    <n v="1"/>
    <n v="43.8"/>
    <n v="3"/>
    <n v="6.8"/>
    <n v="48.11"/>
    <n v="7.48"/>
    <n v="55.6"/>
    <n v="0.86528776978417266"/>
    <n v="22.63"/>
    <n v="78.22"/>
    <n v="12.264957264957266"/>
    <n v="-71647.801000000007"/>
    <n v="793637.43099999998"/>
    <n v="433760.27600000001"/>
    <n v="266560.908"/>
    <n v="0"/>
    <n v="1227397.7069999999"/>
    <n v="1155749.906"/>
    <n v="2138.3235313588848"/>
    <n v="1673.9317055749127"/>
    <n v="1549.1097526132403"/>
    <n v="1382.6436080139372"/>
  </r>
  <r>
    <x v="4"/>
    <x v="1"/>
    <x v="42"/>
    <n v="580"/>
    <n v="1"/>
    <n v="1"/>
    <n v="43.6"/>
    <n v="4"/>
    <n v="20.399999999999999"/>
    <n v="55.53"/>
    <n v="14.43"/>
    <n v="70"/>
    <n v="0.79328571428571426"/>
    <n v="36.020000000000003"/>
    <n v="105.98"/>
    <n v="12.184873949579831"/>
    <n v="-80752.668000000005"/>
    <n v="1136757.469"/>
    <n v="363319.14600000001"/>
    <n v="218101.932"/>
    <n v="0"/>
    <n v="1500076.615"/>
    <n v="1419323.9469999999"/>
    <n v="2586.3389913793103"/>
    <n v="2210.3011775862069"/>
    <n v="2071.0724396551723"/>
    <n v="1959.9266706896553"/>
  </r>
  <r>
    <x v="5"/>
    <x v="1"/>
    <x v="43"/>
    <n v="656"/>
    <n v="1"/>
    <n v="1"/>
    <n v="50.2"/>
    <n v="3"/>
    <n v="4.5"/>
    <n v="55.66"/>
    <n v="3.97"/>
    <n v="59.7"/>
    <n v="0.93232830820770507"/>
    <n v="27.77"/>
    <n v="86.85"/>
    <n v="12.330827067669173"/>
    <n v="-89446.111999999994"/>
    <n v="946780.978"/>
    <n v="309495.81800000003"/>
    <n v="178977.58799999999"/>
    <n v="0"/>
    <n v="1256276.7960000001"/>
    <n v="1166830.6839999999"/>
    <n v="1915.0560914634148"/>
    <n v="1642.2244024390245"/>
    <n v="1505.8736219512193"/>
    <n v="1443.2636859756099"/>
  </r>
  <r>
    <x v="5"/>
    <x v="1"/>
    <x v="44"/>
    <n v="864"/>
    <n v="1"/>
    <n v="2"/>
    <n v="76"/>
    <n v="5"/>
    <n v="9.1999999999999993"/>
    <n v="82.27"/>
    <n v="10.88"/>
    <n v="93.2"/>
    <n v="0.88272532188841191"/>
    <n v="37.81"/>
    <n v="131.56"/>
    <n v="10.666666666666666"/>
    <n v="-118029.501"/>
    <n v="1344946.9709999999"/>
    <n v="571778.50199999998"/>
    <n v="366621.44400000002"/>
    <n v="0"/>
    <n v="1916725.473"/>
    <n v="1798695.9720000001"/>
    <n v="2218.4322604166668"/>
    <n v="1794.1018854166668"/>
    <n v="1657.4936666666665"/>
    <n v="1556.6515868055556"/>
  </r>
  <r>
    <x v="4"/>
    <x v="2"/>
    <x v="45"/>
    <n v="585"/>
    <n v="1"/>
    <n v="2"/>
    <n v="52.9"/>
    <n v="3"/>
    <n v="4.8"/>
    <n v="48.8"/>
    <n v="14.88"/>
    <n v="63.7"/>
    <n v="0.76609105180533743"/>
    <n v="31.42"/>
    <n v="95.1"/>
    <n v="10.465116279069768"/>
    <n v="-5404.424"/>
    <n v="919693.36199999996"/>
    <n v="274368.59299999999"/>
    <n v="147478.856"/>
    <n v="0"/>
    <n v="1194061.9550000001"/>
    <n v="1188657.531"/>
    <n v="2041.1315470085472"/>
    <n v="1789.0309384615384"/>
    <n v="1779.7926068376066"/>
    <n v="1572.1254051282051"/>
  </r>
  <r>
    <x v="1"/>
    <x v="3"/>
    <x v="46"/>
    <n v="216"/>
    <n v="0.5"/>
    <n v="0"/>
    <n v="17.600000000000001"/>
    <n v="1"/>
    <n v="4"/>
    <n v="17.34"/>
    <n v="5.76"/>
    <n v="23.1"/>
    <n v="0.75064935064935057"/>
    <n v="12.83"/>
    <n v="35.93"/>
    <n v="11.61290322580645"/>
    <n v="-822.5"/>
    <n v="353298.37599999999"/>
    <n v="141025.94500000001"/>
    <n v="79845.672000000006"/>
    <n v="0"/>
    <n v="494324.321"/>
    <n v="493501.821"/>
    <n v="2288.5385231481482"/>
    <n v="1918.8826342592592"/>
    <n v="1915.0747638888888"/>
    <n v="1635.6406296296295"/>
  </r>
  <r>
    <x v="1"/>
    <x v="3"/>
    <x v="47"/>
    <n v="247"/>
    <n v="1"/>
    <n v="1"/>
    <n v="19"/>
    <n v="2.1"/>
    <n v="1.9"/>
    <n v="19.7"/>
    <n v="5"/>
    <n v="24.9"/>
    <n v="0.79116465863453822"/>
    <n v="23.36"/>
    <n v="48.06"/>
    <n v="11.706161137440757"/>
    <n v="-8942.6659999999993"/>
    <n v="569884.59900000005"/>
    <n v="217950.731"/>
    <n v="142484.568"/>
    <n v="0"/>
    <n v="787835.33"/>
    <n v="778892.66399999999"/>
    <n v="3189.616720647773"/>
    <n v="2612.7561214574898"/>
    <n v="2576.550995951417"/>
    <n v="2307.2250971659919"/>
  </r>
  <r>
    <x v="2"/>
    <x v="3"/>
    <x v="48"/>
    <n v="363"/>
    <n v="1"/>
    <n v="1"/>
    <n v="32.1"/>
    <n v="4"/>
    <n v="2"/>
    <n v="36.4"/>
    <n v="3.7"/>
    <n v="40.1"/>
    <n v="0.9077306733167082"/>
    <n v="20.49"/>
    <n v="60.59"/>
    <n v="10.055401662049862"/>
    <n v="-5200.8360000000002"/>
    <n v="614047.59"/>
    <n v="319127.05900000001"/>
    <n v="235822.48800000001"/>
    <n v="0"/>
    <n v="933174.64899999998"/>
    <n v="927973.81299999997"/>
    <n v="2570.7290606060606"/>
    <n v="1921.0803333333333"/>
    <n v="1906.7529614325067"/>
    <n v="1691.5911570247933"/>
  </r>
  <r>
    <x v="2"/>
    <x v="3"/>
    <x v="49"/>
    <n v="365"/>
    <n v="0.9"/>
    <n v="1"/>
    <n v="31.4"/>
    <n v="3.1"/>
    <n v="2.5"/>
    <n v="34.659999999999997"/>
    <n v="4.18"/>
    <n v="38.799999999999997"/>
    <n v="0.89329896907216488"/>
    <n v="24.19"/>
    <n v="63.03"/>
    <n v="10.579710144927537"/>
    <n v="-18822.859"/>
    <n v="649073.93000000005"/>
    <n v="246531.86199999999"/>
    <n v="161370.372"/>
    <n v="0"/>
    <n v="895605.79200000002"/>
    <n v="876782.93299999996"/>
    <n v="2453.7144986301369"/>
    <n v="2011.6038904109589"/>
    <n v="1960.03441369863"/>
    <n v="1778.2847397260275"/>
  </r>
  <r>
    <x v="4"/>
    <x v="3"/>
    <x v="50"/>
    <n v="516"/>
    <n v="1"/>
    <n v="1"/>
    <n v="39.9"/>
    <n v="4.0999999999999996"/>
    <n v="4.0999999999999996"/>
    <n v="50.06"/>
    <n v="0"/>
    <n v="50.1"/>
    <n v="0.9992015968063872"/>
    <n v="27.52"/>
    <n v="77.58"/>
    <n v="11.727272727272727"/>
    <n v="-11591.062"/>
    <n v="760787.58499999996"/>
    <n v="298773.37800000003"/>
    <n v="186645.42"/>
    <n v="0"/>
    <n v="1059560.963"/>
    <n v="1047969.901"/>
    <n v="2053.4127189922478"/>
    <n v="1691.6967887596898"/>
    <n v="1669.2334903100773"/>
    <n v="1474.3945445736433"/>
  </r>
  <r>
    <x v="5"/>
    <x v="3"/>
    <x v="51"/>
    <n v="621"/>
    <n v="1"/>
    <n v="0"/>
    <n v="42.3"/>
    <n v="6"/>
    <n v="4"/>
    <n v="53"/>
    <n v="0.3"/>
    <n v="53.3"/>
    <n v="0.99437148217636029"/>
    <n v="18.600000000000001"/>
    <n v="71.900000000000006"/>
    <n v="12.857142857142858"/>
    <n v="-8811.86"/>
    <n v="775292.179"/>
    <n v="272606.141"/>
    <n v="168012.75599999999"/>
    <n v="0"/>
    <n v="1047898.32"/>
    <n v="1039086.46"/>
    <n v="1687.4369082125604"/>
    <n v="1416.884966183575"/>
    <n v="1402.6951755233492"/>
    <n v="1248.457615136876"/>
  </r>
  <r>
    <x v="1"/>
    <x v="4"/>
    <x v="52"/>
    <n v="232"/>
    <n v="1"/>
    <n v="0"/>
    <n v="20.6"/>
    <n v="3"/>
    <n v="1.1000000000000001"/>
    <n v="23.04"/>
    <n v="2.62"/>
    <n v="25.7"/>
    <n v="0.89649805447470821"/>
    <n v="22.56"/>
    <n v="48.22"/>
    <n v="9.8305084745762699"/>
    <n v="-2114.0320000000002"/>
    <n v="385101.46399999998"/>
    <n v="136125.65"/>
    <n v="82084.775999999998"/>
    <n v="0"/>
    <n v="521227.114"/>
    <n v="519113.08199999999"/>
    <n v="2246.6685948275863"/>
    <n v="1892.8549051724137"/>
    <n v="1883.742698275862"/>
    <n v="1659.9201034482758"/>
  </r>
  <r>
    <x v="2"/>
    <x v="4"/>
    <x v="53"/>
    <n v="355"/>
    <n v="1"/>
    <n v="1"/>
    <n v="37.700000000000003"/>
    <n v="5"/>
    <n v="5.2"/>
    <n v="38.64"/>
    <n v="10.97"/>
    <n v="49.8"/>
    <n v="0.7759036144578314"/>
    <n v="29.19"/>
    <n v="78.8"/>
    <n v="8.3138173302107727"/>
    <n v="-621.34799999999996"/>
    <n v="559434.88399999996"/>
    <n v="286012.27100000001"/>
    <n v="193775.736"/>
    <n v="0"/>
    <n v="845447.15500000003"/>
    <n v="844825.80700000003"/>
    <n v="2381.5412816901407"/>
    <n v="1835.6941380281689"/>
    <n v="1833.943861971831"/>
    <n v="1575.8729126760563"/>
  </r>
  <r>
    <x v="2"/>
    <x v="4"/>
    <x v="54"/>
    <n v="396"/>
    <n v="0.8"/>
    <n v="1"/>
    <n v="43.5"/>
    <n v="5"/>
    <n v="5.2"/>
    <n v="47.41"/>
    <n v="7.97"/>
    <n v="55.4"/>
    <n v="0.8557761732851985"/>
    <n v="26.99"/>
    <n v="81.37"/>
    <n v="8.1649484536082468"/>
    <n v="-53666.040999999997"/>
    <n v="696430.79200000002"/>
    <n v="260063.29800000001"/>
    <n v="144708.144"/>
    <n v="0"/>
    <n v="956494.09"/>
    <n v="902828.049"/>
    <n v="2415.3891161616161"/>
    <n v="2049.9645101010101"/>
    <n v="1914.4442045454546"/>
    <n v="1758.6636161616161"/>
  </r>
  <r>
    <x v="3"/>
    <x v="4"/>
    <x v="55"/>
    <n v="418"/>
    <n v="1"/>
    <n v="1"/>
    <n v="34.5"/>
    <n v="5.4"/>
    <n v="5.0999999999999996"/>
    <n v="37.81"/>
    <n v="9.23"/>
    <n v="47"/>
    <n v="0.80446808510638301"/>
    <n v="28.55"/>
    <n v="75.59"/>
    <n v="10.476190476190476"/>
    <n v="-37277.423999999999"/>
    <n v="656639.67500000005"/>
    <n v="296204.71899999998"/>
    <n v="158606.51999999999"/>
    <n v="0"/>
    <n v="952844.39399999997"/>
    <n v="915566.97"/>
    <n v="2279.532043062201"/>
    <n v="1900.0906076555023"/>
    <n v="1810.9101674641147"/>
    <n v="1570.9083133971294"/>
  </r>
  <r>
    <x v="3"/>
    <x v="4"/>
    <x v="56"/>
    <n v="432"/>
    <n v="1"/>
    <n v="1"/>
    <n v="41.7"/>
    <n v="4.8"/>
    <n v="1.5"/>
    <n v="47.06"/>
    <n v="3.16"/>
    <n v="50"/>
    <n v="0.94120000000000004"/>
    <n v="31.57"/>
    <n v="81.790000000000006"/>
    <n v="9.2903225806451619"/>
    <n v="-55944.44"/>
    <n v="706617.51800000004"/>
    <n v="384874.283"/>
    <n v="4988.16"/>
    <n v="0"/>
    <n v="1091491.801"/>
    <n v="1035547.361"/>
    <n v="2526.6013912037038"/>
    <n v="2515.0547245370371"/>
    <n v="2385.5537060185184"/>
    <n v="1635.6886990740741"/>
  </r>
  <r>
    <x v="3"/>
    <x v="4"/>
    <x v="57"/>
    <n v="440"/>
    <n v="1"/>
    <n v="1"/>
    <n v="42.7"/>
    <n v="7.4"/>
    <n v="10.4"/>
    <n v="52.51"/>
    <n v="9.98"/>
    <n v="62.5"/>
    <n v="0.84016000000000002"/>
    <n v="21.4"/>
    <n v="83.89"/>
    <n v="8.7824351297405183"/>
    <n v="-63719.171999999999"/>
    <n v="725134.88"/>
    <n v="483912.89"/>
    <n v="331839.26"/>
    <n v="0"/>
    <n v="1209047.77"/>
    <n v="1145328.598"/>
    <n v="2747.8358409090911"/>
    <n v="1993.6557045454545"/>
    <n v="1848.8394045454545"/>
    <n v="1648.0338181818181"/>
  </r>
  <r>
    <x v="3"/>
    <x v="4"/>
    <x v="58"/>
    <n v="481"/>
    <n v="1"/>
    <n v="1"/>
    <n v="43"/>
    <n v="7.2"/>
    <n v="4.0999999999999996"/>
    <n v="52.96"/>
    <n v="3.31"/>
    <n v="56.3"/>
    <n v="0.94067495559502667"/>
    <n v="21.96"/>
    <n v="78.23"/>
    <n v="9.5816733067729078"/>
    <n v="-40290.722000000002"/>
    <n v="751202.83900000004"/>
    <n v="331087.48499999999"/>
    <n v="203004.72"/>
    <n v="0"/>
    <n v="1082290.324"/>
    <n v="1041999.602"/>
    <n v="2250.0838336798338"/>
    <n v="1828.0365987525988"/>
    <n v="1744.2721039501039"/>
    <n v="1561.7522640332641"/>
  </r>
  <r>
    <x v="4"/>
    <x v="4"/>
    <x v="59"/>
    <n v="594"/>
    <n v="1"/>
    <n v="2"/>
    <n v="49.7"/>
    <n v="7.1"/>
    <n v="8"/>
    <n v="57.7"/>
    <n v="10.08"/>
    <n v="67.8"/>
    <n v="0.85103244837758119"/>
    <n v="43.98"/>
    <n v="111.76"/>
    <n v="10.457746478873238"/>
    <n v="-33462.298999999999"/>
    <n v="978899.13399999996"/>
    <n v="380650.29499999998"/>
    <n v="221806.04399999999"/>
    <n v="0"/>
    <n v="1359549.429"/>
    <n v="1326087.1299999999"/>
    <n v="2288.8037525252525"/>
    <n v="1915.3929040404041"/>
    <n v="1859.0590673400673"/>
    <n v="1647.97834006734"/>
  </r>
  <r>
    <x v="4"/>
    <x v="4"/>
    <x v="60"/>
    <n v="599"/>
    <n v="1"/>
    <n v="1.1000000000000001"/>
    <n v="51"/>
    <n v="5.3"/>
    <n v="9.3000000000000007"/>
    <n v="55.71"/>
    <n v="11.87"/>
    <n v="67.599999999999994"/>
    <n v="0.82411242603550305"/>
    <n v="27.46"/>
    <n v="95.04"/>
    <n v="10.63943161634103"/>
    <n v="-5373.951"/>
    <n v="852969.77800000005"/>
    <n v="292527.93199999997"/>
    <n v="152616.79199999999"/>
    <n v="0"/>
    <n v="1145497.71"/>
    <n v="1140123.7590000001"/>
    <n v="1912.3501001669449"/>
    <n v="1657.5641368948245"/>
    <n v="1648.5925993322205"/>
    <n v="1423.9896126878132"/>
  </r>
  <r>
    <x v="6"/>
    <x v="5"/>
    <x v="61"/>
    <n v="100"/>
    <n v="0.5"/>
    <n v="0.5"/>
    <n v="9"/>
    <n v="1"/>
    <n v="0"/>
    <n v="11"/>
    <n v="0"/>
    <n v="11"/>
    <n v="1"/>
    <n v="8.9"/>
    <n v="19.899999999999999"/>
    <n v="10"/>
    <n v="-25868.736000000001"/>
    <n v="205321.18100000001"/>
    <n v="102015.85799999999"/>
    <n v="66321.366999999998"/>
    <n v="0"/>
    <n v="307337.03899999999"/>
    <n v="281468.30300000001"/>
    <n v="3073.37039"/>
    <n v="2410.15672"/>
    <n v="2151.4693600000001"/>
    <n v="2053.2118100000002"/>
  </r>
  <r>
    <x v="2"/>
    <x v="5"/>
    <x v="62"/>
    <n v="340"/>
    <n v="0.8"/>
    <n v="0"/>
    <n v="28.3"/>
    <n v="4"/>
    <n v="2.5"/>
    <n v="30.64"/>
    <n v="4.96"/>
    <n v="35.6"/>
    <n v="0.86067415730337071"/>
    <n v="18.420000000000002"/>
    <n v="54.02"/>
    <n v="10.526315789473685"/>
    <n v="-53069.96"/>
    <n v="603326.13100000005"/>
    <n v="369378.54399999999"/>
    <n v="263400.63099999999"/>
    <n v="0"/>
    <n v="972704.67500000005"/>
    <n v="919634.71499999997"/>
    <n v="2860.8961029411767"/>
    <n v="2086.1883647058821"/>
    <n v="1930.1002470588237"/>
    <n v="1774.4886205882353"/>
  </r>
  <r>
    <x v="2"/>
    <x v="5"/>
    <x v="63"/>
    <n v="380"/>
    <n v="1"/>
    <n v="0"/>
    <n v="33.6"/>
    <n v="1"/>
    <n v="2.2000000000000002"/>
    <n v="32.97"/>
    <n v="4.8499999999999996"/>
    <n v="37.799999999999997"/>
    <n v="0.87222222222222223"/>
    <n v="15.66"/>
    <n v="53.48"/>
    <n v="10.982658959537572"/>
    <n v="-18375.697"/>
    <n v="579611.60900000005"/>
    <n v="211305.53400000001"/>
    <n v="102696.648"/>
    <n v="0"/>
    <n v="790917.14300000004"/>
    <n v="772541.446"/>
    <n v="2081.3609026315789"/>
    <n v="1811.1065657894737"/>
    <n v="1762.7494684210526"/>
    <n v="1525.2937078947371"/>
  </r>
  <r>
    <x v="3"/>
    <x v="5"/>
    <x v="64"/>
    <n v="404"/>
    <n v="0.9"/>
    <n v="0"/>
    <n v="38.4"/>
    <n v="2"/>
    <n v="2.9"/>
    <n v="37.619999999999997"/>
    <n v="6.52"/>
    <n v="44.1"/>
    <n v="0.85306122448979582"/>
    <n v="24.41"/>
    <n v="68.55"/>
    <n v="10"/>
    <n v="-35160.171000000002"/>
    <n v="628348.76599999995"/>
    <n v="253212.18100000001"/>
    <n v="118260.636"/>
    <n v="0"/>
    <n v="881560.94700000004"/>
    <n v="846400.77599999995"/>
    <n v="2182.0815519801981"/>
    <n v="1889.3572054455444"/>
    <n v="1802.3270792079206"/>
    <n v="1555.3187277227721"/>
  </r>
  <r>
    <x v="5"/>
    <x v="5"/>
    <x v="65"/>
    <n v="611"/>
    <n v="0.9"/>
    <n v="1"/>
    <n v="55.5"/>
    <n v="3"/>
    <n v="4.0999999999999996"/>
    <n v="55.5"/>
    <n v="8.91"/>
    <n v="64.400000000000006"/>
    <n v="0.86180124223602472"/>
    <n v="28.14"/>
    <n v="92.55"/>
    <n v="10.444444444444445"/>
    <n v="-55391.205999999998"/>
    <n v="889673.33700000006"/>
    <n v="401954.36"/>
    <n v="249681.408"/>
    <n v="0"/>
    <n v="1291627.6969999999"/>
    <n v="1236236.4909999999"/>
    <n v="2113.9569509001635"/>
    <n v="1705.3130752864156"/>
    <n v="1614.6564369885432"/>
    <n v="1456.0938412438627"/>
  </r>
  <r>
    <x v="2"/>
    <x v="6"/>
    <x v="66"/>
    <n v="315"/>
    <n v="1"/>
    <n v="1"/>
    <n v="28.1"/>
    <n v="6"/>
    <n v="3.5"/>
    <n v="25.29"/>
    <n v="14.23"/>
    <n v="39.5"/>
    <n v="0.64025316455696202"/>
    <n v="21.2"/>
    <n v="60.72"/>
    <n v="9.2375366568914945"/>
    <n v="-15726.624"/>
    <n v="578408.65"/>
    <n v="247468.715"/>
    <n v="162152.37599999999"/>
    <n v="0"/>
    <n v="825877.36499999999"/>
    <n v="810150.74100000004"/>
    <n v="2621.832904761905"/>
    <n v="2107.0634571428573"/>
    <n v="2057.1376666666665"/>
    <n v="1836.2179365079367"/>
  </r>
  <r>
    <x v="2"/>
    <x v="6"/>
    <x v="67"/>
    <n v="345"/>
    <n v="1"/>
    <n v="0"/>
    <n v="29.7"/>
    <n v="0"/>
    <n v="6.2"/>
    <n v="24.27"/>
    <n v="12.62"/>
    <n v="36.9"/>
    <n v="0.65772357723577235"/>
    <n v="28.66"/>
    <n v="65.55"/>
    <n v="11.616161616161616"/>
    <n v="-13287.438"/>
    <n v="632264.71"/>
    <n v="156297.93700000001"/>
    <n v="53233.62"/>
    <n v="0"/>
    <n v="788562.647"/>
    <n v="775275.20900000003"/>
    <n v="2285.6888318840579"/>
    <n v="2131.3884840579708"/>
    <n v="2092.8741710144927"/>
    <n v="1832.6513333333332"/>
  </r>
  <r>
    <x v="2"/>
    <x v="6"/>
    <x v="68"/>
    <n v="356"/>
    <n v="1"/>
    <n v="2"/>
    <n v="30.2"/>
    <n v="6.2"/>
    <n v="1"/>
    <n v="23.31"/>
    <n v="17.04"/>
    <n v="40.4"/>
    <n v="0.57698019801980194"/>
    <n v="18.5"/>
    <n v="58.85"/>
    <n v="9.780219780219781"/>
    <n v="-51620.038999999997"/>
    <n v="693151.21799999999"/>
    <n v="238823.80499999999"/>
    <n v="0"/>
    <n v="0"/>
    <n v="931975.02300000004"/>
    <n v="880354.98400000005"/>
    <n v="2617.9073679775283"/>
    <n v="2617.9073679775283"/>
    <n v="2472.9072584269666"/>
    <n v="1947.0539831460674"/>
  </r>
  <r>
    <x v="2"/>
    <x v="6"/>
    <x v="69"/>
    <n v="386"/>
    <n v="1"/>
    <n v="1"/>
    <n v="40.700000000000003"/>
    <n v="4"/>
    <n v="5.0999999999999996"/>
    <n v="29.12"/>
    <n v="22.75"/>
    <n v="51.9"/>
    <n v="0.56107899807321782"/>
    <n v="23.45"/>
    <n v="75.319999999999993"/>
    <n v="8.6353467561521242"/>
    <n v="-29315.047999999999"/>
    <n v="712163.31099999999"/>
    <n v="153660.497"/>
    <n v="53577.432000000001"/>
    <n v="0"/>
    <n v="865823.80799999996"/>
    <n v="836508.76"/>
    <n v="2243.0668601036268"/>
    <n v="2104.2652227979274"/>
    <n v="2028.3195025906734"/>
    <n v="1844.982670984456"/>
  </r>
  <r>
    <x v="7"/>
    <x v="6"/>
    <x v="70"/>
    <n v="378"/>
    <n v="1"/>
    <n v="1"/>
    <n v="36.9"/>
    <n v="5.0999999999999996"/>
    <n v="3.8"/>
    <n v="35.72"/>
    <n v="13.09"/>
    <n v="47.8"/>
    <n v="0.74728033472803346"/>
    <n v="23.5"/>
    <n v="71.31"/>
    <n v="9"/>
    <n v="-15100"/>
    <n v="676339"/>
    <n v="158659"/>
    <n v="56071"/>
    <n v="0"/>
    <n v="834998"/>
    <n v="819898"/>
    <n v="2208.9894179894181"/>
    <n v="2060.6534391534392"/>
    <n v="2020.7063492063492"/>
    <n v="1789.2566137566137"/>
  </r>
  <r>
    <x v="3"/>
    <x v="6"/>
    <x v="71"/>
    <n v="409"/>
    <n v="1"/>
    <n v="1"/>
    <n v="34.9"/>
    <n v="3.1"/>
    <n v="2.5"/>
    <n v="32.840000000000003"/>
    <n v="9.65"/>
    <n v="42.5"/>
    <n v="0.77270588235294124"/>
    <n v="21.27"/>
    <n v="63.76"/>
    <n v="10.763157894736842"/>
    <n v="-18312.346000000001"/>
    <n v="628161.62399999995"/>
    <n v="193457.20600000001"/>
    <n v="97665.096000000005"/>
    <n v="0"/>
    <n v="821618.83"/>
    <n v="803306.48400000005"/>
    <n v="2008.8479951100244"/>
    <n v="1770.0580293398532"/>
    <n v="1725.2845672371639"/>
    <n v="1535.8474914425426"/>
  </r>
  <r>
    <x v="3"/>
    <x v="6"/>
    <x v="72"/>
    <n v="412"/>
    <n v="1"/>
    <n v="1"/>
    <n v="37.5"/>
    <n v="6.3"/>
    <n v="0"/>
    <n v="37.229999999999997"/>
    <n v="8.5299999999999994"/>
    <n v="45.8"/>
    <n v="0.81288209606986894"/>
    <n v="29.5"/>
    <n v="75.260000000000005"/>
    <n v="9.4063926940639284"/>
    <n v="-19899.469000000001"/>
    <n v="741918.97100000002"/>
    <n v="165041.902"/>
    <n v="62971.944000000003"/>
    <n v="0"/>
    <n v="906960.87300000002"/>
    <n v="887061.40399999998"/>
    <n v="2201.36134223301"/>
    <n v="2048.5168179611651"/>
    <n v="2000.21713592233"/>
    <n v="1800.7742014563107"/>
  </r>
  <r>
    <x v="4"/>
    <x v="7"/>
    <x v="73"/>
    <n v="557"/>
    <n v="1"/>
    <n v="2"/>
    <n v="46.1"/>
    <n v="3.6"/>
    <n v="7"/>
    <n v="47.97"/>
    <n v="11.75"/>
    <n v="59.7"/>
    <n v="0.80351758793969841"/>
    <n v="28.13"/>
    <n v="87.85"/>
    <n v="11.207243460764587"/>
    <n v="-12003.128000000001"/>
    <n v="855692.60499999998"/>
    <n v="360644.83399999997"/>
    <n v="252304.38800000001"/>
    <n v="0"/>
    <n v="1216337.439"/>
    <n v="1204334.311"/>
    <n v="2183.7296929982049"/>
    <n v="1730.7595170556554"/>
    <n v="1709.2099156193894"/>
    <n v="1536.2524326750449"/>
  </r>
  <r>
    <x v="0"/>
    <x v="8"/>
    <x v="74"/>
    <n v="158"/>
    <n v="1"/>
    <n v="1"/>
    <n v="16.100000000000001"/>
    <n v="3.2"/>
    <n v="2.8"/>
    <n v="19.989999999999998"/>
    <n v="4.1399999999999997"/>
    <n v="24.1"/>
    <n v="0.82946058091286301"/>
    <n v="15.21"/>
    <n v="39.340000000000003"/>
    <n v="8.1865284974093253"/>
    <n v="-1973.1949999999999"/>
    <n v="369598.61800000002"/>
    <n v="121549.765"/>
    <n v="47459.207999999999"/>
    <n v="0"/>
    <n v="491148.38299999997"/>
    <n v="489175.18800000002"/>
    <n v="3108.5340696202529"/>
    <n v="2808.1593354430379"/>
    <n v="2795.6707594936711"/>
    <n v="2339.2317594936708"/>
  </r>
  <r>
    <x v="1"/>
    <x v="9"/>
    <x v="75"/>
    <n v="235"/>
    <n v="1"/>
    <n v="1"/>
    <n v="32.200000000000003"/>
    <n v="1"/>
    <n v="3"/>
    <n v="25.3"/>
    <n v="8.9"/>
    <n v="38.200000000000003"/>
    <n v="0.66230366492146597"/>
    <n v="21.58"/>
    <n v="57.59"/>
    <n v="7.0783132530120474"/>
    <n v="-6147.0649999999996"/>
    <n v="521817.95899999997"/>
    <n v="170126.196"/>
    <n v="100260"/>
    <n v="0"/>
    <n v="691944.15500000003"/>
    <n v="685797.09"/>
    <n v="2944.4432127659575"/>
    <n v="2517.804914893617"/>
    <n v="2491.6471914893614"/>
    <n v="2220.5019531914891"/>
  </r>
  <r>
    <x v="2"/>
    <x v="9"/>
    <x v="76"/>
    <n v="311"/>
    <n v="1"/>
    <n v="1.1000000000000001"/>
    <n v="31"/>
    <n v="5.3"/>
    <n v="0"/>
    <n v="22.6"/>
    <n v="15.73"/>
    <n v="38.299999999999997"/>
    <n v="0.5900783289817233"/>
    <n v="27.29"/>
    <n v="65.02"/>
    <n v="8.567493112947659"/>
    <n v="-2231.5720000000001"/>
    <n v="594443.505"/>
    <n v="163789.769"/>
    <n v="81137.004000000001"/>
    <n v="0"/>
    <n v="758233.27399999998"/>
    <n v="756001.70200000005"/>
    <n v="2438.0491125401927"/>
    <n v="2177.1584244372989"/>
    <n v="2169.9829517684889"/>
    <n v="1911.3939067524116"/>
  </r>
  <r>
    <x v="3"/>
    <x v="10"/>
    <x v="77"/>
    <n v="465"/>
    <n v="1"/>
    <n v="1"/>
    <n v="41.2"/>
    <n v="1.9"/>
    <n v="2.7"/>
    <n v="41.79"/>
    <n v="6"/>
    <n v="47.8"/>
    <n v="0.87426778242677827"/>
    <n v="36.020000000000003"/>
    <n v="83.81"/>
    <n v="10.788863109048723"/>
    <n v="-43675.682000000001"/>
    <n v="840514.44400000002"/>
    <n v="171504.96299999999"/>
    <n v="93453.096999999994"/>
    <n v="0"/>
    <n v="1012019.407"/>
    <n v="968343.72499999998"/>
    <n v="2176.3858215053765"/>
    <n v="1975.4114193548389"/>
    <n v="1881.4852215053763"/>
    <n v="1807.5579440860215"/>
  </r>
  <r>
    <x v="5"/>
    <x v="10"/>
    <x v="78"/>
    <n v="683"/>
    <n v="1"/>
    <n v="1"/>
    <n v="57.3"/>
    <n v="6.6"/>
    <n v="1"/>
    <n v="58.96"/>
    <n v="7.93"/>
    <n v="66.900000000000006"/>
    <n v="0.88131539611360232"/>
    <n v="39.950000000000003"/>
    <n v="105.84"/>
    <n v="10.688575899843507"/>
    <n v="-82163.823999999993"/>
    <n v="985342.91700000002"/>
    <n v="257800.72899999999"/>
    <n v="113662.78599999999"/>
    <n v="0"/>
    <n v="1243143.6459999999"/>
    <n v="1160979.8219999999"/>
    <n v="1820.1224685212298"/>
    <n v="1653.7055051244508"/>
    <n v="1533.4070805270862"/>
    <n v="1442.6689853587116"/>
  </r>
  <r>
    <x v="6"/>
    <x v="11"/>
    <x v="79"/>
    <n v="90"/>
    <n v="1"/>
    <n v="1"/>
    <n v="6.9"/>
    <n v="0"/>
    <n v="2"/>
    <n v="8.98"/>
    <n v="1.97"/>
    <n v="11"/>
    <n v="0.8163636363636364"/>
    <n v="9.7200000000000006"/>
    <n v="20.67"/>
    <n v="13.043478260869565"/>
    <n v="-12516.223"/>
    <n v="222597.16099999999"/>
    <n v="148490.546"/>
    <n v="66054.631999999998"/>
    <n v="33319.074000000001"/>
    <n v="371087.70699999999"/>
    <n v="358571.484"/>
    <n v="4123.1967444444444"/>
    <n v="3019.0444555555555"/>
    <n v="2879.9753111111108"/>
    <n v="2473.301788888889"/>
  </r>
  <r>
    <x v="0"/>
    <x v="12"/>
    <x v="80"/>
    <n v="167"/>
    <n v="1"/>
    <n v="1"/>
    <n v="20.6"/>
    <n v="2"/>
    <n v="0.5"/>
    <n v="22.31"/>
    <n v="2.8"/>
    <n v="25.1"/>
    <n v="0.88884462151394417"/>
    <n v="15.2"/>
    <n v="40.31"/>
    <n v="7.389380530973451"/>
    <n v="-18821.670999999998"/>
    <n v="384369.29800000001"/>
    <n v="195043.674"/>
    <n v="57982.26"/>
    <n v="87821.697"/>
    <n v="579412.97199999995"/>
    <n v="560591.30099999998"/>
    <n v="3469.5387544910177"/>
    <n v="2596.4611676646705"/>
    <n v="2483.7565508982034"/>
    <n v="2301.6125628742516"/>
  </r>
  <r>
    <x v="2"/>
    <x v="12"/>
    <x v="81"/>
    <n v="305"/>
    <n v="1"/>
    <n v="1"/>
    <n v="31.6"/>
    <n v="2.8"/>
    <n v="1.5"/>
    <n v="37.1"/>
    <n v="0.8"/>
    <n v="37.9"/>
    <n v="0.97889182058047497"/>
    <n v="20.13"/>
    <n v="57.03"/>
    <n v="8.8662790697674421"/>
    <n v="-7335.7550000000001"/>
    <n v="540538.80599999998"/>
    <n v="261379.24100000001"/>
    <n v="168935.41200000001"/>
    <n v="42713.531999999999"/>
    <n v="801918.04700000002"/>
    <n v="794582.29200000002"/>
    <n v="2629.2394983606559"/>
    <n v="1935.3085344262295"/>
    <n v="1911.2568786885247"/>
    <n v="1772.2583803278687"/>
  </r>
  <r>
    <x v="0"/>
    <x v="13"/>
    <x v="82"/>
    <n v="108"/>
    <n v="1"/>
    <n v="1"/>
    <n v="11.8"/>
    <n v="1"/>
    <n v="0"/>
    <n v="11.86"/>
    <n v="2.97"/>
    <n v="14.8"/>
    <n v="0.80135135135135127"/>
    <n v="4.8600000000000003"/>
    <n v="19.690000000000001"/>
    <n v="8.4375"/>
    <n v="-16259.419"/>
    <n v="201155.364"/>
    <n v="77240.797999999995"/>
    <n v="43953.646000000001"/>
    <n v="3264.56"/>
    <n v="278396.16200000001"/>
    <n v="262136.74299999999"/>
    <n v="2577.7422407407407"/>
    <n v="2140.5366296296297"/>
    <n v="1989.9864537037035"/>
    <n v="1862.5496666666668"/>
  </r>
  <r>
    <x v="8"/>
    <x v="14"/>
    <x v="83"/>
    <n v="14"/>
    <n v="0.8"/>
    <n v="0"/>
    <n v="1.4"/>
    <n v="0"/>
    <n v="1"/>
    <n v="2.8"/>
    <n v="0.35"/>
    <n v="3.2"/>
    <n v="0.87499999999999989"/>
    <n v="2.5"/>
    <n v="5.65"/>
    <n v="10"/>
    <n v="-13159"/>
    <n v="65124"/>
    <n v="28061"/>
    <n v="0"/>
    <n v="0"/>
    <n v="93185"/>
    <n v="80026"/>
    <n v="6656.0714285714284"/>
    <n v="6656.0714285714284"/>
    <n v="5716.1428571428569"/>
    <n v="4651.7142857142853"/>
  </r>
  <r>
    <x v="1"/>
    <x v="15"/>
    <x v="84"/>
    <n v="211"/>
    <n v="1"/>
    <n v="1"/>
    <n v="25.1"/>
    <n v="4"/>
    <n v="0"/>
    <n v="24.9"/>
    <n v="6.23"/>
    <n v="31.1"/>
    <n v="0.80064308681672014"/>
    <n v="23.38"/>
    <n v="54.51"/>
    <n v="7.2508591065292096"/>
    <n v="-20490.098000000002"/>
    <n v="528210.71200000006"/>
    <n v="148584.07"/>
    <n v="43229.351999999999"/>
    <n v="38757.641000000003"/>
    <n v="676794.78200000001"/>
    <n v="656304.68400000001"/>
    <n v="3207.5582085308056"/>
    <n v="2818.9942606635072"/>
    <n v="2721.8847914691942"/>
    <n v="2503.3683033175357"/>
  </r>
  <r>
    <x v="0"/>
    <x v="16"/>
    <x v="85"/>
    <n v="159"/>
    <n v="1"/>
    <n v="1"/>
    <n v="20.3"/>
    <n v="0"/>
    <n v="0"/>
    <n v="16.13"/>
    <n v="6.21"/>
    <n v="22.3"/>
    <n v="0.7233183856502241"/>
    <n v="15.32"/>
    <n v="37.659999999999997"/>
    <n v="7.8325123152709359"/>
    <n v="-25837.200000000001"/>
    <n v="337403.88699999999"/>
    <n v="114588.227"/>
    <n v="29086.38"/>
    <n v="5567.6819999999998"/>
    <n v="451992.114"/>
    <n v="426154.91399999999"/>
    <n v="2842.7176981132075"/>
    <n v="2624.7676226415097"/>
    <n v="2462.2695094339624"/>
    <n v="2122.0370251572326"/>
  </r>
  <r>
    <x v="6"/>
    <x v="17"/>
    <x v="86"/>
    <n v="84"/>
    <n v="0.8"/>
    <n v="0"/>
    <n v="10.7"/>
    <n v="0"/>
    <n v="1.5"/>
    <n v="8.24"/>
    <n v="4.7"/>
    <n v="12.9"/>
    <n v="0.63875968992248067"/>
    <n v="7.21"/>
    <n v="20.149999999999999"/>
    <n v="7.850467289719627"/>
    <n v="-7616.8059999999996"/>
    <n v="182949.85500000001"/>
    <n v="114229.129"/>
    <n v="31360.955999999998"/>
    <n v="45907.688000000002"/>
    <n v="297178.984"/>
    <n v="289562.17800000001"/>
    <n v="3537.8450476190474"/>
    <n v="2617.9802380952378"/>
    <n v="2527.3039761904765"/>
    <n v="2177.9744642857145"/>
  </r>
  <r>
    <x v="0"/>
    <x v="18"/>
    <x v="87"/>
    <n v="126"/>
    <n v="1"/>
    <n v="0"/>
    <n v="15.8"/>
    <n v="2"/>
    <n v="0"/>
    <n v="13.4"/>
    <n v="5.5"/>
    <n v="18.8"/>
    <n v="0.71276595744680848"/>
    <n v="10.8"/>
    <n v="29.7"/>
    <n v="7.0786516853932584"/>
    <n v="-4716.7849999999999"/>
    <n v="277524.72600000002"/>
    <n v="74514.701000000001"/>
    <n v="26978.736000000001"/>
    <n v="0"/>
    <n v="352039.42700000003"/>
    <n v="347322.64199999999"/>
    <n v="2793.9637063492064"/>
    <n v="2579.8467539682542"/>
    <n v="2542.4119523809527"/>
    <n v="2202.5771904761905"/>
  </r>
  <r>
    <x v="8"/>
    <x v="19"/>
    <x v="88"/>
    <n v="13"/>
    <n v="1"/>
    <n v="0"/>
    <n v="2.4"/>
    <n v="0"/>
    <n v="0"/>
    <n v="2"/>
    <n v="1.35"/>
    <n v="3.4"/>
    <n v="0.58823529411764708"/>
    <n v="1.32"/>
    <n v="4.67"/>
    <n v="5.416666666666667"/>
    <n v="-805.51700000000005"/>
    <n v="44325.290999999997"/>
    <n v="25476.685000000001"/>
    <n v="15804.392"/>
    <n v="0"/>
    <n v="69801.975999999995"/>
    <n v="68996.459000000003"/>
    <n v="5369.3827692307686"/>
    <n v="4153.6603076923075"/>
    <n v="4091.6974615384615"/>
    <n v="3409.6377692307692"/>
  </r>
  <r>
    <x v="9"/>
    <x v="19"/>
    <x v="89"/>
    <n v="39"/>
    <n v="1"/>
    <n v="0"/>
    <n v="4.0999999999999996"/>
    <n v="0"/>
    <n v="0"/>
    <n v="3.03"/>
    <n v="2.11"/>
    <n v="5.0999999999999996"/>
    <n v="0.59411764705882353"/>
    <n v="1.75"/>
    <n v="6.89"/>
    <n v="9.5121951219512209"/>
    <n v="-493.15"/>
    <n v="92849.066999999995"/>
    <n v="32191.205999999998"/>
    <n v="17912.547999999999"/>
    <n v="637.05899999999997"/>
    <n v="125040.273"/>
    <n v="124547.12300000001"/>
    <n v="3206.1608461538463"/>
    <n v="2730.5298974358975"/>
    <n v="2717.8850256410255"/>
    <n v="2380.7453076923075"/>
  </r>
  <r>
    <x v="9"/>
    <x v="19"/>
    <x v="90"/>
    <n v="41"/>
    <n v="1"/>
    <n v="0"/>
    <n v="5"/>
    <n v="0"/>
    <n v="0"/>
    <n v="5.26"/>
    <n v="0.69"/>
    <n v="6"/>
    <n v="0.87666666666666659"/>
    <n v="1.26"/>
    <n v="7.21"/>
    <n v="8.1999999999999993"/>
    <n v="-946.60599999999999"/>
    <n v="89000.861999999994"/>
    <n v="28767.350999999999"/>
    <n v="16009.72"/>
    <n v="1464.348"/>
    <n v="117768.213"/>
    <n v="116821.607"/>
    <n v="2872.3954390243903"/>
    <n v="2446.1986585365853"/>
    <n v="2423.1107073170733"/>
    <n v="2170.7527317073168"/>
  </r>
  <r>
    <x v="2"/>
    <x v="19"/>
    <x v="91"/>
    <n v="384"/>
    <n v="1"/>
    <n v="1"/>
    <n v="33.4"/>
    <n v="1"/>
    <n v="3.9"/>
    <n v="31.17"/>
    <n v="9.0299999999999994"/>
    <n v="40.200000000000003"/>
    <n v="0.77537313432835819"/>
    <n v="21.36"/>
    <n v="61.56"/>
    <n v="11.162790697674419"/>
    <n v="-39950.379999999997"/>
    <n v="609187.19700000004"/>
    <n v="249948.95699999999"/>
    <n v="145767.64000000001"/>
    <n v="20606.344000000001"/>
    <n v="859136.15399999998"/>
    <n v="819185.77399999998"/>
    <n v="2237.3337343749999"/>
    <n v="1804.0681510416664"/>
    <n v="1700.0307031249997"/>
    <n v="1586.4249921875"/>
  </r>
  <r>
    <x v="9"/>
    <x v="20"/>
    <x v="92"/>
    <n v="27"/>
    <n v="1"/>
    <n v="0"/>
    <n v="5.7"/>
    <n v="0.8"/>
    <n v="0"/>
    <n v="2.79"/>
    <n v="4.6900000000000004"/>
    <n v="7.5"/>
    <n v="0.372"/>
    <n v="0.77"/>
    <n v="8.25"/>
    <n v="4.1538461538461542"/>
    <n v="-55889.737999999998"/>
    <n v="123166.974"/>
    <n v="90810.065000000002"/>
    <n v="23215.164000000001"/>
    <n v="14549.58"/>
    <n v="213977.03899999999"/>
    <n v="158087.30100000001"/>
    <n v="7925.075518518518"/>
    <n v="6526.3812962962957"/>
    <n v="4456.3909999999996"/>
    <n v="4561.7397777777778"/>
  </r>
  <r>
    <x v="9"/>
    <x v="21"/>
    <x v="93"/>
    <n v="31"/>
    <n v="0.8"/>
    <n v="0"/>
    <n v="4.7"/>
    <n v="0.7"/>
    <n v="0"/>
    <n v="2.0499999999999998"/>
    <n v="4.1500000000000004"/>
    <n v="6.2"/>
    <n v="0.33064516129032256"/>
    <n v="2.5299999999999998"/>
    <n v="8.73"/>
    <n v="5.7407407407407405"/>
    <n v="-4489.5559999999996"/>
    <n v="90128.582999999999"/>
    <n v="48748.743999999999"/>
    <n v="22306.511999999999"/>
    <n v="0"/>
    <n v="138877.32699999999"/>
    <n v="134387.77100000001"/>
    <n v="4479.9137741935483"/>
    <n v="3760.3488709677417"/>
    <n v="3615.5244838709677"/>
    <n v="2907.3736451612904"/>
  </r>
  <r>
    <x v="8"/>
    <x v="22"/>
    <x v="94"/>
    <n v="21"/>
    <n v="0.7"/>
    <n v="0"/>
    <n v="4"/>
    <n v="0.3"/>
    <n v="0.5"/>
    <n v="3.5"/>
    <n v="2"/>
    <n v="5.5"/>
    <n v="0.63636363636363635"/>
    <n v="1.1299999999999999"/>
    <n v="6.04"/>
    <n v="4.8837209302325579"/>
    <n v="-2970.8420000000001"/>
    <n v="65238.697"/>
    <n v="29770.544999999998"/>
    <n v="6125.4920000000002"/>
    <n v="877.53300000000002"/>
    <n v="95009.241999999998"/>
    <n v="92038.399999999994"/>
    <n v="4524.2496190476186"/>
    <n v="4190.7722380952382"/>
    <n v="4049.3035714285716"/>
    <n v="3106.6046190476191"/>
  </r>
  <r>
    <x v="6"/>
    <x v="22"/>
    <x v="95"/>
    <n v="96"/>
    <n v="1"/>
    <n v="0"/>
    <n v="11"/>
    <n v="0.3"/>
    <n v="1.2"/>
    <n v="7.5"/>
    <n v="6"/>
    <n v="13.5"/>
    <n v="0.55555555555555558"/>
    <n v="8.75"/>
    <n v="22.65"/>
    <n v="8.495575221238937"/>
    <n v="-7294.067"/>
    <n v="211363.10500000001"/>
    <n v="78482.774999999994"/>
    <n v="34547.061999999998"/>
    <n v="78.332999999999998"/>
    <n v="289845.88"/>
    <n v="282551.81300000002"/>
    <n v="3019.2279166666667"/>
    <n v="2658.5467187500003"/>
    <n v="2582.5668541666669"/>
    <n v="2201.6990104166666"/>
  </r>
  <r>
    <x v="8"/>
    <x v="23"/>
    <x v="96"/>
    <n v="12"/>
    <n v="0.8"/>
    <n v="0"/>
    <n v="4.2"/>
    <n v="0"/>
    <n v="0"/>
    <n v="1.75"/>
    <n v="3"/>
    <n v="4.9000000000000004"/>
    <n v="0.3571428571428571"/>
    <n v="2"/>
    <n v="6.75"/>
    <n v="2.8571428571428572"/>
    <n v="-1441.885"/>
    <n v="57388.05"/>
    <n v="14442.04"/>
    <n v="4804"/>
    <n v="1435.432"/>
    <n v="71830.09"/>
    <n v="70388.205000000002"/>
    <n v="5985.8408333333327"/>
    <n v="5465.8881666666666"/>
    <n v="5345.7310833333331"/>
    <n v="4782.3375000000005"/>
  </r>
  <r>
    <x v="8"/>
    <x v="24"/>
    <x v="97"/>
    <n v="7"/>
    <n v="1"/>
    <n v="0"/>
    <n v="2.6"/>
    <n v="0"/>
    <n v="0"/>
    <n v="2.75"/>
    <n v="0.88"/>
    <n v="3.6"/>
    <n v="0.76388888888888884"/>
    <n v="0.67"/>
    <n v="4.3"/>
    <n v="2.6923076923076921"/>
    <n v="-558.86300000000006"/>
    <n v="48700.195"/>
    <n v="15739.432000000001"/>
    <n v="7312"/>
    <n v="3803.9229999999998"/>
    <n v="64439.627"/>
    <n v="63880.764000000003"/>
    <n v="9205.6610000000001"/>
    <n v="7617.6719999999996"/>
    <n v="7537.8344285714284"/>
    <n v="6957.170714285714"/>
  </r>
  <r>
    <x v="9"/>
    <x v="25"/>
    <x v="98"/>
    <n v="42"/>
    <n v="1"/>
    <n v="0"/>
    <n v="5.4"/>
    <n v="0"/>
    <n v="0"/>
    <n v="6.4"/>
    <n v="0"/>
    <n v="6.4"/>
    <n v="1"/>
    <n v="4.75"/>
    <n v="11.15"/>
    <n v="7.7777777777777777"/>
    <n v="-4834.3689999999997"/>
    <n v="121098.592"/>
    <n v="33220.792000000001"/>
    <n v="12289"/>
    <n v="0"/>
    <n v="154319.38399999999"/>
    <n v="149485.01500000001"/>
    <n v="3674.2710476190473"/>
    <n v="3381.6758095238092"/>
    <n v="3266.5717857142859"/>
    <n v="2883.2998095238095"/>
  </r>
  <r>
    <x v="0"/>
    <x v="26"/>
    <x v="99"/>
    <n v="138"/>
    <n v="1"/>
    <n v="1"/>
    <n v="15.8"/>
    <n v="0"/>
    <n v="1.5"/>
    <n v="16"/>
    <n v="3.3"/>
    <n v="19.3"/>
    <n v="0.82901554404145072"/>
    <n v="13.21"/>
    <n v="32.510000000000005"/>
    <n v="8.7341772151898738"/>
    <n v="-29262.721000000001"/>
    <n v="325263.36800000002"/>
    <n v="194584.25599999999"/>
    <n v="63695.94"/>
    <n v="48077.724999999999"/>
    <n v="519847.62400000001"/>
    <n v="490584.90299999999"/>
    <n v="3767.0117681159422"/>
    <n v="2957.0576739130438"/>
    <n v="2745.008971014493"/>
    <n v="2356.9809275362322"/>
  </r>
  <r>
    <x v="6"/>
    <x v="27"/>
    <x v="100"/>
    <n v="66"/>
    <n v="0.5"/>
    <n v="1"/>
    <n v="8.9"/>
    <n v="0"/>
    <n v="0"/>
    <n v="8.3699999999999992"/>
    <n v="2"/>
    <n v="10.4"/>
    <n v="0.80480769230769222"/>
    <n v="5.85"/>
    <n v="16.22"/>
    <n v="7.4157303370786511"/>
    <n v="-35188.139000000003"/>
    <n v="187183.79399999999"/>
    <n v="30814.018"/>
    <n v="10778.191999999999"/>
    <n v="0"/>
    <n v="217997.81200000001"/>
    <n v="182809.67300000001"/>
    <n v="3302.9971515151515"/>
    <n v="3139.6912121212122"/>
    <n v="2606.5375909090908"/>
    <n v="2836.1180909090908"/>
  </r>
  <r>
    <x v="0"/>
    <x v="28"/>
    <x v="101"/>
    <n v="176"/>
    <n v="1"/>
    <n v="1"/>
    <n v="19.600000000000001"/>
    <n v="1"/>
    <n v="1"/>
    <n v="23.56"/>
    <n v="0"/>
    <n v="23.6"/>
    <n v="0.99830508474576263"/>
    <n v="7.55"/>
    <n v="31.11"/>
    <n v="8.5436893203883493"/>
    <n v="-12784.504999999999"/>
    <n v="310972.61"/>
    <n v="158624.25099999999"/>
    <n v="84302.460999999996"/>
    <n v="32348.308000000001"/>
    <n v="469596.86099999998"/>
    <n v="456812.35600000003"/>
    <n v="2668.1639829545452"/>
    <n v="2005.3755227272725"/>
    <n v="1932.7362897727276"/>
    <n v="1766.8898295454544"/>
  </r>
  <r>
    <x v="6"/>
    <x v="29"/>
    <x v="102"/>
    <n v="55"/>
    <n v="1"/>
    <n v="0"/>
    <n v="8.4"/>
    <n v="2.5"/>
    <n v="0"/>
    <n v="9.94"/>
    <n v="2"/>
    <n v="11.9"/>
    <n v="0.83529411764705874"/>
    <n v="7.55"/>
    <n v="20.49"/>
    <n v="5.045871559633027"/>
    <n v="-22199.769"/>
    <n v="195234.821"/>
    <n v="113983.45600000001"/>
    <n v="31566.48"/>
    <n v="47366.627"/>
    <n v="309218.277"/>
    <n v="287018.50799999997"/>
    <n v="5622.1504909090909"/>
    <n v="4187.003090909091"/>
    <n v="3783.3709272727265"/>
    <n v="3549.7240181818183"/>
  </r>
  <r>
    <x v="0"/>
    <x v="29"/>
    <x v="103"/>
    <n v="107"/>
    <n v="1"/>
    <n v="0.8"/>
    <n v="12.4"/>
    <n v="0"/>
    <n v="0.8"/>
    <n v="14.16"/>
    <n v="0.8"/>
    <n v="15"/>
    <n v="0.94400000000000006"/>
    <n v="16.16"/>
    <n v="31.12"/>
    <n v="8.629032258064516"/>
    <n v="-63651.307999999997"/>
    <n v="279326.826"/>
    <n v="181695.27"/>
    <n v="52502.824000000001"/>
    <n v="58655.881000000001"/>
    <n v="461022.09600000002"/>
    <n v="397370.788"/>
    <n v="4308.6177196261688"/>
    <n v="3269.7513177570095"/>
    <n v="2674.8792803738315"/>
    <n v="2610.5310841121495"/>
  </r>
  <r>
    <x v="2"/>
    <x v="29"/>
    <x v="104"/>
    <n v="370"/>
    <n v="1"/>
    <n v="1"/>
    <n v="39.6"/>
    <n v="4"/>
    <n v="0"/>
    <n v="42.87"/>
    <n v="2.7"/>
    <n v="45.6"/>
    <n v="0.94013157894736832"/>
    <n v="19.54"/>
    <n v="65.11"/>
    <n v="8.4862385321100913"/>
    <n v="-52558.612999999998"/>
    <n v="658964.70200000005"/>
    <n v="270955.95299999998"/>
    <n v="137122.704"/>
    <n v="30150.781999999999"/>
    <n v="929920.65500000003"/>
    <n v="877362.04200000002"/>
    <n v="2513.2990675675678"/>
    <n v="2061.2085648648649"/>
    <n v="1919.1582594594595"/>
    <n v="1780.9856810810811"/>
  </r>
  <r>
    <x v="8"/>
    <x v="30"/>
    <x v="105"/>
    <n v="17"/>
    <n v="0.5"/>
    <n v="0"/>
    <n v="2.1"/>
    <n v="0"/>
    <n v="0"/>
    <n v="2.5499999999999998"/>
    <n v="0"/>
    <n v="2.6"/>
    <n v="0.98076923076923062"/>
    <n v="2"/>
    <n v="4.55"/>
    <n v="8.0952380952380949"/>
    <n v="-3793.107"/>
    <n v="44892.921000000002"/>
    <n v="21187.600999999999"/>
    <n v="11589.689"/>
    <n v="0"/>
    <n v="66080.521999999997"/>
    <n v="62287.415000000001"/>
    <n v="3887.0895294117645"/>
    <n v="3205.3431176470585"/>
    <n v="2982.2191764705885"/>
    <n v="2640.7600588235296"/>
  </r>
  <r>
    <x v="0"/>
    <x v="30"/>
    <x v="106"/>
    <n v="181"/>
    <n v="1"/>
    <n v="1"/>
    <n v="16.600000000000001"/>
    <n v="2"/>
    <n v="2.4"/>
    <n v="21.2"/>
    <n v="1.81"/>
    <n v="23"/>
    <n v="0.92173913043478262"/>
    <n v="16.850000000000001"/>
    <n v="40.43"/>
    <n v="9.7311827956989241"/>
    <n v="-39291.572"/>
    <n v="349842.696"/>
    <n v="133480.614"/>
    <n v="92472.259000000005"/>
    <n v="0"/>
    <n v="483323.31"/>
    <n v="444031.73800000001"/>
    <n v="2670.2945303867405"/>
    <n v="2159.3980718232042"/>
    <n v="1942.3175635359116"/>
    <n v="1932.8325745856353"/>
  </r>
  <r>
    <x v="2"/>
    <x v="30"/>
    <x v="107"/>
    <n v="339"/>
    <n v="1"/>
    <n v="1"/>
    <n v="27.7"/>
    <n v="2"/>
    <n v="2"/>
    <n v="33.69"/>
    <n v="0"/>
    <n v="33.700000000000003"/>
    <n v="0.99970326409495536"/>
    <n v="7.89"/>
    <n v="41.58"/>
    <n v="11.414141414141415"/>
    <n v="-65559.328999999998"/>
    <n v="511689.52799999999"/>
    <n v="230886.52"/>
    <n v="173555.48"/>
    <n v="69.760000000000005"/>
    <n v="742576.04799999995"/>
    <n v="677016.71900000004"/>
    <n v="2190.4898171091445"/>
    <n v="1678.3209675516223"/>
    <n v="1484.9306165191742"/>
    <n v="1509.4086371681415"/>
  </r>
  <r>
    <x v="2"/>
    <x v="30"/>
    <x v="108"/>
    <n v="355"/>
    <n v="1"/>
    <n v="1"/>
    <n v="35.4"/>
    <n v="2"/>
    <n v="3"/>
    <n v="42.35"/>
    <n v="0"/>
    <n v="42.4"/>
    <n v="0.99882075471698117"/>
    <n v="27.4"/>
    <n v="69.75"/>
    <n v="9.4919786096256686"/>
    <n v="-67246.554999999993"/>
    <n v="635520.53799999994"/>
    <n v="234056.93"/>
    <n v="166067.51800000001"/>
    <n v="0"/>
    <n v="869577.46799999999"/>
    <n v="802330.91299999994"/>
    <n v="2449.513994366197"/>
    <n v="1981.7181690140844"/>
    <n v="1792.2912535211265"/>
    <n v="1790.1986985915491"/>
  </r>
  <r>
    <x v="2"/>
    <x v="30"/>
    <x v="109"/>
    <n v="372"/>
    <n v="1"/>
    <n v="1"/>
    <n v="35.200000000000003"/>
    <n v="1"/>
    <n v="2.7"/>
    <n v="40.39"/>
    <n v="0.52"/>
    <n v="40.9"/>
    <n v="0.98753056234718828"/>
    <n v="21.82"/>
    <n v="62.13"/>
    <n v="10.276243093922652"/>
    <n v="-87183.282000000007"/>
    <n v="589059.14"/>
    <n v="314809.96000000002"/>
    <n v="250104.07199999999"/>
    <n v="0"/>
    <n v="903869.1"/>
    <n v="816685.81799999997"/>
    <n v="2429.7556451612904"/>
    <n v="1757.4328709677418"/>
    <n v="1523.0692096774194"/>
    <n v="1583.4923118279571"/>
  </r>
  <r>
    <x v="3"/>
    <x v="30"/>
    <x v="110"/>
    <n v="415"/>
    <n v="1"/>
    <n v="1"/>
    <n v="31.3"/>
    <n v="1"/>
    <n v="4.4000000000000004"/>
    <n v="38.17"/>
    <n v="0.51"/>
    <n v="38.700000000000003"/>
    <n v="0.98630490956072348"/>
    <n v="20.100000000000001"/>
    <n v="58.78"/>
    <n v="12.848297213622292"/>
    <n v="-90145.111000000004"/>
    <n v="655338.853"/>
    <n v="269489.31699999998"/>
    <n v="192715.609"/>
    <n v="0"/>
    <n v="924828.17"/>
    <n v="834683.05900000001"/>
    <n v="2228.5016144578312"/>
    <n v="1764.1266530120481"/>
    <n v="1546.9095180722891"/>
    <n v="1579.1297662650602"/>
  </r>
  <r>
    <x v="3"/>
    <x v="30"/>
    <x v="111"/>
    <n v="450"/>
    <n v="1"/>
    <n v="1"/>
    <n v="34.5"/>
    <n v="1.4"/>
    <n v="4.3"/>
    <n v="41.13"/>
    <n v="1.05"/>
    <n v="42.2"/>
    <n v="0.97464454976303316"/>
    <n v="28.73"/>
    <n v="70.91"/>
    <n v="12.534818941504179"/>
    <n v="-85695.638000000006"/>
    <n v="666031.18099999998"/>
    <n v="294837.40299999999"/>
    <n v="213570.68700000001"/>
    <n v="26463.142"/>
    <n v="960868.58400000003"/>
    <n v="875172.946"/>
    <n v="2135.26352"/>
    <n v="1601.855011111111"/>
    <n v="1411.4202599999999"/>
    <n v="1480.0692911111112"/>
  </r>
  <r>
    <x v="3"/>
    <x v="30"/>
    <x v="112"/>
    <n v="464"/>
    <n v="1"/>
    <n v="1"/>
    <n v="35"/>
    <n v="1"/>
    <n v="1"/>
    <n v="37.270000000000003"/>
    <n v="1.71"/>
    <n v="39"/>
    <n v="0.95564102564102571"/>
    <n v="21.3"/>
    <n v="60.28"/>
    <n v="12.888888888888889"/>
    <n v="-83069.073000000004"/>
    <n v="581618.59400000004"/>
    <n v="283043.27399999998"/>
    <n v="211031.76199999999"/>
    <n v="0"/>
    <n v="864661.86800000002"/>
    <n v="781592.79500000004"/>
    <n v="1863.4954051724139"/>
    <n v="1408.6855732758622"/>
    <n v="1229.6573987068966"/>
    <n v="1253.4883491379312"/>
  </r>
  <r>
    <x v="8"/>
    <x v="31"/>
    <x v="113"/>
    <n v="6"/>
    <n v="0.9"/>
    <n v="0"/>
    <n v="1"/>
    <n v="0"/>
    <n v="0"/>
    <n v="0.9"/>
    <n v="1"/>
    <n v="1.9"/>
    <n v="0.47368421052631582"/>
    <n v="0.8"/>
    <n v="1.8"/>
    <n v="6"/>
    <n v="-730.01599999999996"/>
    <n v="20593.571"/>
    <n v="17538.898000000001"/>
    <n v="9350.1959999999999"/>
    <n v="3659.9679999999998"/>
    <n v="38132.468999999997"/>
    <n v="37402.453000000001"/>
    <n v="6355.4114999999993"/>
    <n v="4187.0508333333328"/>
    <n v="4065.3815"/>
    <n v="3432.2618333333335"/>
  </r>
  <r>
    <x v="9"/>
    <x v="31"/>
    <x v="114"/>
    <n v="30"/>
    <n v="0.7"/>
    <n v="0"/>
    <n v="5.2"/>
    <n v="0"/>
    <n v="0"/>
    <n v="3.35"/>
    <n v="2.6"/>
    <n v="5.9"/>
    <n v="0.56779661016949146"/>
    <n v="3.8"/>
    <n v="10.55"/>
    <n v="5.7692307692307692"/>
    <n v="-5032.3620000000001"/>
    <n v="96088.728000000003"/>
    <n v="41225.338000000003"/>
    <n v="13580.075999999999"/>
    <n v="14441.259"/>
    <n v="137314.06599999999"/>
    <n v="132281.704"/>
    <n v="4577.1355333333331"/>
    <n v="3643.0910333333331"/>
    <n v="3475.3456333333334"/>
    <n v="3202.9576000000002"/>
  </r>
  <r>
    <x v="1"/>
    <x v="31"/>
    <x v="115"/>
    <n v="296"/>
    <n v="1"/>
    <n v="0"/>
    <n v="30.9"/>
    <n v="4"/>
    <n v="1.9"/>
    <n v="24.9"/>
    <n v="12.92"/>
    <n v="37.799999999999997"/>
    <n v="0.65873015873015872"/>
    <n v="20.190000000000001"/>
    <n v="58.77"/>
    <n v="8.4813753581661899"/>
    <n v="-11034.279"/>
    <n v="515548.90100000001"/>
    <n v="115940.031"/>
    <n v="49771.572"/>
    <n v="6479.7749999999996"/>
    <n v="631488.93200000003"/>
    <n v="620454.65300000005"/>
    <n v="2133.4085540540541"/>
    <n v="1943.3702195945948"/>
    <n v="1906.0922500000004"/>
    <n v="1741.7192601351351"/>
  </r>
  <r>
    <x v="1"/>
    <x v="32"/>
    <x v="116"/>
    <n v="218"/>
    <n v="1"/>
    <n v="0"/>
    <n v="24.9"/>
    <n v="1"/>
    <n v="1"/>
    <n v="20.190000000000001"/>
    <n v="7.7"/>
    <n v="27.9"/>
    <n v="0.72365591397849471"/>
    <n v="19.489999999999998"/>
    <n v="47.38"/>
    <n v="8.416988416988417"/>
    <n v="-22685.38"/>
    <n v="448170.16800000001"/>
    <n v="215612.264"/>
    <n v="122589"/>
    <n v="16798.95"/>
    <n v="663782.43200000003"/>
    <n v="641097.05200000003"/>
    <n v="3044.8735412844039"/>
    <n v="2405.4792752293583"/>
    <n v="2301.417899082569"/>
    <n v="2055.8264587155963"/>
  </r>
  <r>
    <x v="9"/>
    <x v="33"/>
    <x v="117"/>
    <n v="25"/>
    <n v="0.1"/>
    <n v="1"/>
    <n v="2.6"/>
    <n v="0"/>
    <n v="0"/>
    <n v="2.7"/>
    <n v="1.05"/>
    <n v="3.7"/>
    <n v="0.72972972972972971"/>
    <n v="2.41"/>
    <n v="5.68"/>
    <n v="9.615384615384615"/>
    <n v="-12439.481"/>
    <n v="96995.327000000005"/>
    <n v="53866.961000000003"/>
    <n v="26807.616000000002"/>
    <n v="8232.7360000000008"/>
    <n v="150862.288"/>
    <n v="138422.807"/>
    <n v="6034.4915199999996"/>
    <n v="4632.8774400000002"/>
    <n v="4135.2982000000002"/>
    <n v="3879.8130800000004"/>
  </r>
  <r>
    <x v="1"/>
    <x v="33"/>
    <x v="118"/>
    <n v="234"/>
    <n v="0.9"/>
    <n v="0"/>
    <n v="21.2"/>
    <n v="3"/>
    <n v="0.5"/>
    <n v="23.9"/>
    <n v="1.66"/>
    <n v="25.599999999999998"/>
    <n v="0.93359375"/>
    <n v="13.18"/>
    <n v="39.01"/>
    <n v="9.6694214876033069"/>
    <n v="-38653.196000000004"/>
    <n v="404213.90700000001"/>
    <n v="190486.12299999999"/>
    <n v="73377.551999999996"/>
    <n v="25180.26"/>
    <n v="594700.03"/>
    <n v="556046.83400000003"/>
    <n v="2541.4531196581197"/>
    <n v="2120.2658888888891"/>
    <n v="1955.0812905982909"/>
    <n v="1727.4098589743589"/>
  </r>
  <r>
    <x v="0"/>
    <x v="34"/>
    <x v="119"/>
    <n v="175"/>
    <n v="0.8"/>
    <n v="1"/>
    <n v="15.6"/>
    <n v="1"/>
    <n v="3"/>
    <n v="20.350000000000001"/>
    <n v="1.1000000000000001"/>
    <n v="21.5"/>
    <n v="0.94651162790697685"/>
    <n v="11.55"/>
    <n v="33"/>
    <n v="10.542168674698795"/>
    <n v="-12490.429"/>
    <n v="299768.09999999998"/>
    <n v="164041.587"/>
    <n v="46712.232000000004"/>
    <n v="42440.106"/>
    <n v="463809.68699999998"/>
    <n v="451319.25799999997"/>
    <n v="2650.3410685714284"/>
    <n v="2140.8991371428569"/>
    <n v="2069.5252571428568"/>
    <n v="1712.9605714285713"/>
  </r>
  <r>
    <x v="6"/>
    <x v="35"/>
    <x v="120"/>
    <n v="75"/>
    <n v="1"/>
    <n v="1"/>
    <n v="8.8000000000000007"/>
    <n v="0"/>
    <n v="1"/>
    <n v="9.85"/>
    <n v="1.96"/>
    <n v="11.8"/>
    <n v="0.83474576271186429"/>
    <n v="6"/>
    <n v="17.809999999999999"/>
    <n v="8.5227272727272716"/>
    <n v="-20486.477999999999"/>
    <n v="180036.68599999999"/>
    <n v="105253.656"/>
    <n v="37269.455999999998"/>
    <n v="21713.617999999999"/>
    <n v="285290.342"/>
    <n v="264803.864"/>
    <n v="3803.8712266666666"/>
    <n v="3017.4302400000001"/>
    <n v="2744.2772"/>
    <n v="2400.4891466666663"/>
  </r>
  <r>
    <x v="6"/>
    <x v="36"/>
    <x v="121"/>
    <n v="56"/>
    <n v="1"/>
    <n v="0"/>
    <n v="7.8"/>
    <n v="0"/>
    <n v="0"/>
    <n v="8.8000000000000007"/>
    <n v="0"/>
    <n v="8.8000000000000007"/>
    <n v="1"/>
    <n v="5.6"/>
    <n v="14.4"/>
    <n v="7.1794871794871797"/>
    <n v="-356.25799999999998"/>
    <n v="133617.98800000001"/>
    <n v="71982.767000000007"/>
    <n v="44894.915000000001"/>
    <n v="5697.5360000000001"/>
    <n v="205600.755"/>
    <n v="205244.497"/>
    <n v="3671.4420535714285"/>
    <n v="2768.0054285714286"/>
    <n v="2761.6436785714286"/>
    <n v="2386.0355000000004"/>
  </r>
  <r>
    <x v="9"/>
    <x v="37"/>
    <x v="122"/>
    <n v="50"/>
    <n v="1"/>
    <n v="0"/>
    <n v="9.4"/>
    <n v="0"/>
    <n v="0"/>
    <n v="6.6"/>
    <n v="3.85"/>
    <n v="10.4"/>
    <n v="0.63461538461538458"/>
    <n v="0.46"/>
    <n v="10.9"/>
    <n v="5.3191489361702127"/>
    <n v="-6413.3770000000004"/>
    <n v="126752.171"/>
    <n v="47948.993000000002"/>
    <n v="22471"/>
    <n v="3511.5659999999998"/>
    <n v="174701.16399999999"/>
    <n v="168287.78700000001"/>
    <n v="3494.0232799999999"/>
    <n v="2974.3719599999999"/>
    <n v="2846.1044200000006"/>
    <n v="2535.04342"/>
  </r>
  <r>
    <x v="9"/>
    <x v="38"/>
    <x v="123"/>
    <n v="31"/>
    <n v="0.8"/>
    <n v="0"/>
    <n v="8.4"/>
    <n v="0"/>
    <n v="0.7"/>
    <n v="8.2200000000000006"/>
    <n v="1.65"/>
    <n v="9.9"/>
    <n v="0.83030303030303032"/>
    <n v="7.53"/>
    <n v="17.399999999999999"/>
    <n v="3.6904761904761902"/>
    <n v="-9162.8449999999993"/>
    <n v="161020.96900000001"/>
    <n v="96775.312999999995"/>
    <n v="23865.514999999999"/>
    <n v="41887.195"/>
    <n v="257796.28200000001"/>
    <n v="248633.43700000001"/>
    <n v="8316.0090967741944"/>
    <n v="6194.9539354838716"/>
    <n v="5899.3782903225811"/>
    <n v="5194.2248064516134"/>
  </r>
  <r>
    <x v="9"/>
    <x v="38"/>
    <x v="124"/>
    <n v="38"/>
    <n v="1"/>
    <n v="1"/>
    <n v="8.5"/>
    <n v="0"/>
    <n v="0"/>
    <n v="8.3000000000000007"/>
    <n v="2.2000000000000002"/>
    <n v="10.5"/>
    <n v="0.79047619047619055"/>
    <n v="3.4"/>
    <n v="14.9"/>
    <n v="4.4705882352941178"/>
    <n v="-1516.723"/>
    <n v="138946.87100000001"/>
    <n v="59795.247000000003"/>
    <n v="22892.39"/>
    <n v="5925.64"/>
    <n v="198742.11799999999"/>
    <n v="197225.39499999999"/>
    <n v="5230.055736842105"/>
    <n v="4471.6865263157888"/>
    <n v="4431.7727631578946"/>
    <n v="3656.4966052631585"/>
  </r>
  <r>
    <x v="6"/>
    <x v="38"/>
    <x v="125"/>
    <n v="72"/>
    <n v="0.7"/>
    <n v="0"/>
    <n v="9"/>
    <n v="2.9"/>
    <n v="1.8"/>
    <n v="13.36"/>
    <n v="1"/>
    <n v="14.4"/>
    <n v="0.9277777777777777"/>
    <n v="11.37"/>
    <n v="24.93"/>
    <n v="6.0504201680672267"/>
    <n v="-10861.938"/>
    <n v="231480.59299999999"/>
    <n v="102850.935"/>
    <n v="26083.989000000001"/>
    <n v="38920.366999999998"/>
    <n v="334331.52799999999"/>
    <n v="323469.59000000003"/>
    <n v="4643.4934444444443"/>
    <n v="3740.6551666666669"/>
    <n v="3589.7949166666672"/>
    <n v="3215.0082361111108"/>
  </r>
  <r>
    <x v="6"/>
    <x v="39"/>
    <x v="126"/>
    <n v="56"/>
    <n v="1"/>
    <n v="0"/>
    <n v="10.3"/>
    <n v="2"/>
    <n v="0"/>
    <n v="8.82"/>
    <n v="4.46"/>
    <n v="13.3"/>
    <n v="0.66315789473684206"/>
    <n v="2.6"/>
    <n v="15.88"/>
    <n v="4.5528455284552845"/>
    <n v="-106.163"/>
    <n v="151497.011"/>
    <n v="54355.563999999998"/>
    <n v="38878.413"/>
    <n v="26093.304"/>
    <n v="205852.57500000001"/>
    <n v="205746.41200000001"/>
    <n v="3675.9388392857145"/>
    <n v="2515.7296071428573"/>
    <n v="2513.8338392857145"/>
    <n v="2705.3037678571427"/>
  </r>
  <r>
    <x v="9"/>
    <x v="40"/>
    <x v="127"/>
    <n v="40"/>
    <n v="0.9"/>
    <n v="0.5"/>
    <n v="6.3"/>
    <n v="0"/>
    <n v="0"/>
    <n v="4.2699999999999996"/>
    <n v="3.38"/>
    <n v="7.7"/>
    <n v="0.55454545454545445"/>
    <n v="4.2"/>
    <n v="11.85"/>
    <n v="6.3492063492063497"/>
    <n v="-6393.9"/>
    <n v="111315.696"/>
    <n v="77839.671000000002"/>
    <n v="40813.631999999998"/>
    <n v="0"/>
    <n v="189155.367"/>
    <n v="182761.467"/>
    <n v="4728.8841750000001"/>
    <n v="3708.5433749999997"/>
    <n v="3548.6958750000003"/>
    <n v="2782.8923999999997"/>
  </r>
  <r>
    <x v="0"/>
    <x v="40"/>
    <x v="128"/>
    <n v="107"/>
    <n v="1"/>
    <n v="1"/>
    <n v="10.8"/>
    <n v="0"/>
    <n v="1"/>
    <n v="9.7899999999999991"/>
    <n v="4.03"/>
    <n v="13.8"/>
    <n v="0.70942028985507233"/>
    <n v="9.6199999999999992"/>
    <n v="23.44"/>
    <n v="9.9074074074074066"/>
    <n v="-8450.0360000000001"/>
    <n v="208914.005"/>
    <n v="165274.18900000001"/>
    <n v="112851.192"/>
    <n v="0"/>
    <n v="374188.19400000002"/>
    <n v="365738.158"/>
    <n v="3497.085925233645"/>
    <n v="2442.4018878504676"/>
    <n v="2363.4295887850467"/>
    <n v="1952.4673364485982"/>
  </r>
  <r>
    <x v="0"/>
    <x v="40"/>
    <x v="129"/>
    <n v="144"/>
    <n v="1"/>
    <n v="1"/>
    <n v="14.3"/>
    <n v="0"/>
    <n v="1.6"/>
    <n v="12.51"/>
    <n v="5.44"/>
    <n v="18"/>
    <n v="0.69499999999999995"/>
    <n v="11.21"/>
    <n v="29.16"/>
    <n v="10.06993006993007"/>
    <n v="-4125.6639999999998"/>
    <n v="294966.80499999999"/>
    <n v="149817.30900000001"/>
    <n v="91798.584000000003"/>
    <n v="0"/>
    <n v="444784.114"/>
    <n v="440658.45"/>
    <n v="3088.7785694444447"/>
    <n v="2451.2884027777782"/>
    <n v="2422.6379583333337"/>
    <n v="2048.3805902777776"/>
  </r>
  <r>
    <x v="1"/>
    <x v="40"/>
    <x v="130"/>
    <n v="202"/>
    <n v="1"/>
    <n v="1"/>
    <n v="18.7"/>
    <n v="1"/>
    <n v="1.5"/>
    <n v="14.31"/>
    <n v="9.11"/>
    <n v="23.2"/>
    <n v="0.61681034482758623"/>
    <n v="14.37"/>
    <n v="37.79"/>
    <n v="10.253807106598986"/>
    <n v="-21261.524000000001"/>
    <n v="353655.26799999998"/>
    <n v="170943.51"/>
    <n v="100261.944"/>
    <n v="0"/>
    <n v="524598.77800000005"/>
    <n v="503337.25400000002"/>
    <n v="2597.0236534653468"/>
    <n v="2100.677396039604"/>
    <n v="1995.4223267326734"/>
    <n v="1750.7686534653465"/>
  </r>
  <r>
    <x v="1"/>
    <x v="40"/>
    <x v="131"/>
    <n v="218"/>
    <n v="1"/>
    <n v="1"/>
    <n v="21.9"/>
    <n v="0"/>
    <n v="1.8"/>
    <n v="18.73"/>
    <n v="7.01"/>
    <n v="25.7"/>
    <n v="0.72879377431906622"/>
    <n v="19.36"/>
    <n v="45.1"/>
    <n v="9.9543378995433791"/>
    <n v="-23865.663"/>
    <n v="412497.48800000001"/>
    <n v="176747.42800000001"/>
    <n v="83642.555999999997"/>
    <n v="0"/>
    <n v="589244.91599999997"/>
    <n v="565379.25300000003"/>
    <n v="2702.9583302752294"/>
    <n v="2319.2768807339448"/>
    <n v="2209.8013623853212"/>
    <n v="1892.1903119266055"/>
  </r>
  <r>
    <x v="9"/>
    <x v="41"/>
    <x v="132"/>
    <n v="37"/>
    <n v="0.8"/>
    <n v="0"/>
    <n v="4.7"/>
    <n v="1.1000000000000001"/>
    <n v="0.4"/>
    <n v="4.92"/>
    <n v="2.33"/>
    <n v="7.1"/>
    <n v="0.69295774647887332"/>
    <n v="5.92"/>
    <n v="13.17"/>
    <n v="6.3793103448275854"/>
    <n v="-8680.7459999999992"/>
    <n v="118904.954"/>
    <n v="50344.773000000001"/>
    <n v="33092.112000000001"/>
    <n v="1084.9970000000001"/>
    <n v="169249.72700000001"/>
    <n v="160568.981"/>
    <n v="4574.3169459459459"/>
    <n v="3650.6112972972978"/>
    <n v="3415.9965405405405"/>
    <n v="3213.6474054054052"/>
  </r>
  <r>
    <x v="6"/>
    <x v="41"/>
    <x v="133"/>
    <n v="60"/>
    <n v="0.9"/>
    <n v="1"/>
    <n v="10.7"/>
    <n v="1"/>
    <n v="1"/>
    <n v="7.92"/>
    <n v="6.66"/>
    <n v="14.6"/>
    <n v="0.54246575342465753"/>
    <n v="4.25"/>
    <n v="18.829999999999998"/>
    <n v="5.1282051282051286"/>
    <n v="-10410.448"/>
    <n v="173809.14600000001"/>
    <n v="32977.639000000003"/>
    <n v="10148.34"/>
    <n v="190"/>
    <n v="206786.785"/>
    <n v="196376.337"/>
    <n v="3446.4464166666667"/>
    <n v="3274.14075"/>
    <n v="3100.6332833333336"/>
    <n v="2896.8191000000002"/>
  </r>
  <r>
    <x v="6"/>
    <x v="41"/>
    <x v="134"/>
    <n v="83"/>
    <n v="1"/>
    <n v="0"/>
    <n v="13.6"/>
    <n v="1"/>
    <n v="1"/>
    <n v="10.55"/>
    <n v="6.05"/>
    <n v="16.600000000000001"/>
    <n v="0.63554216867469882"/>
    <n v="7.5"/>
    <n v="23.6"/>
    <n v="5.6849315068493151"/>
    <n v="-3433.846"/>
    <n v="228548.35500000001"/>
    <n v="83208.523000000001"/>
    <n v="59769.671999999999"/>
    <n v="1693.329"/>
    <n v="311756.87800000003"/>
    <n v="308323.03200000001"/>
    <n v="3756.1069638554218"/>
    <n v="3015.5888795180726"/>
    <n v="2974.2172409638556"/>
    <n v="2753.594638554217"/>
  </r>
  <r>
    <x v="6"/>
    <x v="41"/>
    <x v="135"/>
    <n v="84"/>
    <n v="0.7"/>
    <n v="1"/>
    <n v="13.4"/>
    <n v="0.5"/>
    <n v="1"/>
    <n v="5.29"/>
    <n v="11.24"/>
    <n v="16.5"/>
    <n v="0.32060606060606062"/>
    <n v="6.02"/>
    <n v="22.55"/>
    <n v="6.043165467625899"/>
    <n v="-10818.429"/>
    <n v="209625.80100000001"/>
    <n v="56166.873"/>
    <n v="14244.516"/>
    <n v="791.39800000000002"/>
    <n v="265792.674"/>
    <n v="254974.245"/>
    <n v="3164.1985"/>
    <n v="2985.1995238095237"/>
    <n v="2856.4087023809525"/>
    <n v="2495.5452500000001"/>
  </r>
  <r>
    <x v="3"/>
    <x v="41"/>
    <x v="136"/>
    <n v="417"/>
    <n v="1"/>
    <n v="1"/>
    <n v="39.200000000000003"/>
    <n v="4"/>
    <n v="3.9"/>
    <n v="41.39"/>
    <n v="7.72"/>
    <n v="49.1"/>
    <n v="0.8429735234215886"/>
    <n v="31.75"/>
    <n v="81.16"/>
    <n v="9.6527777777777768"/>
    <n v="-19657.957999999999"/>
    <n v="751708.15099999995"/>
    <n v="325229.88900000002"/>
    <n v="245807.264"/>
    <n v="3880.0929999999998"/>
    <n v="1076938.04"/>
    <n v="1057280.0819999999"/>
    <n v="2582.5852278177458"/>
    <n v="1983.8145875299763"/>
    <n v="1936.6732014388488"/>
    <n v="1802.6574364508392"/>
  </r>
  <r>
    <x v="6"/>
    <x v="42"/>
    <x v="137"/>
    <n v="73"/>
    <n v="1"/>
    <n v="1"/>
    <n v="9.6"/>
    <n v="0"/>
    <n v="0"/>
    <n v="8.17"/>
    <n v="3.47"/>
    <n v="11.6"/>
    <n v="0.70431034482758625"/>
    <n v="6.95"/>
    <n v="18.59"/>
    <n v="7.604166666666667"/>
    <n v="-8434.0679999999993"/>
    <n v="197577.11600000001"/>
    <n v="92872.03"/>
    <n v="43828.788"/>
    <n v="11499.072"/>
    <n v="290449.14600000001"/>
    <n v="282015.07799999998"/>
    <n v="3978.7554246575341"/>
    <n v="3220.8395342465756"/>
    <n v="3105.3043561643835"/>
    <n v="2706.5358356164384"/>
  </r>
  <r>
    <x v="4"/>
    <x v="43"/>
    <x v="138"/>
    <n v="547"/>
    <n v="1"/>
    <n v="2"/>
    <n v="42.8"/>
    <n v="3.7"/>
    <n v="6"/>
    <n v="52.41"/>
    <n v="3.15"/>
    <n v="55.6"/>
    <n v="0.9426258992805755"/>
    <n v="31.92"/>
    <n v="87.48"/>
    <n v="11.763440860215054"/>
    <n v="-53356.866000000002"/>
    <n v="918332.15700000001"/>
    <n v="343453.20600000001"/>
    <n v="221128"/>
    <n v="0"/>
    <n v="1261785.3629999999"/>
    <n v="1208428.497"/>
    <n v="2306.7374095063983"/>
    <n v="1902.4814680073125"/>
    <n v="1804.9369232175502"/>
    <n v="1678.8522065813529"/>
  </r>
  <r>
    <x v="0"/>
    <x v="44"/>
    <x v="139"/>
    <n v="124"/>
    <n v="1"/>
    <n v="1"/>
    <n v="23.4"/>
    <n v="2"/>
    <n v="2.8"/>
    <n v="21.99"/>
    <n v="8.2200000000000006"/>
    <n v="30.2"/>
    <n v="0.72814569536423834"/>
    <n v="17.23"/>
    <n v="47.44"/>
    <n v="4.8818897637795278"/>
    <n v="-9667.5669999999991"/>
    <n v="460342.94699999999"/>
    <n v="236920.88500000001"/>
    <n v="86748.422000000006"/>
    <n v="28925.672999999999"/>
    <n v="697263.83200000005"/>
    <n v="687596.26500000001"/>
    <n v="5623.0954193548396"/>
    <n v="4690.2398145161296"/>
    <n v="4612.2755645161296"/>
    <n v="3712.4431209677418"/>
  </r>
  <r>
    <x v="0"/>
    <x v="44"/>
    <x v="140"/>
    <n v="171"/>
    <n v="1"/>
    <n v="1"/>
    <n v="14.7"/>
    <n v="2"/>
    <n v="2"/>
    <n v="20.68"/>
    <n v="0"/>
    <n v="20.7"/>
    <n v="0.99903381642512079"/>
    <n v="9.4499999999999993"/>
    <n v="30.13"/>
    <n v="10.239520958083833"/>
    <n v="-30024.684000000001"/>
    <n v="320883.076"/>
    <n v="149217.69500000001"/>
    <n v="32202.223000000002"/>
    <n v="11126.672"/>
    <n v="470100.77100000001"/>
    <n v="440076.087"/>
    <n v="2749.1273157894739"/>
    <n v="2495.7419649122808"/>
    <n v="2320.1590175438596"/>
    <n v="1876.509216374269"/>
  </r>
  <r>
    <x v="4"/>
    <x v="44"/>
    <x v="141"/>
    <n v="573"/>
    <n v="1"/>
    <n v="1"/>
    <n v="47.3"/>
    <n v="5"/>
    <n v="9.1"/>
    <n v="53.58"/>
    <n v="9.7799999999999994"/>
    <n v="63.4"/>
    <n v="0.84511041009463717"/>
    <n v="34.520000000000003"/>
    <n v="97.88"/>
    <n v="10.95602294455067"/>
    <n v="-52179.216"/>
    <n v="1021650.248"/>
    <n v="404329.087"/>
    <n v="199054.33300000001"/>
    <n v="5674.3"/>
    <n v="1425979.335"/>
    <n v="1373800.1189999999"/>
    <n v="2488.6201308900522"/>
    <n v="2131.327577661431"/>
    <n v="2040.2643734729495"/>
    <n v="1782.9847260034906"/>
  </r>
  <r>
    <x v="5"/>
    <x v="44"/>
    <x v="142"/>
    <n v="648"/>
    <n v="1"/>
    <n v="1"/>
    <n v="41.25"/>
    <n v="4"/>
    <n v="10.7"/>
    <n v="42.84"/>
    <n v="9.11"/>
    <n v="51.95"/>
    <n v="0.8246390760346487"/>
    <n v="42.07"/>
    <n v="94.02"/>
    <n v="14.320441988950277"/>
    <n v="-52259.777999999998"/>
    <n v="1099305.8430000001"/>
    <n v="445122.49200000003"/>
    <n v="212110.08499999999"/>
    <n v="29566.312999999998"/>
    <n v="1604699.7"/>
    <n v="1552439.922"/>
    <n v="2476.3884259259257"/>
    <n v="2103.431021604938"/>
    <n v="2022.7832160493826"/>
    <n v="1696.4596342592595"/>
  </r>
  <r>
    <x v="8"/>
    <x v="45"/>
    <x v="143"/>
    <n v="3"/>
    <n v="1"/>
    <n v="0"/>
    <n v="0.5"/>
    <n v="0"/>
    <n v="0"/>
    <n v="1"/>
    <n v="0.5"/>
    <n v="1.5"/>
    <n v="0.66666666666666663"/>
    <n v="1.1000000000000001"/>
    <n v="2.6"/>
    <n v="6"/>
    <n v="-127.08"/>
    <n v="22775.157999999999"/>
    <n v="12915.127"/>
    <n v="8508.9959999999992"/>
    <n v="0"/>
    <n v="35690.285000000003"/>
    <n v="35563.205000000002"/>
    <n v="11896.761666666667"/>
    <n v="9060.4296666666687"/>
    <n v="9018.0696666666681"/>
    <n v="7591.7193333333335"/>
  </r>
  <r>
    <x v="1"/>
    <x v="45"/>
    <x v="144"/>
    <n v="240"/>
    <n v="1"/>
    <n v="2"/>
    <n v="33.299999999999997"/>
    <n v="0"/>
    <n v="0.3"/>
    <n v="24.71"/>
    <n v="11.82"/>
    <n v="36.5"/>
    <n v="0.67698630136986304"/>
    <n v="19.28"/>
    <n v="55.81"/>
    <n v="7.2072072072072082"/>
    <n v="-5971.0630000000001"/>
    <n v="481170.83"/>
    <n v="124394.49"/>
    <n v="75249"/>
    <n v="2526"/>
    <n v="605565.31999999995"/>
    <n v="599594.25699999998"/>
    <n v="2523.1888333333332"/>
    <n v="2199.1263333333332"/>
    <n v="2174.2469041666668"/>
    <n v="2004.8784583333334"/>
  </r>
  <r>
    <x v="9"/>
    <x v="46"/>
    <x v="145"/>
    <n v="49"/>
    <n v="0.7"/>
    <n v="1"/>
    <n v="7.5"/>
    <n v="0"/>
    <n v="0"/>
    <n v="8.06"/>
    <n v="1.1599999999999999"/>
    <n v="9.1999999999999993"/>
    <n v="0.87608695652173929"/>
    <n v="4.62"/>
    <n v="13.84"/>
    <n v="6.5333333333333332"/>
    <n v="-9006.0650000000005"/>
    <n v="153567.82399999999"/>
    <n v="57220.56"/>
    <n v="21203.819"/>
    <n v="16932.003000000001"/>
    <n v="210788.38399999999"/>
    <n v="201782.31899999999"/>
    <n v="4301.8037551020407"/>
    <n v="3523.5216734693872"/>
    <n v="3339.7244285714282"/>
    <n v="3134.0372244897958"/>
  </r>
  <r>
    <x v="9"/>
    <x v="47"/>
    <x v="146"/>
    <n v="46"/>
    <n v="1"/>
    <n v="0"/>
    <n v="6.8"/>
    <n v="0"/>
    <n v="0.7"/>
    <n v="5.73"/>
    <n v="2.8"/>
    <n v="8.5"/>
    <n v="0.6741176470588236"/>
    <n v="3.05"/>
    <n v="11.58"/>
    <n v="6.7647058823529411"/>
    <n v="-55006.260999999999"/>
    <n v="158014.55799999999"/>
    <n v="133795.01500000001"/>
    <n v="38923.824000000001"/>
    <n v="35028.012000000002"/>
    <n v="291809.57299999997"/>
    <n v="236803.31200000001"/>
    <n v="6343.6863695652164"/>
    <n v="4736.0377608695644"/>
    <n v="3540.2494782608696"/>
    <n v="3435.0990869565217"/>
  </r>
  <r>
    <x v="1"/>
    <x v="48"/>
    <x v="147"/>
    <n v="220"/>
    <n v="1"/>
    <n v="1"/>
    <n v="19.7"/>
    <n v="1"/>
    <n v="2.2999999999999998"/>
    <m/>
    <n v="1.71"/>
    <n v="25"/>
    <n v="0"/>
    <n v="16.53"/>
    <n v="41.51"/>
    <n v="10.628019323671499"/>
    <n v="-33553.036999999997"/>
    <n v="463243.70500000002"/>
    <n v="230933.299"/>
    <n v="86218.043999999994"/>
    <n v="58839.343000000001"/>
    <n v="694177.00399999996"/>
    <n v="660623.96699999995"/>
    <n v="3155.3500181818181"/>
    <n v="2495.998259090909"/>
    <n v="2343.4844545454544"/>
    <n v="2105.6532045454546"/>
  </r>
  <r>
    <x v="6"/>
    <x v="49"/>
    <x v="148"/>
    <n v="93"/>
    <n v="1"/>
    <n v="1"/>
    <n v="9.4"/>
    <n v="2"/>
    <n v="0"/>
    <n v="8.9"/>
    <n v="4.5"/>
    <n v="13.4"/>
    <n v="0.66417910447761197"/>
    <n v="7.5"/>
    <n v="20.9"/>
    <n v="8.1578947368421044"/>
    <n v="-44152"/>
    <n v="201897"/>
    <n v="117422"/>
    <n v="44456"/>
    <n v="36129"/>
    <n v="319319"/>
    <n v="275167"/>
    <n v="3433.5376344086021"/>
    <n v="2567.0322580645161"/>
    <n v="2092.2795698924733"/>
    <n v="2170.9354838709678"/>
  </r>
  <r>
    <x v="0"/>
    <x v="49"/>
    <x v="149"/>
    <n v="137"/>
    <n v="1"/>
    <n v="1"/>
    <n v="17.399999999999999"/>
    <n v="1"/>
    <n v="0.6"/>
    <n v="21"/>
    <n v="0"/>
    <n v="21"/>
    <n v="1"/>
    <n v="13.3"/>
    <n v="34.299999999999997"/>
    <n v="7.4456521739130439"/>
    <n v="-38672"/>
    <n v="358281"/>
    <n v="98822"/>
    <n v="51477"/>
    <n v="12823"/>
    <n v="457103"/>
    <n v="418431"/>
    <n v="3336.5182481751826"/>
    <n v="2867.175182481752"/>
    <n v="2584.8978102189781"/>
    <n v="2615.1897810218979"/>
  </r>
  <r>
    <x v="0"/>
    <x v="50"/>
    <x v="150"/>
    <n v="106"/>
    <n v="1"/>
    <n v="1"/>
    <n v="10.4"/>
    <n v="1"/>
    <n v="0"/>
    <n v="12.52"/>
    <n v="0.92"/>
    <n v="13.4"/>
    <n v="0.93432835820895521"/>
    <n v="8.6300000000000008"/>
    <n v="22.07"/>
    <n v="9.2982456140350873"/>
    <n v="-81213.210000000006"/>
    <n v="227128.40900000001"/>
    <n v="98517.082999999999"/>
    <n v="25098.712"/>
    <n v="20591.661"/>
    <n v="325645.49200000003"/>
    <n v="244432.28200000001"/>
    <n v="3072.1272830188682"/>
    <n v="2641.0860283018869"/>
    <n v="1874.9236698113209"/>
    <n v="2142.7208396226415"/>
  </r>
  <r>
    <x v="3"/>
    <x v="51"/>
    <x v="151"/>
    <n v="446"/>
    <n v="1"/>
    <n v="1"/>
    <n v="39.799999999999997"/>
    <n v="3.1"/>
    <n v="4.0999999999999996"/>
    <n v="41.69"/>
    <n v="7.37"/>
    <n v="49.1"/>
    <n v="0.8490835030549897"/>
    <n v="18.510000000000002"/>
    <n v="67.569999999999993"/>
    <n v="10.396270396270397"/>
    <n v="-141312.91500000001"/>
    <n v="673043.49899999995"/>
    <n v="243782.16"/>
    <n v="114149"/>
    <n v="0"/>
    <n v="916825.65899999999"/>
    <n v="775512.74399999995"/>
    <n v="2055.6629125560539"/>
    <n v="1799.7234506726456"/>
    <n v="1482.8783497757847"/>
    <n v="1509.0661412556053"/>
  </r>
  <r>
    <x v="1"/>
    <x v="52"/>
    <x v="152"/>
    <n v="243"/>
    <n v="1"/>
    <n v="1"/>
    <n v="26.1"/>
    <n v="2"/>
    <n v="4.5"/>
    <n v="30.38"/>
    <n v="4.26"/>
    <n v="34.6"/>
    <n v="0.87803468208092483"/>
    <n v="17.739999999999998"/>
    <n v="52.38"/>
    <n v="8.647686832740213"/>
    <n v="-30890.233"/>
    <n v="497758.35200000001"/>
    <n v="168750.88399999999"/>
    <n v="65784.995999999999"/>
    <n v="1498.548"/>
    <n v="666509.23600000003"/>
    <n v="635619.00300000003"/>
    <n v="2742.836362139918"/>
    <n v="2465.949349794239"/>
    <n v="2338.8290493827162"/>
    <n v="2048.3882798353911"/>
  </r>
  <r>
    <x v="9"/>
    <x v="53"/>
    <x v="153"/>
    <n v="50"/>
    <n v="0.8"/>
    <n v="1"/>
    <n v="8.5"/>
    <n v="0"/>
    <n v="0"/>
    <n v="7.3"/>
    <n v="3"/>
    <n v="10.3"/>
    <n v="0.70873786407766981"/>
    <n v="7.56"/>
    <n v="17.86"/>
    <n v="5.882352941176471"/>
    <n v="-9723.52"/>
    <n v="165854.424"/>
    <n v="130077.095"/>
    <n v="42481.752"/>
    <n v="19912.005000000001"/>
    <n v="295931.51899999997"/>
    <n v="286207.99900000001"/>
    <n v="5918.6303799999996"/>
    <n v="4670.7552399999995"/>
    <n v="4476.2848400000003"/>
    <n v="3317.0884799999999"/>
  </r>
  <r>
    <x v="9"/>
    <x v="54"/>
    <x v="154"/>
    <n v="41"/>
    <n v="1"/>
    <n v="0"/>
    <n v="4.9000000000000004"/>
    <n v="1"/>
    <n v="1"/>
    <n v="6.15"/>
    <n v="1.73"/>
    <n v="7.9"/>
    <n v="0.77848101265822789"/>
    <n v="3.74"/>
    <n v="11.62"/>
    <n v="6.9491525423728806"/>
    <n v="-6497.21"/>
    <n v="123494.48699999999"/>
    <n v="138602.26999999999"/>
    <n v="9993.2880000000005"/>
    <n v="46896.857000000004"/>
    <n v="262096.75700000001"/>
    <n v="255599.54699999999"/>
    <n v="6392.6038292682933"/>
    <n v="5005.0393170731713"/>
    <n v="4846.5707804878048"/>
    <n v="3012.0606585365854"/>
  </r>
  <r>
    <x v="6"/>
    <x v="55"/>
    <x v="155"/>
    <n v="57"/>
    <n v="0.9"/>
    <n v="0"/>
    <n v="8.1999999999999993"/>
    <n v="1.8"/>
    <n v="0"/>
    <n v="8.43"/>
    <n v="2.46"/>
    <n v="10.9"/>
    <n v="0.773394495412844"/>
    <n v="0"/>
    <n v="10.89"/>
    <n v="5.7"/>
    <n v="-15763.311"/>
    <n v="129809.52099999999"/>
    <n v="92205.240999999995"/>
    <n v="20272.32"/>
    <n v="16417.752"/>
    <n v="222014.76199999999"/>
    <n v="206251.451"/>
    <n v="3894.9958245614034"/>
    <n v="3251.3103508771928"/>
    <n v="2974.7610350877194"/>
    <n v="2277.3600175438596"/>
  </r>
  <r>
    <x v="6"/>
    <x v="55"/>
    <x v="156"/>
    <n v="99"/>
    <n v="0.9"/>
    <n v="1"/>
    <n v="13.1"/>
    <n v="0"/>
    <n v="1.1000000000000001"/>
    <n v="15.57"/>
    <n v="0.55000000000000004"/>
    <n v="16.100000000000001"/>
    <n v="0.96708074534161481"/>
    <n v="6.3"/>
    <n v="22.42"/>
    <n v="7.5572519083969469"/>
    <n v="-6183.9530000000004"/>
    <n v="210335.85500000001"/>
    <n v="154822.96799999999"/>
    <n v="37564.932000000001"/>
    <n v="30924.198"/>
    <n v="365158.82299999997"/>
    <n v="358974.87"/>
    <n v="3688.4729595959593"/>
    <n v="2996.6635656565654"/>
    <n v="2934.1993939393938"/>
    <n v="2124.6045959595963"/>
  </r>
  <r>
    <x v="0"/>
    <x v="56"/>
    <x v="157"/>
    <n v="113"/>
    <n v="1"/>
    <n v="1"/>
    <n v="15.1"/>
    <n v="0"/>
    <n v="0"/>
    <n v="10.16"/>
    <n v="6.95"/>
    <n v="17.100000000000001"/>
    <n v="0.59415204678362565"/>
    <n v="11.05"/>
    <n v="28.16"/>
    <n v="7.483443708609272"/>
    <n v="-39254.601999999999"/>
    <n v="279707.25199999998"/>
    <n v="129819.99400000001"/>
    <n v="44257.694000000003"/>
    <n v="43937.675999999999"/>
    <n v="409527.24599999998"/>
    <n v="370272.64399999997"/>
    <n v="3624.1349203539821"/>
    <n v="2843.6449203539823"/>
    <n v="2496.2590619469024"/>
    <n v="2475.28541592920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834836-643A-47F9-AB13-8D2DE2618431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H163" firstHeaderRow="0" firstDataRow="1" firstDataCol="1" rowPageCount="2" colPageCount="1"/>
  <pivotFields count="27">
    <pivotField axis="axisPage" showAll="0">
      <items count="11">
        <item x="8"/>
        <item x="0"/>
        <item x="1"/>
        <item x="9"/>
        <item x="2"/>
        <item x="7"/>
        <item x="3"/>
        <item x="4"/>
        <item x="6"/>
        <item x="5"/>
        <item t="default"/>
      </items>
    </pivotField>
    <pivotField axis="axisPage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axis="axisRow" showAll="0">
      <items count="159">
        <item x="66"/>
        <item x="42"/>
        <item x="16"/>
        <item x="48"/>
        <item x="34"/>
        <item x="104"/>
        <item x="2"/>
        <item x="56"/>
        <item x="86"/>
        <item x="18"/>
        <item x="139"/>
        <item x="94"/>
        <item x="155"/>
        <item x="156"/>
        <item x="115"/>
        <item x="8"/>
        <item x="15"/>
        <item x="127"/>
        <item x="21"/>
        <item x="77"/>
        <item x="111"/>
        <item x="132"/>
        <item x="22"/>
        <item x="135"/>
        <item x="52"/>
        <item x="7"/>
        <item x="134"/>
        <item x="13"/>
        <item x="49"/>
        <item x="157"/>
        <item x="150"/>
        <item x="24"/>
        <item x="11"/>
        <item x="51"/>
        <item x="75"/>
        <item x="110"/>
        <item x="107"/>
        <item x="12"/>
        <item x="122"/>
        <item x="78"/>
        <item x="136"/>
        <item x="87"/>
        <item x="80"/>
        <item x="118"/>
        <item x="128"/>
        <item x="116"/>
        <item x="73"/>
        <item x="82"/>
        <item x="144"/>
        <item x="99"/>
        <item x="145"/>
        <item x="88"/>
        <item x="113"/>
        <item x="130"/>
        <item x="45"/>
        <item x="84"/>
        <item x="138"/>
        <item x="97"/>
        <item x="129"/>
        <item x="149"/>
        <item x="91"/>
        <item x="90"/>
        <item x="93"/>
        <item x="126"/>
        <item x="102"/>
        <item x="98"/>
        <item x="81"/>
        <item x="143"/>
        <item x="151"/>
        <item x="76"/>
        <item x="85"/>
        <item x="152"/>
        <item x="89"/>
        <item x="69"/>
        <item x="30"/>
        <item x="5"/>
        <item x="25"/>
        <item x="79"/>
        <item x="71"/>
        <item x="62"/>
        <item x="32"/>
        <item x="100"/>
        <item x="50"/>
        <item x="23"/>
        <item x="72"/>
        <item x="44"/>
        <item x="119"/>
        <item x="59"/>
        <item x="105"/>
        <item x="101"/>
        <item x="1"/>
        <item x="54"/>
        <item x="3"/>
        <item x="147"/>
        <item x="10"/>
        <item x="43"/>
        <item x="153"/>
        <item x="146"/>
        <item x="0"/>
        <item x="36"/>
        <item x="61"/>
        <item x="63"/>
        <item x="57"/>
        <item x="65"/>
        <item x="35"/>
        <item x="17"/>
        <item x="148"/>
        <item x="83"/>
        <item x="29"/>
        <item x="117"/>
        <item x="37"/>
        <item x="112"/>
        <item x="28"/>
        <item x="67"/>
        <item x="109"/>
        <item x="131"/>
        <item x="70"/>
        <item x="31"/>
        <item x="106"/>
        <item x="26"/>
        <item x="60"/>
        <item x="114"/>
        <item x="95"/>
        <item x="19"/>
        <item x="92"/>
        <item x="124"/>
        <item x="27"/>
        <item x="20"/>
        <item x="40"/>
        <item x="4"/>
        <item x="33"/>
        <item x="55"/>
        <item x="133"/>
        <item x="108"/>
        <item x="47"/>
        <item x="53"/>
        <item x="39"/>
        <item x="38"/>
        <item x="68"/>
        <item x="140"/>
        <item x="123"/>
        <item x="74"/>
        <item x="96"/>
        <item x="142"/>
        <item x="120"/>
        <item x="125"/>
        <item x="154"/>
        <item x="46"/>
        <item x="141"/>
        <item x="121"/>
        <item x="103"/>
        <item x="64"/>
        <item x="41"/>
        <item x="9"/>
        <item x="58"/>
        <item x="6"/>
        <item x="14"/>
        <item x="137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showAll="0"/>
    <pivotField showAll="0"/>
    <pivotField dataField="1" numFmtId="164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1">
    <field x="2"/>
  </rowFields>
  <rowItems count="1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2">
    <pageField fld="0" hier="-1"/>
    <pageField fld="1" hier="-1"/>
  </pageFields>
  <dataFields count="7">
    <dataField name="Sum of Fjöldi nemenda" fld="3" baseField="0" baseItem="0"/>
    <dataField name="Sum of % grunnskólakennara" fld="12" baseField="2" baseItem="0" numFmtId="9"/>
    <dataField name="Sum of Nem/stg kennara*" fld="15" baseField="2" baseItem="0" numFmtId="164"/>
    <dataField name="Sum of Brúttó Kostnaður/nem" fld="23" baseField="2" baseItem="0" numFmtId="164"/>
    <dataField name="Sum of Brúttó rekstrarkostn (mínus innri leiga og skólaakstur)/nem" fld="24" baseField="2" baseItem="0" numFmtId="164"/>
    <dataField name="Sum of Nettó rekstrarkostn (mínus innri leiga og skólaakstur/nem" fld="25" baseField="2" baseItem="0" numFmtId="164"/>
    <dataField name="Sum of Launakostn/" fld="26" baseField="2" baseItem="0" numFmtId="164"/>
  </dataFields>
  <formats count="2">
    <format dxfId="1">
      <pivotArea dataOnly="0" labelOnly="1" outline="0" fieldPosition="0">
        <references count="1">
          <reference field="4294967294" count="5">
            <x v="2"/>
            <x v="3"/>
            <x v="4"/>
            <x v="5"/>
            <x v="6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744CC-87B7-4F8B-AEEA-D1A2B1EFB8AC}">
  <dimension ref="A1:H163"/>
  <sheetViews>
    <sheetView workbookViewId="0">
      <selection activeCell="F2" sqref="F2"/>
    </sheetView>
  </sheetViews>
  <sheetFormatPr defaultRowHeight="15"/>
  <cols>
    <col min="1" max="1" width="30.42578125" bestFit="1" customWidth="1"/>
    <col min="2" max="3" width="23.85546875" customWidth="1"/>
    <col min="4" max="4" width="22" customWidth="1"/>
    <col min="5" max="8" width="23.85546875" customWidth="1"/>
  </cols>
  <sheetData>
    <row r="1" spans="1:8">
      <c r="A1" s="25" t="s">
        <v>5</v>
      </c>
      <c r="B1" t="s">
        <v>257</v>
      </c>
    </row>
    <row r="2" spans="1:8">
      <c r="A2" s="25" t="s">
        <v>6</v>
      </c>
      <c r="B2" t="s">
        <v>257</v>
      </c>
    </row>
    <row r="4" spans="1:8" ht="60">
      <c r="A4" s="25" t="s">
        <v>258</v>
      </c>
      <c r="B4" s="26" t="s">
        <v>260</v>
      </c>
      <c r="C4" s="26" t="s">
        <v>261</v>
      </c>
      <c r="D4" s="26" t="s">
        <v>262</v>
      </c>
      <c r="E4" s="26" t="s">
        <v>263</v>
      </c>
      <c r="F4" s="26" t="s">
        <v>264</v>
      </c>
      <c r="G4" s="26" t="s">
        <v>265</v>
      </c>
      <c r="H4" s="26" t="s">
        <v>266</v>
      </c>
    </row>
    <row r="5" spans="1:8">
      <c r="A5" s="15" t="s">
        <v>112</v>
      </c>
      <c r="B5" s="206">
        <v>315</v>
      </c>
      <c r="C5" s="207">
        <v>0.64025316455696202</v>
      </c>
      <c r="D5" s="5">
        <v>9.2375366568914945</v>
      </c>
      <c r="E5" s="5">
        <v>2621.832904761905</v>
      </c>
      <c r="F5" s="5">
        <v>2107.0634571428573</v>
      </c>
      <c r="G5" s="5">
        <v>2057.1376666666665</v>
      </c>
      <c r="H5" s="5">
        <v>1836.2179365079367</v>
      </c>
    </row>
    <row r="6" spans="1:8">
      <c r="A6" s="15" t="s">
        <v>82</v>
      </c>
      <c r="B6" s="206">
        <v>580</v>
      </c>
      <c r="C6" s="207">
        <v>0.79328571428571426</v>
      </c>
      <c r="D6" s="5">
        <v>12.184873949579831</v>
      </c>
      <c r="E6" s="5">
        <v>2586.3389913793103</v>
      </c>
      <c r="F6" s="5">
        <v>2210.3011775862069</v>
      </c>
      <c r="G6" s="5">
        <v>2071.0724396551723</v>
      </c>
      <c r="H6" s="5">
        <v>1959.9266706896553</v>
      </c>
    </row>
    <row r="7" spans="1:8">
      <c r="A7" s="15" t="s">
        <v>52</v>
      </c>
      <c r="B7" s="206">
        <v>398</v>
      </c>
      <c r="C7" s="207">
        <v>0.96027397260273983</v>
      </c>
      <c r="D7" s="5">
        <v>10.446194225721785</v>
      </c>
      <c r="E7" s="5">
        <v>2315.6807839195981</v>
      </c>
      <c r="F7" s="5">
        <v>1788.5522402010054</v>
      </c>
      <c r="G7" s="5">
        <v>1573.4867829145728</v>
      </c>
      <c r="H7" s="5">
        <v>1609.0845904522614</v>
      </c>
    </row>
    <row r="8" spans="1:8">
      <c r="A8" s="15" t="s">
        <v>90</v>
      </c>
      <c r="B8" s="206">
        <v>363</v>
      </c>
      <c r="C8" s="207">
        <v>0.9077306733167082</v>
      </c>
      <c r="D8" s="5">
        <v>10.055401662049862</v>
      </c>
      <c r="E8" s="5">
        <v>2570.7290606060606</v>
      </c>
      <c r="F8" s="5">
        <v>1921.0803333333333</v>
      </c>
      <c r="G8" s="5">
        <v>1906.7529614325067</v>
      </c>
      <c r="H8" s="5">
        <v>1691.5911570247933</v>
      </c>
    </row>
    <row r="9" spans="1:8">
      <c r="A9" s="15" t="s">
        <v>73</v>
      </c>
      <c r="B9" s="206">
        <v>693</v>
      </c>
      <c r="C9" s="207">
        <v>0.92063732928679809</v>
      </c>
      <c r="D9" s="5">
        <v>11.765704584040748</v>
      </c>
      <c r="E9" s="5">
        <v>2005.1765959595959</v>
      </c>
      <c r="F9" s="5">
        <v>1570.1270793650795</v>
      </c>
      <c r="G9" s="5">
        <v>1476.5452020202019</v>
      </c>
      <c r="H9" s="5">
        <v>1399.8617748917748</v>
      </c>
    </row>
    <row r="10" spans="1:8">
      <c r="A10" s="15" t="s">
        <v>175</v>
      </c>
      <c r="B10" s="206">
        <v>370</v>
      </c>
      <c r="C10" s="207">
        <v>0.94013157894736832</v>
      </c>
      <c r="D10" s="5">
        <v>8.4862385321100913</v>
      </c>
      <c r="E10" s="5">
        <v>2513.2990675675678</v>
      </c>
      <c r="F10" s="5">
        <v>2061.2085648648649</v>
      </c>
      <c r="G10" s="5">
        <v>1919.1582594594595</v>
      </c>
      <c r="H10" s="5">
        <v>1780.9856810810811</v>
      </c>
    </row>
    <row r="11" spans="1:8">
      <c r="A11" s="15" t="s">
        <v>36</v>
      </c>
      <c r="B11" s="206">
        <v>161</v>
      </c>
      <c r="C11" s="207">
        <v>0.90050251256281422</v>
      </c>
      <c r="D11" s="5">
        <v>9.3604651162790695</v>
      </c>
      <c r="E11" s="5">
        <v>2055.1046645962733</v>
      </c>
      <c r="F11" s="5">
        <v>1648.6522857142859</v>
      </c>
      <c r="G11" s="5">
        <v>1565.1426832298137</v>
      </c>
      <c r="H11" s="5">
        <v>1296.6738012422359</v>
      </c>
    </row>
    <row r="12" spans="1:8">
      <c r="A12" s="15" t="s">
        <v>99</v>
      </c>
      <c r="B12" s="206">
        <v>432</v>
      </c>
      <c r="C12" s="207">
        <v>0.94120000000000004</v>
      </c>
      <c r="D12" s="5">
        <v>9.2903225806451619</v>
      </c>
      <c r="E12" s="5">
        <v>2526.6013912037038</v>
      </c>
      <c r="F12" s="5">
        <v>2515.0547245370371</v>
      </c>
      <c r="G12" s="5">
        <v>2385.5537060185184</v>
      </c>
      <c r="H12" s="5">
        <v>1635.6886990740741</v>
      </c>
    </row>
    <row r="13" spans="1:8">
      <c r="A13" s="15" t="s">
        <v>144</v>
      </c>
      <c r="B13" s="206">
        <v>84</v>
      </c>
      <c r="C13" s="207">
        <v>0.63875968992248067</v>
      </c>
      <c r="D13" s="5">
        <v>7.850467289719627</v>
      </c>
      <c r="E13" s="5">
        <v>3537.8450476190474</v>
      </c>
      <c r="F13" s="5">
        <v>2617.9802380952378</v>
      </c>
      <c r="G13" s="5">
        <v>2527.3039761904765</v>
      </c>
      <c r="H13" s="5">
        <v>2177.9744642857145</v>
      </c>
    </row>
    <row r="14" spans="1:8">
      <c r="A14" s="15" t="s">
        <v>55</v>
      </c>
      <c r="B14" s="206">
        <v>414</v>
      </c>
      <c r="C14" s="207">
        <v>0.97613882863340562</v>
      </c>
      <c r="D14" s="5">
        <v>11.25</v>
      </c>
      <c r="E14" s="5">
        <v>2414.4785700483094</v>
      </c>
      <c r="F14" s="5">
        <v>1829.7334444444446</v>
      </c>
      <c r="G14" s="5">
        <v>1725.6760917874396</v>
      </c>
      <c r="H14" s="5">
        <v>1608.5899130434784</v>
      </c>
    </row>
    <row r="15" spans="1:8">
      <c r="A15" s="15" t="s">
        <v>224</v>
      </c>
      <c r="B15" s="206">
        <v>124</v>
      </c>
      <c r="C15" s="207">
        <v>0.72814569536423834</v>
      </c>
      <c r="D15" s="5">
        <v>4.8818897637795278</v>
      </c>
      <c r="E15" s="5">
        <v>5623.0954193548396</v>
      </c>
      <c r="F15" s="5">
        <v>4690.2398145161296</v>
      </c>
      <c r="G15" s="5">
        <v>4612.2755645161296</v>
      </c>
      <c r="H15" s="5">
        <v>3712.4431209677418</v>
      </c>
    </row>
    <row r="16" spans="1:8">
      <c r="A16" s="15" t="s">
        <v>158</v>
      </c>
      <c r="B16" s="206">
        <v>21</v>
      </c>
      <c r="C16" s="207">
        <v>0.63636363636363635</v>
      </c>
      <c r="D16" s="5">
        <v>4.8837209302325579</v>
      </c>
      <c r="E16" s="5">
        <v>4524.2496190476186</v>
      </c>
      <c r="F16" s="5">
        <v>4190.7722380952382</v>
      </c>
      <c r="G16" s="5">
        <v>4049.3035714285716</v>
      </c>
      <c r="H16" s="5">
        <v>3106.6046190476191</v>
      </c>
    </row>
    <row r="17" spans="1:8">
      <c r="A17" s="15" t="s">
        <v>251</v>
      </c>
      <c r="B17" s="206">
        <v>57</v>
      </c>
      <c r="C17" s="207">
        <v>0.773394495412844</v>
      </c>
      <c r="D17" s="5">
        <v>5.7</v>
      </c>
      <c r="E17" s="5">
        <v>3894.9958245614034</v>
      </c>
      <c r="F17" s="5">
        <v>3251.3103508771928</v>
      </c>
      <c r="G17" s="5">
        <v>2974.7610350877194</v>
      </c>
      <c r="H17" s="5">
        <v>2277.3600175438596</v>
      </c>
    </row>
    <row r="18" spans="1:8">
      <c r="A18" s="15" t="s">
        <v>252</v>
      </c>
      <c r="B18" s="206">
        <v>99</v>
      </c>
      <c r="C18" s="207">
        <v>0.96708074534161481</v>
      </c>
      <c r="D18" s="5">
        <v>7.5572519083969469</v>
      </c>
      <c r="E18" s="5">
        <v>3688.4729595959593</v>
      </c>
      <c r="F18" s="5">
        <v>2996.6635656565654</v>
      </c>
      <c r="G18" s="5">
        <v>2934.1993939393938</v>
      </c>
      <c r="H18" s="5">
        <v>2124.6045959595963</v>
      </c>
    </row>
    <row r="19" spans="1:8">
      <c r="A19" s="15" t="s">
        <v>188</v>
      </c>
      <c r="B19" s="206">
        <v>296</v>
      </c>
      <c r="C19" s="207">
        <v>0.65873015873015872</v>
      </c>
      <c r="D19" s="5">
        <v>8.4813753581661899</v>
      </c>
      <c r="E19" s="5">
        <v>2133.4085540540541</v>
      </c>
      <c r="F19" s="5">
        <v>1943.3702195945948</v>
      </c>
      <c r="G19" s="5">
        <v>1906.0922500000004</v>
      </c>
      <c r="H19" s="5">
        <v>1741.7192601351351</v>
      </c>
    </row>
    <row r="20" spans="1:8">
      <c r="A20" s="15" t="s">
        <v>43</v>
      </c>
      <c r="B20" s="206">
        <v>244</v>
      </c>
      <c r="C20" s="207">
        <v>0.97457627118644063</v>
      </c>
      <c r="D20" s="5">
        <v>9.2424242424242422</v>
      </c>
      <c r="E20" s="5">
        <v>2720.7605983606559</v>
      </c>
      <c r="F20" s="5">
        <v>2017.8623893442623</v>
      </c>
      <c r="G20" s="5">
        <v>1930.0669057377049</v>
      </c>
      <c r="H20" s="5">
        <v>1760.9611762295083</v>
      </c>
    </row>
    <row r="21" spans="1:8">
      <c r="A21" s="15" t="s">
        <v>51</v>
      </c>
      <c r="B21" s="206">
        <v>377</v>
      </c>
      <c r="C21" s="207">
        <v>0.73575418994413411</v>
      </c>
      <c r="D21" s="5">
        <v>11.321321321321323</v>
      </c>
      <c r="E21" s="5">
        <v>2184.0172599469497</v>
      </c>
      <c r="F21" s="5">
        <v>1613.3413793103448</v>
      </c>
      <c r="G21" s="5">
        <v>1504.6338302387269</v>
      </c>
      <c r="H21" s="5">
        <v>1417.9730689655171</v>
      </c>
    </row>
    <row r="22" spans="1:8">
      <c r="A22" s="15" t="s">
        <v>256</v>
      </c>
      <c r="B22" s="206">
        <v>40</v>
      </c>
      <c r="C22" s="207">
        <v>0.55454545454545445</v>
      </c>
      <c r="D22" s="5">
        <v>6.3492063492063497</v>
      </c>
      <c r="E22" s="5">
        <v>4728.8841750000001</v>
      </c>
      <c r="F22" s="5">
        <v>3708.5433749999997</v>
      </c>
      <c r="G22" s="5">
        <v>3548.6958750000003</v>
      </c>
      <c r="H22" s="5">
        <v>2782.8923999999997</v>
      </c>
    </row>
    <row r="23" spans="1:8">
      <c r="A23" s="15" t="s">
        <v>58</v>
      </c>
      <c r="B23" s="206">
        <v>438</v>
      </c>
      <c r="C23" s="207">
        <v>0.71834319526627222</v>
      </c>
      <c r="D23" s="5">
        <v>10.656934306569342</v>
      </c>
      <c r="E23" s="5">
        <v>2304.884799086758</v>
      </c>
      <c r="F23" s="5">
        <v>1740.2446552511415</v>
      </c>
      <c r="G23" s="5">
        <v>1658.2231529680364</v>
      </c>
      <c r="H23" s="5">
        <v>1563.4319726027397</v>
      </c>
    </row>
    <row r="24" spans="1:8">
      <c r="A24" s="15" t="s">
        <v>127</v>
      </c>
      <c r="B24" s="206">
        <v>465</v>
      </c>
      <c r="C24" s="207">
        <v>0.87426778242677827</v>
      </c>
      <c r="D24" s="5">
        <v>10.788863109048723</v>
      </c>
      <c r="E24" s="5">
        <v>2176.3858215053765</v>
      </c>
      <c r="F24" s="5">
        <v>1975.4114193548389</v>
      </c>
      <c r="G24" s="5">
        <v>1881.4852215053763</v>
      </c>
      <c r="H24" s="5">
        <v>1807.5579440860215</v>
      </c>
    </row>
    <row r="25" spans="1:8">
      <c r="A25" s="15" t="s">
        <v>183</v>
      </c>
      <c r="B25" s="206">
        <v>450</v>
      </c>
      <c r="C25" s="207">
        <v>0.97464454976303316</v>
      </c>
      <c r="D25" s="5">
        <v>12.534818941504179</v>
      </c>
      <c r="E25" s="5">
        <v>2135.26352</v>
      </c>
      <c r="F25" s="5">
        <v>1601.855011111111</v>
      </c>
      <c r="G25" s="5">
        <v>1411.4202599999999</v>
      </c>
      <c r="H25" s="5">
        <v>1480.0692911111112</v>
      </c>
    </row>
    <row r="26" spans="1:8">
      <c r="A26" s="15" t="s">
        <v>214</v>
      </c>
      <c r="B26" s="206">
        <v>37</v>
      </c>
      <c r="C26" s="207">
        <v>0.69295774647887332</v>
      </c>
      <c r="D26" s="5">
        <v>6.3793103448275854</v>
      </c>
      <c r="E26" s="5">
        <v>4574.3169459459459</v>
      </c>
      <c r="F26" s="5">
        <v>3650.6112972972978</v>
      </c>
      <c r="G26" s="5">
        <v>3415.9965405405405</v>
      </c>
      <c r="H26" s="5">
        <v>3213.6474054054052</v>
      </c>
    </row>
    <row r="27" spans="1:8">
      <c r="A27" s="15" t="s">
        <v>59</v>
      </c>
      <c r="B27" s="206">
        <v>442</v>
      </c>
      <c r="C27" s="207">
        <v>0.91409691629955947</v>
      </c>
      <c r="D27" s="5">
        <v>10.913580246913581</v>
      </c>
      <c r="E27" s="5">
        <v>2084.3809819004523</v>
      </c>
      <c r="F27" s="5">
        <v>1211.5417443438912</v>
      </c>
      <c r="G27" s="5">
        <v>1161.8840067873302</v>
      </c>
      <c r="H27" s="5">
        <v>979.21542307692312</v>
      </c>
    </row>
    <row r="28" spans="1:8">
      <c r="A28" s="15" t="s">
        <v>217</v>
      </c>
      <c r="B28" s="206">
        <v>84</v>
      </c>
      <c r="C28" s="207">
        <v>0.32060606060606062</v>
      </c>
      <c r="D28" s="5">
        <v>6.043165467625899</v>
      </c>
      <c r="E28" s="5">
        <v>3164.1985</v>
      </c>
      <c r="F28" s="5">
        <v>2985.1995238095237</v>
      </c>
      <c r="G28" s="5">
        <v>2856.4087023809525</v>
      </c>
      <c r="H28" s="5">
        <v>2495.5452500000001</v>
      </c>
    </row>
    <row r="29" spans="1:8">
      <c r="A29" s="15" t="s">
        <v>95</v>
      </c>
      <c r="B29" s="206">
        <v>232</v>
      </c>
      <c r="C29" s="207">
        <v>0.89649805447470821</v>
      </c>
      <c r="D29" s="5">
        <v>9.8305084745762699</v>
      </c>
      <c r="E29" s="5">
        <v>2246.6685948275863</v>
      </c>
      <c r="F29" s="5">
        <v>1892.8549051724137</v>
      </c>
      <c r="G29" s="5">
        <v>1883.742698275862</v>
      </c>
      <c r="H29" s="5">
        <v>1659.9201034482758</v>
      </c>
    </row>
    <row r="30" spans="1:8">
      <c r="A30" s="15" t="s">
        <v>42</v>
      </c>
      <c r="B30" s="206">
        <v>227</v>
      </c>
      <c r="C30" s="207">
        <v>0.95239852398523972</v>
      </c>
      <c r="D30" s="5">
        <v>9.8268398268398265</v>
      </c>
      <c r="E30" s="5">
        <v>2833.0325859030836</v>
      </c>
      <c r="F30" s="5">
        <v>2077.494422907489</v>
      </c>
      <c r="G30" s="5">
        <v>1950.5618722466959</v>
      </c>
      <c r="H30" s="5">
        <v>1766.913308370044</v>
      </c>
    </row>
    <row r="31" spans="1:8">
      <c r="A31" s="15" t="s">
        <v>216</v>
      </c>
      <c r="B31" s="206">
        <v>83</v>
      </c>
      <c r="C31" s="207">
        <v>0.63554216867469882</v>
      </c>
      <c r="D31" s="5">
        <v>5.6849315068493151</v>
      </c>
      <c r="E31" s="5">
        <v>3756.1069638554218</v>
      </c>
      <c r="F31" s="5">
        <v>3015.5888795180726</v>
      </c>
      <c r="G31" s="5">
        <v>2974.2172409638556</v>
      </c>
      <c r="H31" s="5">
        <v>2753.594638554217</v>
      </c>
    </row>
    <row r="32" spans="1:8">
      <c r="A32" s="15" t="s">
        <v>49</v>
      </c>
      <c r="B32" s="206">
        <v>359</v>
      </c>
      <c r="C32" s="207">
        <v>0.89092970521541948</v>
      </c>
      <c r="D32" s="5">
        <v>10.589970501474927</v>
      </c>
      <c r="E32" s="5">
        <v>3115.1834428969355</v>
      </c>
      <c r="F32" s="5">
        <v>2436.8896657381611</v>
      </c>
      <c r="G32" s="5">
        <v>2270.0193955431755</v>
      </c>
      <c r="H32" s="5">
        <v>2171.819704735376</v>
      </c>
    </row>
    <row r="33" spans="1:8">
      <c r="A33" s="15" t="s">
        <v>91</v>
      </c>
      <c r="B33" s="206">
        <v>365</v>
      </c>
      <c r="C33" s="207">
        <v>0.89329896907216488</v>
      </c>
      <c r="D33" s="5">
        <v>10.579710144927537</v>
      </c>
      <c r="E33" s="5">
        <v>2453.7144986301369</v>
      </c>
      <c r="F33" s="5">
        <v>2011.6038904109589</v>
      </c>
      <c r="G33" s="5">
        <v>1960.03441369863</v>
      </c>
      <c r="H33" s="5">
        <v>1778.2847397260275</v>
      </c>
    </row>
    <row r="34" spans="1:8">
      <c r="A34" s="15" t="s">
        <v>254</v>
      </c>
      <c r="B34" s="206">
        <v>113</v>
      </c>
      <c r="C34" s="207">
        <v>0.59415204678362565</v>
      </c>
      <c r="D34" s="5">
        <v>7.483443708609272</v>
      </c>
      <c r="E34" s="5">
        <v>3624.1349203539821</v>
      </c>
      <c r="F34" s="5">
        <v>2843.6449203539823</v>
      </c>
      <c r="G34" s="5">
        <v>2496.2590619469024</v>
      </c>
      <c r="H34" s="5">
        <v>2475.2854159292033</v>
      </c>
    </row>
    <row r="35" spans="1:8">
      <c r="A35" s="15" t="s">
        <v>241</v>
      </c>
      <c r="B35" s="206">
        <v>106</v>
      </c>
      <c r="C35" s="207">
        <v>0.93432835820895521</v>
      </c>
      <c r="D35" s="5">
        <v>9.2982456140350873</v>
      </c>
      <c r="E35" s="5">
        <v>3072.1272830188682</v>
      </c>
      <c r="F35" s="5">
        <v>2641.0860283018869</v>
      </c>
      <c r="G35" s="5">
        <v>1874.9236698113209</v>
      </c>
      <c r="H35" s="5">
        <v>2142.7208396226415</v>
      </c>
    </row>
    <row r="36" spans="1:8">
      <c r="A36" s="15" t="s">
        <v>61</v>
      </c>
      <c r="B36" s="206">
        <v>480</v>
      </c>
      <c r="C36" s="207">
        <v>0.87947269303201514</v>
      </c>
      <c r="D36" s="5">
        <v>11.594202898550725</v>
      </c>
      <c r="E36" s="5">
        <v>2414.6152270833331</v>
      </c>
      <c r="F36" s="5">
        <v>1876.1556416666665</v>
      </c>
      <c r="G36" s="5">
        <v>1800.4101979166667</v>
      </c>
      <c r="H36" s="5">
        <v>1660.3511895833333</v>
      </c>
    </row>
    <row r="37" spans="1:8">
      <c r="A37" s="15" t="s">
        <v>47</v>
      </c>
      <c r="B37" s="206">
        <v>329</v>
      </c>
      <c r="C37" s="207">
        <v>0.87157190635451509</v>
      </c>
      <c r="D37" s="5">
        <v>12.276119402985074</v>
      </c>
      <c r="E37" s="5">
        <v>2022.5631398176292</v>
      </c>
      <c r="F37" s="5">
        <v>1691.6342340425533</v>
      </c>
      <c r="G37" s="5">
        <v>1601.4242431610942</v>
      </c>
      <c r="H37" s="5">
        <v>1444.6909422492402</v>
      </c>
    </row>
    <row r="38" spans="1:8">
      <c r="A38" s="15" t="s">
        <v>93</v>
      </c>
      <c r="B38" s="206">
        <v>621</v>
      </c>
      <c r="C38" s="207">
        <v>0.99437148217636029</v>
      </c>
      <c r="D38" s="5">
        <v>12.857142857142858</v>
      </c>
      <c r="E38" s="5">
        <v>1687.4369082125604</v>
      </c>
      <c r="F38" s="5">
        <v>1416.884966183575</v>
      </c>
      <c r="G38" s="5">
        <v>1402.6951755233492</v>
      </c>
      <c r="H38" s="5">
        <v>1248.457615136876</v>
      </c>
    </row>
    <row r="39" spans="1:8">
      <c r="A39" s="15" t="s">
        <v>124</v>
      </c>
      <c r="B39" s="206">
        <v>235</v>
      </c>
      <c r="C39" s="207">
        <v>0.66230366492146597</v>
      </c>
      <c r="D39" s="5">
        <v>7.0783132530120474</v>
      </c>
      <c r="E39" s="5">
        <v>2944.4432127659575</v>
      </c>
      <c r="F39" s="5">
        <v>2517.804914893617</v>
      </c>
      <c r="G39" s="5">
        <v>2491.6471914893614</v>
      </c>
      <c r="H39" s="5">
        <v>2220.5019531914891</v>
      </c>
    </row>
    <row r="40" spans="1:8">
      <c r="A40" s="15" t="s">
        <v>182</v>
      </c>
      <c r="B40" s="206">
        <v>415</v>
      </c>
      <c r="C40" s="207">
        <v>0.98630490956072348</v>
      </c>
      <c r="D40" s="5">
        <v>12.848297213622292</v>
      </c>
      <c r="E40" s="5">
        <v>2228.5016144578312</v>
      </c>
      <c r="F40" s="5">
        <v>1764.1266530120481</v>
      </c>
      <c r="G40" s="5">
        <v>1546.9095180722891</v>
      </c>
      <c r="H40" s="5">
        <v>1579.1297662650602</v>
      </c>
    </row>
    <row r="41" spans="1:8">
      <c r="A41" s="15" t="s">
        <v>179</v>
      </c>
      <c r="B41" s="206">
        <v>339</v>
      </c>
      <c r="C41" s="207">
        <v>0.99970326409495536</v>
      </c>
      <c r="D41" s="5">
        <v>11.414141414141415</v>
      </c>
      <c r="E41" s="5">
        <v>2190.4898171091445</v>
      </c>
      <c r="F41" s="5">
        <v>1678.3209675516223</v>
      </c>
      <c r="G41" s="5">
        <v>1484.9306165191742</v>
      </c>
      <c r="H41" s="5">
        <v>1509.4086371681415</v>
      </c>
    </row>
    <row r="42" spans="1:8">
      <c r="A42" s="15" t="s">
        <v>48</v>
      </c>
      <c r="B42" s="206">
        <v>350</v>
      </c>
      <c r="C42" s="207">
        <v>0.93682634730538927</v>
      </c>
      <c r="D42" s="5">
        <v>12.110726643598616</v>
      </c>
      <c r="E42" s="5">
        <v>2145.3319914285717</v>
      </c>
      <c r="F42" s="5">
        <v>1649.5552400000001</v>
      </c>
      <c r="G42" s="5">
        <v>1552.4044542857143</v>
      </c>
      <c r="H42" s="5">
        <v>1459.3328857142858</v>
      </c>
    </row>
    <row r="43" spans="1:8">
      <c r="A43" s="15" t="s">
        <v>201</v>
      </c>
      <c r="B43" s="206">
        <v>50</v>
      </c>
      <c r="C43" s="207">
        <v>0.63461538461538458</v>
      </c>
      <c r="D43" s="5">
        <v>5.3191489361702127</v>
      </c>
      <c r="E43" s="5">
        <v>3494.0232799999999</v>
      </c>
      <c r="F43" s="5">
        <v>2974.3719599999999</v>
      </c>
      <c r="G43" s="5">
        <v>2846.1044200000006</v>
      </c>
      <c r="H43" s="5">
        <v>2535.04342</v>
      </c>
    </row>
    <row r="44" spans="1:8">
      <c r="A44" s="15" t="s">
        <v>128</v>
      </c>
      <c r="B44" s="206">
        <v>683</v>
      </c>
      <c r="C44" s="207">
        <v>0.88131539611360232</v>
      </c>
      <c r="D44" s="5">
        <v>10.688575899843507</v>
      </c>
      <c r="E44" s="5">
        <v>1820.1224685212298</v>
      </c>
      <c r="F44" s="5">
        <v>1653.7055051244508</v>
      </c>
      <c r="G44" s="5">
        <v>1533.4070805270862</v>
      </c>
      <c r="H44" s="5">
        <v>1442.6689853587116</v>
      </c>
    </row>
    <row r="45" spans="1:8">
      <c r="A45" s="15" t="s">
        <v>218</v>
      </c>
      <c r="B45" s="206">
        <v>417</v>
      </c>
      <c r="C45" s="207">
        <v>0.8429735234215886</v>
      </c>
      <c r="D45" s="5">
        <v>9.6527777777777768</v>
      </c>
      <c r="E45" s="5">
        <v>2582.5852278177458</v>
      </c>
      <c r="F45" s="5">
        <v>1983.8145875299763</v>
      </c>
      <c r="G45" s="5">
        <v>1936.6732014388488</v>
      </c>
      <c r="H45" s="5">
        <v>1802.6574364508392</v>
      </c>
    </row>
    <row r="46" spans="1:8">
      <c r="A46" s="15" t="s">
        <v>146</v>
      </c>
      <c r="B46" s="206">
        <v>126</v>
      </c>
      <c r="C46" s="207">
        <v>0.71276595744680848</v>
      </c>
      <c r="D46" s="5">
        <v>7.0786516853932584</v>
      </c>
      <c r="E46" s="5">
        <v>2793.9637063492064</v>
      </c>
      <c r="F46" s="5">
        <v>2579.8467539682542</v>
      </c>
      <c r="G46" s="5">
        <v>2542.4119523809527</v>
      </c>
      <c r="H46" s="5">
        <v>2202.5771904761905</v>
      </c>
    </row>
    <row r="47" spans="1:8">
      <c r="A47" s="15" t="s">
        <v>132</v>
      </c>
      <c r="B47" s="206">
        <v>167</v>
      </c>
      <c r="C47" s="207">
        <v>0.88884462151394417</v>
      </c>
      <c r="D47" s="5">
        <v>7.389380530973451</v>
      </c>
      <c r="E47" s="5">
        <v>3469.5387544910177</v>
      </c>
      <c r="F47" s="5">
        <v>2596.4611676646705</v>
      </c>
      <c r="G47" s="5">
        <v>2483.7565508982034</v>
      </c>
      <c r="H47" s="5">
        <v>2301.6125628742516</v>
      </c>
    </row>
    <row r="48" spans="1:8">
      <c r="A48" s="15" t="s">
        <v>193</v>
      </c>
      <c r="B48" s="206">
        <v>234</v>
      </c>
      <c r="C48" s="207">
        <v>0.93359375</v>
      </c>
      <c r="D48" s="5">
        <v>9.6694214876033069</v>
      </c>
      <c r="E48" s="5">
        <v>2541.4531196581197</v>
      </c>
      <c r="F48" s="5">
        <v>2120.2658888888891</v>
      </c>
      <c r="G48" s="5">
        <v>1955.0812905982909</v>
      </c>
      <c r="H48" s="5">
        <v>1727.4098589743589</v>
      </c>
    </row>
    <row r="49" spans="1:8">
      <c r="A49" s="15" t="s">
        <v>209</v>
      </c>
      <c r="B49" s="206">
        <v>107</v>
      </c>
      <c r="C49" s="207">
        <v>0.70942028985507233</v>
      </c>
      <c r="D49" s="5">
        <v>9.9074074074074066</v>
      </c>
      <c r="E49" s="5">
        <v>3497.085925233645</v>
      </c>
      <c r="F49" s="5">
        <v>2442.4018878504676</v>
      </c>
      <c r="G49" s="5">
        <v>2363.4295887850467</v>
      </c>
      <c r="H49" s="5">
        <v>1952.4673364485982</v>
      </c>
    </row>
    <row r="50" spans="1:8">
      <c r="A50" s="15" t="s">
        <v>190</v>
      </c>
      <c r="B50" s="206">
        <v>218</v>
      </c>
      <c r="C50" s="207">
        <v>0.72365591397849471</v>
      </c>
      <c r="D50" s="5">
        <v>8.416988416988417</v>
      </c>
      <c r="E50" s="5">
        <v>3044.8735412844039</v>
      </c>
      <c r="F50" s="5">
        <v>2405.4792752293583</v>
      </c>
      <c r="G50" s="5">
        <v>2301.417899082569</v>
      </c>
      <c r="H50" s="5">
        <v>2055.8264587155963</v>
      </c>
    </row>
    <row r="51" spans="1:8">
      <c r="A51" s="15" t="s">
        <v>120</v>
      </c>
      <c r="B51" s="206">
        <v>557</v>
      </c>
      <c r="C51" s="207">
        <v>0.80351758793969841</v>
      </c>
      <c r="D51" s="5">
        <v>11.207243460764587</v>
      </c>
      <c r="E51" s="5">
        <v>2183.7296929982049</v>
      </c>
      <c r="F51" s="5">
        <v>1730.7595170556554</v>
      </c>
      <c r="G51" s="5">
        <v>1709.2099156193894</v>
      </c>
      <c r="H51" s="5">
        <v>1536.2524326750449</v>
      </c>
    </row>
    <row r="52" spans="1:8">
      <c r="A52" s="15" t="s">
        <v>135</v>
      </c>
      <c r="B52" s="206">
        <v>108</v>
      </c>
      <c r="C52" s="207">
        <v>0.80135135135135127</v>
      </c>
      <c r="D52" s="5">
        <v>8.4375</v>
      </c>
      <c r="E52" s="5">
        <v>2577.7422407407407</v>
      </c>
      <c r="F52" s="5">
        <v>2140.5366296296297</v>
      </c>
      <c r="G52" s="5">
        <v>1989.9864537037035</v>
      </c>
      <c r="H52" s="5">
        <v>1862.5496666666668</v>
      </c>
    </row>
    <row r="53" spans="1:8">
      <c r="A53" s="15" t="s">
        <v>230</v>
      </c>
      <c r="B53" s="206">
        <v>240</v>
      </c>
      <c r="C53" s="207">
        <v>0.67698630136986304</v>
      </c>
      <c r="D53" s="5">
        <v>7.2072072072072082</v>
      </c>
      <c r="E53" s="5">
        <v>2523.1888333333332</v>
      </c>
      <c r="F53" s="5">
        <v>2199.1263333333332</v>
      </c>
      <c r="G53" s="5">
        <v>2174.2469041666668</v>
      </c>
      <c r="H53" s="5">
        <v>2004.8784583333334</v>
      </c>
    </row>
    <row r="54" spans="1:8">
      <c r="A54" s="15" t="s">
        <v>167</v>
      </c>
      <c r="B54" s="206">
        <v>138</v>
      </c>
      <c r="C54" s="207">
        <v>0.82901554404145072</v>
      </c>
      <c r="D54" s="5">
        <v>8.7341772151898738</v>
      </c>
      <c r="E54" s="5">
        <v>3767.0117681159422</v>
      </c>
      <c r="F54" s="5">
        <v>2957.0576739130438</v>
      </c>
      <c r="G54" s="5">
        <v>2745.008971014493</v>
      </c>
      <c r="H54" s="5">
        <v>2356.9809275362322</v>
      </c>
    </row>
    <row r="55" spans="1:8">
      <c r="A55" s="15" t="s">
        <v>232</v>
      </c>
      <c r="B55" s="206">
        <v>49</v>
      </c>
      <c r="C55" s="207">
        <v>0.87608695652173929</v>
      </c>
      <c r="D55" s="5">
        <v>6.5333333333333332</v>
      </c>
      <c r="E55" s="5">
        <v>4301.8037551020407</v>
      </c>
      <c r="F55" s="5">
        <v>3523.5216734693872</v>
      </c>
      <c r="G55" s="5">
        <v>3339.7244285714282</v>
      </c>
      <c r="H55" s="5">
        <v>3134.0372244897958</v>
      </c>
    </row>
    <row r="56" spans="1:8">
      <c r="A56" s="15" t="s">
        <v>148</v>
      </c>
      <c r="B56" s="206">
        <v>13</v>
      </c>
      <c r="C56" s="207">
        <v>0.58823529411764708</v>
      </c>
      <c r="D56" s="5">
        <v>5.416666666666667</v>
      </c>
      <c r="E56" s="5">
        <v>5369.3827692307686</v>
      </c>
      <c r="F56" s="5">
        <v>4153.6603076923075</v>
      </c>
      <c r="G56" s="5">
        <v>4091.6974615384615</v>
      </c>
      <c r="H56" s="5">
        <v>3409.6377692307692</v>
      </c>
    </row>
    <row r="57" spans="1:8">
      <c r="A57" s="15" t="s">
        <v>186</v>
      </c>
      <c r="B57" s="206">
        <v>6</v>
      </c>
      <c r="C57" s="207">
        <v>0.47368421052631582</v>
      </c>
      <c r="D57" s="5">
        <v>6</v>
      </c>
      <c r="E57" s="5">
        <v>6355.4114999999993</v>
      </c>
      <c r="F57" s="5">
        <v>4187.0508333333328</v>
      </c>
      <c r="G57" s="5">
        <v>4065.3815</v>
      </c>
      <c r="H57" s="5">
        <v>3432.2618333333335</v>
      </c>
    </row>
    <row r="58" spans="1:8">
      <c r="A58" s="15" t="s">
        <v>211</v>
      </c>
      <c r="B58" s="206">
        <v>202</v>
      </c>
      <c r="C58" s="207">
        <v>0.61681034482758623</v>
      </c>
      <c r="D58" s="5">
        <v>10.253807106598986</v>
      </c>
      <c r="E58" s="5">
        <v>2597.0236534653468</v>
      </c>
      <c r="F58" s="5">
        <v>2100.677396039604</v>
      </c>
      <c r="G58" s="5">
        <v>1995.4223267326734</v>
      </c>
      <c r="H58" s="5">
        <v>1750.7686534653465</v>
      </c>
    </row>
    <row r="59" spans="1:8">
      <c r="A59" s="15" t="s">
        <v>86</v>
      </c>
      <c r="B59" s="206">
        <v>585</v>
      </c>
      <c r="C59" s="207">
        <v>0.76609105180533743</v>
      </c>
      <c r="D59" s="5">
        <v>10.465116279069768</v>
      </c>
      <c r="E59" s="5">
        <v>2041.1315470085472</v>
      </c>
      <c r="F59" s="5">
        <v>1789.0309384615384</v>
      </c>
      <c r="G59" s="5">
        <v>1779.7926068376066</v>
      </c>
      <c r="H59" s="5">
        <v>1572.1254051282051</v>
      </c>
    </row>
    <row r="60" spans="1:8">
      <c r="A60" s="15" t="s">
        <v>140</v>
      </c>
      <c r="B60" s="206">
        <v>211</v>
      </c>
      <c r="C60" s="207">
        <v>0.80064308681672014</v>
      </c>
      <c r="D60" s="5">
        <v>7.2508591065292096</v>
      </c>
      <c r="E60" s="5">
        <v>3207.5582085308056</v>
      </c>
      <c r="F60" s="5">
        <v>2818.9942606635072</v>
      </c>
      <c r="G60" s="5">
        <v>2721.8847914691942</v>
      </c>
      <c r="H60" s="5">
        <v>2503.3683033175357</v>
      </c>
    </row>
    <row r="61" spans="1:8">
      <c r="A61" s="15" t="s">
        <v>222</v>
      </c>
      <c r="B61" s="206">
        <v>547</v>
      </c>
      <c r="C61" s="207">
        <v>0.9426258992805755</v>
      </c>
      <c r="D61" s="5">
        <v>11.763440860215054</v>
      </c>
      <c r="E61" s="5">
        <v>2306.7374095063983</v>
      </c>
      <c r="F61" s="5">
        <v>1902.4814680073125</v>
      </c>
      <c r="G61" s="5">
        <v>1804.9369232175502</v>
      </c>
      <c r="H61" s="5">
        <v>1678.8522065813529</v>
      </c>
    </row>
    <row r="62" spans="1:8">
      <c r="A62" s="15" t="s">
        <v>163</v>
      </c>
      <c r="B62" s="206">
        <v>7</v>
      </c>
      <c r="C62" s="207">
        <v>0.76388888888888884</v>
      </c>
      <c r="D62" s="5">
        <v>2.6923076923076921</v>
      </c>
      <c r="E62" s="5">
        <v>9205.6610000000001</v>
      </c>
      <c r="F62" s="5">
        <v>7617.6719999999996</v>
      </c>
      <c r="G62" s="5">
        <v>7537.8344285714284</v>
      </c>
      <c r="H62" s="5">
        <v>6957.170714285714</v>
      </c>
    </row>
    <row r="63" spans="1:8">
      <c r="A63" s="15" t="s">
        <v>210</v>
      </c>
      <c r="B63" s="206">
        <v>144</v>
      </c>
      <c r="C63" s="207">
        <v>0.69499999999999995</v>
      </c>
      <c r="D63" s="5">
        <v>10.06993006993007</v>
      </c>
      <c r="E63" s="5">
        <v>3088.7785694444447</v>
      </c>
      <c r="F63" s="5">
        <v>2451.2884027777782</v>
      </c>
      <c r="G63" s="5">
        <v>2422.6379583333337</v>
      </c>
      <c r="H63" s="5">
        <v>2048.3805902777776</v>
      </c>
    </row>
    <row r="64" spans="1:8">
      <c r="A64" s="15" t="s">
        <v>239</v>
      </c>
      <c r="B64" s="206">
        <v>137</v>
      </c>
      <c r="C64" s="207">
        <v>1</v>
      </c>
      <c r="D64" s="5">
        <v>7.4456521739130439</v>
      </c>
      <c r="E64" s="5">
        <v>3336.5182481751826</v>
      </c>
      <c r="F64" s="5">
        <v>2867.175182481752</v>
      </c>
      <c r="G64" s="5">
        <v>2584.8978102189781</v>
      </c>
      <c r="H64" s="5">
        <v>2615.1897810218979</v>
      </c>
    </row>
    <row r="65" spans="1:8">
      <c r="A65" s="15" t="s">
        <v>152</v>
      </c>
      <c r="B65" s="206">
        <v>384</v>
      </c>
      <c r="C65" s="207">
        <v>0.77537313432835819</v>
      </c>
      <c r="D65" s="5">
        <v>11.162790697674419</v>
      </c>
      <c r="E65" s="5">
        <v>2237.3337343749999</v>
      </c>
      <c r="F65" s="5">
        <v>1804.0681510416664</v>
      </c>
      <c r="G65" s="5">
        <v>1700.0307031249997</v>
      </c>
      <c r="H65" s="5">
        <v>1586.4249921875</v>
      </c>
    </row>
    <row r="66" spans="1:8">
      <c r="A66" s="15" t="s">
        <v>151</v>
      </c>
      <c r="B66" s="206">
        <v>41</v>
      </c>
      <c r="C66" s="207">
        <v>0.87666666666666659</v>
      </c>
      <c r="D66" s="5">
        <v>8.1999999999999993</v>
      </c>
      <c r="E66" s="5">
        <v>2872.3954390243903</v>
      </c>
      <c r="F66" s="5">
        <v>2446.1986585365853</v>
      </c>
      <c r="G66" s="5">
        <v>2423.1107073170733</v>
      </c>
      <c r="H66" s="5">
        <v>2170.7527317073168</v>
      </c>
    </row>
    <row r="67" spans="1:8">
      <c r="A67" s="15" t="s">
        <v>156</v>
      </c>
      <c r="B67" s="206">
        <v>31</v>
      </c>
      <c r="C67" s="207">
        <v>0.33064516129032256</v>
      </c>
      <c r="D67" s="5">
        <v>5.7407407407407405</v>
      </c>
      <c r="E67" s="5">
        <v>4479.9137741935483</v>
      </c>
      <c r="F67" s="5">
        <v>3760.3488709677417</v>
      </c>
      <c r="G67" s="5">
        <v>3615.5244838709677</v>
      </c>
      <c r="H67" s="5">
        <v>2907.3736451612904</v>
      </c>
    </row>
    <row r="68" spans="1:8">
      <c r="A68" s="15" t="s">
        <v>207</v>
      </c>
      <c r="B68" s="206">
        <v>56</v>
      </c>
      <c r="C68" s="207">
        <v>0.66315789473684206</v>
      </c>
      <c r="D68" s="5">
        <v>4.5528455284552845</v>
      </c>
      <c r="E68" s="5">
        <v>3675.9388392857145</v>
      </c>
      <c r="F68" s="5">
        <v>2515.7296071428573</v>
      </c>
      <c r="G68" s="5">
        <v>2513.8338392857145</v>
      </c>
      <c r="H68" s="5">
        <v>2705.3037678571427</v>
      </c>
    </row>
    <row r="69" spans="1:8">
      <c r="A69" s="15" t="s">
        <v>173</v>
      </c>
      <c r="B69" s="206">
        <v>55</v>
      </c>
      <c r="C69" s="207">
        <v>0.83529411764705874</v>
      </c>
      <c r="D69" s="5">
        <v>5.045871559633027</v>
      </c>
      <c r="E69" s="5">
        <v>5622.1504909090909</v>
      </c>
      <c r="F69" s="5">
        <v>4187.003090909091</v>
      </c>
      <c r="G69" s="5">
        <v>3783.3709272727265</v>
      </c>
      <c r="H69" s="5">
        <v>3549.7240181818183</v>
      </c>
    </row>
    <row r="70" spans="1:8">
      <c r="A70" s="15" t="s">
        <v>165</v>
      </c>
      <c r="B70" s="206">
        <v>42</v>
      </c>
      <c r="C70" s="207">
        <v>1</v>
      </c>
      <c r="D70" s="5">
        <v>7.7777777777777777</v>
      </c>
      <c r="E70" s="5">
        <v>3674.2710476190473</v>
      </c>
      <c r="F70" s="5">
        <v>3381.6758095238092</v>
      </c>
      <c r="G70" s="5">
        <v>3266.5717857142859</v>
      </c>
      <c r="H70" s="5">
        <v>2883.2998095238095</v>
      </c>
    </row>
    <row r="71" spans="1:8">
      <c r="A71" s="15" t="s">
        <v>133</v>
      </c>
      <c r="B71" s="206">
        <v>305</v>
      </c>
      <c r="C71" s="207">
        <v>0.97889182058047497</v>
      </c>
      <c r="D71" s="5">
        <v>8.8662790697674421</v>
      </c>
      <c r="E71" s="5">
        <v>2629.2394983606559</v>
      </c>
      <c r="F71" s="5">
        <v>1935.3085344262295</v>
      </c>
      <c r="G71" s="5">
        <v>1911.2568786885247</v>
      </c>
      <c r="H71" s="5">
        <v>1772.2583803278687</v>
      </c>
    </row>
    <row r="72" spans="1:8">
      <c r="A72" s="15" t="s">
        <v>229</v>
      </c>
      <c r="B72" s="206">
        <v>3</v>
      </c>
      <c r="C72" s="207">
        <v>0.66666666666666663</v>
      </c>
      <c r="D72" s="5">
        <v>6</v>
      </c>
      <c r="E72" s="5">
        <v>11896.761666666667</v>
      </c>
      <c r="F72" s="5">
        <v>9060.4296666666687</v>
      </c>
      <c r="G72" s="5">
        <v>9018.0696666666681</v>
      </c>
      <c r="H72" s="5">
        <v>7591.7193333333335</v>
      </c>
    </row>
    <row r="73" spans="1:8">
      <c r="A73" s="15" t="s">
        <v>243</v>
      </c>
      <c r="B73" s="206">
        <v>446</v>
      </c>
      <c r="C73" s="207">
        <v>0.8490835030549897</v>
      </c>
      <c r="D73" s="5">
        <v>10.396270396270397</v>
      </c>
      <c r="E73" s="5">
        <v>2055.6629125560539</v>
      </c>
      <c r="F73" s="5">
        <v>1799.7234506726456</v>
      </c>
      <c r="G73" s="5">
        <v>1482.8783497757847</v>
      </c>
      <c r="H73" s="5">
        <v>1509.0661412556053</v>
      </c>
    </row>
    <row r="74" spans="1:8">
      <c r="A74" s="15" t="s">
        <v>125</v>
      </c>
      <c r="B74" s="206">
        <v>311</v>
      </c>
      <c r="C74" s="207">
        <v>0.5900783289817233</v>
      </c>
      <c r="D74" s="5">
        <v>8.567493112947659</v>
      </c>
      <c r="E74" s="5">
        <v>2438.0491125401927</v>
      </c>
      <c r="F74" s="5">
        <v>2177.1584244372989</v>
      </c>
      <c r="G74" s="5">
        <v>2169.9829517684889</v>
      </c>
      <c r="H74" s="5">
        <v>1911.3939067524116</v>
      </c>
    </row>
    <row r="75" spans="1:8">
      <c r="A75" s="15" t="s">
        <v>142</v>
      </c>
      <c r="B75" s="206">
        <v>159</v>
      </c>
      <c r="C75" s="207">
        <v>0.7233183856502241</v>
      </c>
      <c r="D75" s="5">
        <v>7.8325123152709359</v>
      </c>
      <c r="E75" s="5">
        <v>2842.7176981132075</v>
      </c>
      <c r="F75" s="5">
        <v>2624.7676226415097</v>
      </c>
      <c r="G75" s="5">
        <v>2462.2695094339624</v>
      </c>
      <c r="H75" s="5">
        <v>2122.0370251572326</v>
      </c>
    </row>
    <row r="76" spans="1:8">
      <c r="A76" s="15" t="s">
        <v>245</v>
      </c>
      <c r="B76" s="206">
        <v>243</v>
      </c>
      <c r="C76" s="207">
        <v>0.87803468208092483</v>
      </c>
      <c r="D76" s="5">
        <v>8.647686832740213</v>
      </c>
      <c r="E76" s="5">
        <v>2742.836362139918</v>
      </c>
      <c r="F76" s="5">
        <v>2465.949349794239</v>
      </c>
      <c r="G76" s="5">
        <v>2338.8290493827162</v>
      </c>
      <c r="H76" s="5">
        <v>2048.3882798353911</v>
      </c>
    </row>
    <row r="77" spans="1:8">
      <c r="A77" s="15" t="s">
        <v>150</v>
      </c>
      <c r="B77" s="206">
        <v>39</v>
      </c>
      <c r="C77" s="207">
        <v>0.59411764705882353</v>
      </c>
      <c r="D77" s="5">
        <v>9.5121951219512209</v>
      </c>
      <c r="E77" s="5">
        <v>3206.1608461538463</v>
      </c>
      <c r="F77" s="5">
        <v>2730.5298974358975</v>
      </c>
      <c r="G77" s="5">
        <v>2717.8850256410255</v>
      </c>
      <c r="H77" s="5">
        <v>2380.7453076923075</v>
      </c>
    </row>
    <row r="78" spans="1:8">
      <c r="A78" s="15" t="s">
        <v>115</v>
      </c>
      <c r="B78" s="206">
        <v>386</v>
      </c>
      <c r="C78" s="207">
        <v>0.56107899807321782</v>
      </c>
      <c r="D78" s="5">
        <v>8.6353467561521242</v>
      </c>
      <c r="E78" s="5">
        <v>2243.0668601036268</v>
      </c>
      <c r="F78" s="5">
        <v>2104.2652227979274</v>
      </c>
      <c r="G78" s="5">
        <v>2028.3195025906734</v>
      </c>
      <c r="H78" s="5">
        <v>1844.982670984456</v>
      </c>
    </row>
    <row r="79" spans="1:8">
      <c r="A79" s="15" t="s">
        <v>68</v>
      </c>
      <c r="B79" s="206">
        <v>587</v>
      </c>
      <c r="C79" s="207">
        <v>0.75317604355716872</v>
      </c>
      <c r="D79" s="5">
        <v>11.906693711967547</v>
      </c>
      <c r="E79" s="5">
        <v>1771.1012759795572</v>
      </c>
      <c r="F79" s="5">
        <v>1376.5060272572402</v>
      </c>
      <c r="G79" s="5">
        <v>1302.4677546848382</v>
      </c>
      <c r="H79" s="5">
        <v>1247.8671754684838</v>
      </c>
    </row>
    <row r="80" spans="1:8">
      <c r="A80" s="15" t="s">
        <v>40</v>
      </c>
      <c r="B80" s="206">
        <v>202</v>
      </c>
      <c r="C80" s="207">
        <v>0.95134099616858225</v>
      </c>
      <c r="D80" s="5">
        <v>9.6650717703349276</v>
      </c>
      <c r="E80" s="5">
        <v>3054.6651336633663</v>
      </c>
      <c r="F80" s="5">
        <v>2271.472297029703</v>
      </c>
      <c r="G80" s="5">
        <v>2162.3616089108914</v>
      </c>
      <c r="H80" s="5">
        <v>1986.0682178217824</v>
      </c>
    </row>
    <row r="81" spans="1:8">
      <c r="A81" s="15" t="s">
        <v>63</v>
      </c>
      <c r="B81" s="206">
        <v>501</v>
      </c>
      <c r="C81" s="207">
        <v>0.88361045130641336</v>
      </c>
      <c r="D81" s="5">
        <v>12.846153846153847</v>
      </c>
      <c r="E81" s="5">
        <v>1818.0852295409181</v>
      </c>
      <c r="F81" s="5">
        <v>1483.0572934131735</v>
      </c>
      <c r="G81" s="5">
        <v>1388.7854031936126</v>
      </c>
      <c r="H81" s="5">
        <v>1292.1405329341317</v>
      </c>
    </row>
    <row r="82" spans="1:8">
      <c r="A82" s="15" t="s">
        <v>130</v>
      </c>
      <c r="B82" s="206">
        <v>90</v>
      </c>
      <c r="C82" s="207">
        <v>0.8163636363636364</v>
      </c>
      <c r="D82" s="5">
        <v>13.043478260869565</v>
      </c>
      <c r="E82" s="5">
        <v>4123.1967444444444</v>
      </c>
      <c r="F82" s="5">
        <v>3019.0444555555555</v>
      </c>
      <c r="G82" s="5">
        <v>2879.9753111111108</v>
      </c>
      <c r="H82" s="5">
        <v>2473.301788888889</v>
      </c>
    </row>
    <row r="83" spans="1:8">
      <c r="A83" s="15" t="s">
        <v>117</v>
      </c>
      <c r="B83" s="206">
        <v>409</v>
      </c>
      <c r="C83" s="207">
        <v>0.77270588235294124</v>
      </c>
      <c r="D83" s="5">
        <v>10.763157894736842</v>
      </c>
      <c r="E83" s="5">
        <v>2008.8479951100244</v>
      </c>
      <c r="F83" s="5">
        <v>1770.0580293398532</v>
      </c>
      <c r="G83" s="5">
        <v>1725.2845672371639</v>
      </c>
      <c r="H83" s="5">
        <v>1535.8474914425426</v>
      </c>
    </row>
    <row r="84" spans="1:8">
      <c r="A84" s="15" t="s">
        <v>107</v>
      </c>
      <c r="B84" s="206">
        <v>340</v>
      </c>
      <c r="C84" s="207">
        <v>0.86067415730337071</v>
      </c>
      <c r="D84" s="5">
        <v>10.526315789473685</v>
      </c>
      <c r="E84" s="5">
        <v>2860.8961029411767</v>
      </c>
      <c r="F84" s="5">
        <v>2086.1883647058821</v>
      </c>
      <c r="G84" s="5">
        <v>1930.1002470588237</v>
      </c>
      <c r="H84" s="5">
        <v>1774.4886205882353</v>
      </c>
    </row>
    <row r="85" spans="1:8">
      <c r="A85" s="15" t="s">
        <v>70</v>
      </c>
      <c r="B85" s="206">
        <v>597</v>
      </c>
      <c r="C85" s="207">
        <v>0.91379928315412196</v>
      </c>
      <c r="D85" s="5">
        <v>12.648305084745761</v>
      </c>
      <c r="E85" s="5">
        <v>2209.6798492462312</v>
      </c>
      <c r="F85" s="5">
        <v>1769.5966599664996</v>
      </c>
      <c r="G85" s="5">
        <v>1680.8710703517588</v>
      </c>
      <c r="H85" s="5">
        <v>1539.6398073701841</v>
      </c>
    </row>
    <row r="86" spans="1:8">
      <c r="A86" s="15" t="s">
        <v>169</v>
      </c>
      <c r="B86" s="206">
        <v>66</v>
      </c>
      <c r="C86" s="207">
        <v>0.80480769230769222</v>
      </c>
      <c r="D86" s="5">
        <v>7.4157303370786511</v>
      </c>
      <c r="E86" s="5">
        <v>3302.9971515151515</v>
      </c>
      <c r="F86" s="5">
        <v>3139.6912121212122</v>
      </c>
      <c r="G86" s="5">
        <v>2606.5375909090908</v>
      </c>
      <c r="H86" s="5">
        <v>2836.1180909090908</v>
      </c>
    </row>
    <row r="87" spans="1:8">
      <c r="A87" s="15" t="s">
        <v>92</v>
      </c>
      <c r="B87" s="206">
        <v>516</v>
      </c>
      <c r="C87" s="207">
        <v>0.9992015968063872</v>
      </c>
      <c r="D87" s="5">
        <v>11.727272727272727</v>
      </c>
      <c r="E87" s="5">
        <v>2053.4127189922478</v>
      </c>
      <c r="F87" s="5">
        <v>1691.6967887596898</v>
      </c>
      <c r="G87" s="5">
        <v>1669.2334903100773</v>
      </c>
      <c r="H87" s="5">
        <v>1474.3945445736433</v>
      </c>
    </row>
    <row r="88" spans="1:8">
      <c r="A88" s="15" t="s">
        <v>60</v>
      </c>
      <c r="B88" s="206">
        <v>478</v>
      </c>
      <c r="C88" s="207">
        <v>0.80083857442348005</v>
      </c>
      <c r="D88" s="5">
        <v>11.273584905660378</v>
      </c>
      <c r="E88" s="5">
        <v>2158.3679016736401</v>
      </c>
      <c r="F88" s="5">
        <v>1676.4444456066944</v>
      </c>
      <c r="G88" s="5">
        <v>1584.3362552301255</v>
      </c>
      <c r="H88" s="5">
        <v>1438.8345062761505</v>
      </c>
    </row>
    <row r="89" spans="1:8">
      <c r="A89" s="15" t="s">
        <v>118</v>
      </c>
      <c r="B89" s="206">
        <v>412</v>
      </c>
      <c r="C89" s="207">
        <v>0.81288209606986894</v>
      </c>
      <c r="D89" s="5">
        <v>9.4063926940639284</v>
      </c>
      <c r="E89" s="5">
        <v>2201.36134223301</v>
      </c>
      <c r="F89" s="5">
        <v>2048.5168179611651</v>
      </c>
      <c r="G89" s="5">
        <v>2000.21713592233</v>
      </c>
      <c r="H89" s="5">
        <v>1800.7742014563107</v>
      </c>
    </row>
    <row r="90" spans="1:8">
      <c r="A90" s="15" t="s">
        <v>84</v>
      </c>
      <c r="B90" s="206">
        <v>864</v>
      </c>
      <c r="C90" s="207">
        <v>0.88272532188841191</v>
      </c>
      <c r="D90" s="5">
        <v>10.666666666666666</v>
      </c>
      <c r="E90" s="5">
        <v>2218.4322604166668</v>
      </c>
      <c r="F90" s="5">
        <v>1794.1018854166668</v>
      </c>
      <c r="G90" s="5">
        <v>1657.4936666666665</v>
      </c>
      <c r="H90" s="5">
        <v>1556.6515868055556</v>
      </c>
    </row>
    <row r="91" spans="1:8">
      <c r="A91" s="15" t="s">
        <v>195</v>
      </c>
      <c r="B91" s="206">
        <v>175</v>
      </c>
      <c r="C91" s="207">
        <v>0.94651162790697685</v>
      </c>
      <c r="D91" s="5">
        <v>10.542168674698795</v>
      </c>
      <c r="E91" s="5">
        <v>2650.3410685714284</v>
      </c>
      <c r="F91" s="5">
        <v>2140.8991371428569</v>
      </c>
      <c r="G91" s="5">
        <v>2069.5252571428568</v>
      </c>
      <c r="H91" s="5">
        <v>1712.9605714285713</v>
      </c>
    </row>
    <row r="92" spans="1:8">
      <c r="A92" s="15" t="s">
        <v>102</v>
      </c>
      <c r="B92" s="206">
        <v>594</v>
      </c>
      <c r="C92" s="207">
        <v>0.85103244837758119</v>
      </c>
      <c r="D92" s="5">
        <v>10.457746478873238</v>
      </c>
      <c r="E92" s="5">
        <v>2288.8037525252525</v>
      </c>
      <c r="F92" s="5">
        <v>1915.3929040404041</v>
      </c>
      <c r="G92" s="5">
        <v>1859.0590673400673</v>
      </c>
      <c r="H92" s="5">
        <v>1647.97834006734</v>
      </c>
    </row>
    <row r="93" spans="1:8">
      <c r="A93" s="15" t="s">
        <v>177</v>
      </c>
      <c r="B93" s="206">
        <v>17</v>
      </c>
      <c r="C93" s="207">
        <v>0.98076923076923062</v>
      </c>
      <c r="D93" s="5">
        <v>8.0952380952380949</v>
      </c>
      <c r="E93" s="5">
        <v>3887.0895294117645</v>
      </c>
      <c r="F93" s="5">
        <v>3205.3431176470585</v>
      </c>
      <c r="G93" s="5">
        <v>2982.2191764705885</v>
      </c>
      <c r="H93" s="5">
        <v>2640.7600588235296</v>
      </c>
    </row>
    <row r="94" spans="1:8">
      <c r="A94" s="15" t="s">
        <v>171</v>
      </c>
      <c r="B94" s="206">
        <v>176</v>
      </c>
      <c r="C94" s="207">
        <v>0.99830508474576263</v>
      </c>
      <c r="D94" s="5">
        <v>8.5436893203883493</v>
      </c>
      <c r="E94" s="5">
        <v>2668.1639829545452</v>
      </c>
      <c r="F94" s="5">
        <v>2005.3755227272725</v>
      </c>
      <c r="G94" s="5">
        <v>1932.7362897727276</v>
      </c>
      <c r="H94" s="5">
        <v>1766.8898295454544</v>
      </c>
    </row>
    <row r="95" spans="1:8">
      <c r="A95" s="15" t="s">
        <v>35</v>
      </c>
      <c r="B95" s="206">
        <v>139</v>
      </c>
      <c r="C95" s="207">
        <v>0.96727272727272728</v>
      </c>
      <c r="D95" s="5">
        <v>10.692307692307692</v>
      </c>
      <c r="E95" s="5">
        <v>3487.8537985611511</v>
      </c>
      <c r="F95" s="5">
        <v>2276.9109928057555</v>
      </c>
      <c r="G95" s="5">
        <v>2113.6514244604318</v>
      </c>
      <c r="H95" s="5">
        <v>1907.4739999999999</v>
      </c>
    </row>
    <row r="96" spans="1:8">
      <c r="A96" s="15" t="s">
        <v>97</v>
      </c>
      <c r="B96" s="206">
        <v>396</v>
      </c>
      <c r="C96" s="207">
        <v>0.8557761732851985</v>
      </c>
      <c r="D96" s="5">
        <v>8.1649484536082468</v>
      </c>
      <c r="E96" s="5">
        <v>2415.3891161616161</v>
      </c>
      <c r="F96" s="5">
        <v>2049.9645101010101</v>
      </c>
      <c r="G96" s="5">
        <v>1914.4442045454546</v>
      </c>
      <c r="H96" s="5">
        <v>1758.6636161616161</v>
      </c>
    </row>
    <row r="97" spans="1:8">
      <c r="A97" s="15" t="s">
        <v>37</v>
      </c>
      <c r="B97" s="206">
        <v>178</v>
      </c>
      <c r="C97" s="207">
        <v>0.81034482758620696</v>
      </c>
      <c r="D97" s="5">
        <v>8.9447236180904532</v>
      </c>
      <c r="E97" s="5">
        <v>3632.1741629213484</v>
      </c>
      <c r="F97" s="5">
        <v>2846.4170078651691</v>
      </c>
      <c r="G97" s="5">
        <v>2740.9700584269667</v>
      </c>
      <c r="H97" s="5">
        <v>2337.3131629213485</v>
      </c>
    </row>
    <row r="98" spans="1:8">
      <c r="A98" s="15" t="s">
        <v>236</v>
      </c>
      <c r="B98" s="206">
        <v>220</v>
      </c>
      <c r="C98" s="207">
        <v>0</v>
      </c>
      <c r="D98" s="5">
        <v>10.628019323671499</v>
      </c>
      <c r="E98" s="5">
        <v>3155.3500181818181</v>
      </c>
      <c r="F98" s="5">
        <v>2495.998259090909</v>
      </c>
      <c r="G98" s="5">
        <v>2343.4844545454544</v>
      </c>
      <c r="H98" s="5">
        <v>2105.6532045454546</v>
      </c>
    </row>
    <row r="99" spans="1:8">
      <c r="A99" s="15" t="s">
        <v>46</v>
      </c>
      <c r="B99" s="206">
        <v>326</v>
      </c>
      <c r="C99" s="207">
        <v>0.87115902964959568</v>
      </c>
      <c r="D99" s="5">
        <v>9.8489425981873104</v>
      </c>
      <c r="E99" s="5">
        <v>2829.9937730061347</v>
      </c>
      <c r="F99" s="5">
        <v>2152.8816625766872</v>
      </c>
      <c r="G99" s="5">
        <v>2033.6980858895702</v>
      </c>
      <c r="H99" s="5">
        <v>1868.8866012269939</v>
      </c>
    </row>
    <row r="100" spans="1:8">
      <c r="A100" s="15" t="s">
        <v>83</v>
      </c>
      <c r="B100" s="206">
        <v>656</v>
      </c>
      <c r="C100" s="207">
        <v>0.93232830820770507</v>
      </c>
      <c r="D100" s="5">
        <v>12.330827067669173</v>
      </c>
      <c r="E100" s="5">
        <v>1915.0560914634148</v>
      </c>
      <c r="F100" s="5">
        <v>1642.2244024390245</v>
      </c>
      <c r="G100" s="5">
        <v>1505.8736219512193</v>
      </c>
      <c r="H100" s="5">
        <v>1443.2636859756099</v>
      </c>
    </row>
    <row r="101" spans="1:8">
      <c r="A101" s="15" t="s">
        <v>247</v>
      </c>
      <c r="B101" s="206">
        <v>50</v>
      </c>
      <c r="C101" s="207">
        <v>0.70873786407766981</v>
      </c>
      <c r="D101" s="5">
        <v>5.882352941176471</v>
      </c>
      <c r="E101" s="5">
        <v>5918.6303799999996</v>
      </c>
      <c r="F101" s="5">
        <v>4670.7552399999995</v>
      </c>
      <c r="G101" s="5">
        <v>4476.2848400000003</v>
      </c>
      <c r="H101" s="5">
        <v>3317.0884799999999</v>
      </c>
    </row>
    <row r="102" spans="1:8">
      <c r="A102" s="15" t="s">
        <v>234</v>
      </c>
      <c r="B102" s="206">
        <v>46</v>
      </c>
      <c r="C102" s="207">
        <v>0.6741176470588236</v>
      </c>
      <c r="D102" s="5">
        <v>6.7647058823529411</v>
      </c>
      <c r="E102" s="5">
        <v>6343.6863695652164</v>
      </c>
      <c r="F102" s="5">
        <v>4736.0377608695644</v>
      </c>
      <c r="G102" s="5">
        <v>3540.2494782608696</v>
      </c>
      <c r="H102" s="5">
        <v>3435.0990869565217</v>
      </c>
    </row>
    <row r="103" spans="1:8">
      <c r="A103" s="15" t="s">
        <v>34</v>
      </c>
      <c r="B103" s="206">
        <v>112</v>
      </c>
      <c r="C103" s="207">
        <v>0.89390243902439037</v>
      </c>
      <c r="D103" s="5">
        <v>9.8245614035087723</v>
      </c>
      <c r="E103" s="5">
        <v>3971.4312232142861</v>
      </c>
      <c r="F103" s="5">
        <v>2734.1630357142858</v>
      </c>
      <c r="G103" s="5">
        <v>2571.714732142857</v>
      </c>
      <c r="H103" s="5">
        <v>2323.3043392857144</v>
      </c>
    </row>
    <row r="104" spans="1:8">
      <c r="A104" s="15" t="s">
        <v>76</v>
      </c>
      <c r="B104" s="206">
        <v>355</v>
      </c>
      <c r="C104" s="207">
        <v>0.87686746987951814</v>
      </c>
      <c r="D104" s="5">
        <v>11.872909698996656</v>
      </c>
      <c r="E104" s="5">
        <v>2633.8243859154932</v>
      </c>
      <c r="F104" s="5">
        <v>2373.0982225352113</v>
      </c>
      <c r="G104" s="5">
        <v>2229.8917098591551</v>
      </c>
      <c r="H104" s="5">
        <v>2055.7123746478874</v>
      </c>
    </row>
    <row r="105" spans="1:8">
      <c r="A105" s="15" t="s">
        <v>106</v>
      </c>
      <c r="B105" s="206">
        <v>100</v>
      </c>
      <c r="C105" s="207">
        <v>1</v>
      </c>
      <c r="D105" s="5">
        <v>10</v>
      </c>
      <c r="E105" s="5">
        <v>3073.37039</v>
      </c>
      <c r="F105" s="5">
        <v>2410.15672</v>
      </c>
      <c r="G105" s="5">
        <v>2151.4693600000001</v>
      </c>
      <c r="H105" s="5">
        <v>2053.2118100000002</v>
      </c>
    </row>
    <row r="106" spans="1:8">
      <c r="A106" s="15" t="s">
        <v>108</v>
      </c>
      <c r="B106" s="206">
        <v>380</v>
      </c>
      <c r="C106" s="207">
        <v>0.87222222222222223</v>
      </c>
      <c r="D106" s="5">
        <v>10.982658959537572</v>
      </c>
      <c r="E106" s="5">
        <v>2081.3609026315789</v>
      </c>
      <c r="F106" s="5">
        <v>1811.1065657894737</v>
      </c>
      <c r="G106" s="5">
        <v>1762.7494684210526</v>
      </c>
      <c r="H106" s="5">
        <v>1525.2937078947371</v>
      </c>
    </row>
    <row r="107" spans="1:8">
      <c r="A107" s="15" t="s">
        <v>100</v>
      </c>
      <c r="B107" s="206">
        <v>440</v>
      </c>
      <c r="C107" s="207">
        <v>0.84016000000000002</v>
      </c>
      <c r="D107" s="5">
        <v>8.7824351297405183</v>
      </c>
      <c r="E107" s="5">
        <v>2747.8358409090911</v>
      </c>
      <c r="F107" s="5">
        <v>1993.6557045454545</v>
      </c>
      <c r="G107" s="5">
        <v>1848.8394045454545</v>
      </c>
      <c r="H107" s="5">
        <v>1648.0338181818181</v>
      </c>
    </row>
    <row r="108" spans="1:8">
      <c r="A108" s="15" t="s">
        <v>110</v>
      </c>
      <c r="B108" s="206">
        <v>611</v>
      </c>
      <c r="C108" s="207">
        <v>0.86180124223602472</v>
      </c>
      <c r="D108" s="5">
        <v>10.444444444444445</v>
      </c>
      <c r="E108" s="5">
        <v>2113.9569509001635</v>
      </c>
      <c r="F108" s="5">
        <v>1705.3130752864156</v>
      </c>
      <c r="G108" s="5">
        <v>1614.6564369885432</v>
      </c>
      <c r="H108" s="5">
        <v>1456.0938412438627</v>
      </c>
    </row>
    <row r="109" spans="1:8">
      <c r="A109" s="15" t="s">
        <v>74</v>
      </c>
      <c r="B109" s="206">
        <v>726</v>
      </c>
      <c r="C109" s="207">
        <v>0.93759750390015606</v>
      </c>
      <c r="D109" s="5">
        <v>13.672316384180791</v>
      </c>
      <c r="E109" s="5">
        <v>2030.5527782369147</v>
      </c>
      <c r="F109" s="5">
        <v>1584.7847589531682</v>
      </c>
      <c r="G109" s="5">
        <v>1502.6733498622589</v>
      </c>
      <c r="H109" s="5">
        <v>1407.8295537190083</v>
      </c>
    </row>
    <row r="110" spans="1:8">
      <c r="A110" s="15" t="s">
        <v>54</v>
      </c>
      <c r="B110" s="206">
        <v>405</v>
      </c>
      <c r="C110" s="207">
        <v>0.94168564920273357</v>
      </c>
      <c r="D110" s="5">
        <v>10.253164556962025</v>
      </c>
      <c r="E110" s="5">
        <v>2051.2388197530863</v>
      </c>
      <c r="F110" s="5">
        <v>1601.1841827160492</v>
      </c>
      <c r="G110" s="5">
        <v>1527.6896345679013</v>
      </c>
      <c r="H110" s="5">
        <v>1389.3735950617283</v>
      </c>
    </row>
    <row r="111" spans="1:8">
      <c r="A111" s="15" t="s">
        <v>238</v>
      </c>
      <c r="B111" s="206">
        <v>93</v>
      </c>
      <c r="C111" s="207">
        <v>0.66417910447761197</v>
      </c>
      <c r="D111" s="5">
        <v>8.1578947368421044</v>
      </c>
      <c r="E111" s="5">
        <v>3433.5376344086021</v>
      </c>
      <c r="F111" s="5">
        <v>2567.0322580645161</v>
      </c>
      <c r="G111" s="5">
        <v>2092.2795698924733</v>
      </c>
      <c r="H111" s="5">
        <v>2170.9354838709678</v>
      </c>
    </row>
    <row r="112" spans="1:8">
      <c r="A112" s="15" t="s">
        <v>138</v>
      </c>
      <c r="B112" s="206">
        <v>14</v>
      </c>
      <c r="C112" s="207">
        <v>0.87499999999999989</v>
      </c>
      <c r="D112" s="5">
        <v>10</v>
      </c>
      <c r="E112" s="5">
        <v>6656.0714285714284</v>
      </c>
      <c r="F112" s="5">
        <v>6656.0714285714284</v>
      </c>
      <c r="G112" s="5">
        <v>5716.1428571428569</v>
      </c>
      <c r="H112" s="5">
        <v>4651.7142857142853</v>
      </c>
    </row>
    <row r="113" spans="1:8">
      <c r="A113" s="15" t="s">
        <v>67</v>
      </c>
      <c r="B113" s="206">
        <v>569</v>
      </c>
      <c r="C113" s="207">
        <v>0.99960552268244574</v>
      </c>
      <c r="D113" s="5">
        <v>12.931818181818182</v>
      </c>
      <c r="E113" s="5">
        <v>1941.2529191564149</v>
      </c>
      <c r="F113" s="5">
        <v>1506.2814551845343</v>
      </c>
      <c r="G113" s="5">
        <v>1400.6288488576449</v>
      </c>
      <c r="H113" s="5">
        <v>1331.5282442882249</v>
      </c>
    </row>
    <row r="114" spans="1:8">
      <c r="A114" s="15" t="s">
        <v>192</v>
      </c>
      <c r="B114" s="206">
        <v>25</v>
      </c>
      <c r="C114" s="207">
        <v>0.72972972972972971</v>
      </c>
      <c r="D114" s="5">
        <v>9.615384615384615</v>
      </c>
      <c r="E114" s="5">
        <v>6034.4915199999996</v>
      </c>
      <c r="F114" s="5">
        <v>4632.8774400000002</v>
      </c>
      <c r="G114" s="5">
        <v>4135.2982000000002</v>
      </c>
      <c r="H114" s="5">
        <v>3879.8130800000004</v>
      </c>
    </row>
    <row r="115" spans="1:8">
      <c r="A115" s="15" t="s">
        <v>77</v>
      </c>
      <c r="B115" s="206">
        <v>437</v>
      </c>
      <c r="C115" s="207">
        <v>0.95491071428571439</v>
      </c>
      <c r="D115" s="5">
        <v>11.591511936339522</v>
      </c>
      <c r="E115" s="5">
        <v>2174.6484805491991</v>
      </c>
      <c r="F115" s="5">
        <v>1831.8713089244854</v>
      </c>
      <c r="G115" s="5">
        <v>1677.0167711670479</v>
      </c>
      <c r="H115" s="5">
        <v>1573.4847528604121</v>
      </c>
    </row>
    <row r="116" spans="1:8">
      <c r="A116" s="15" t="s">
        <v>184</v>
      </c>
      <c r="B116" s="206">
        <v>464</v>
      </c>
      <c r="C116" s="207">
        <v>0.95564102564102571</v>
      </c>
      <c r="D116" s="5">
        <v>12.888888888888889</v>
      </c>
      <c r="E116" s="5">
        <v>1863.4954051724139</v>
      </c>
      <c r="F116" s="5">
        <v>1408.6855732758622</v>
      </c>
      <c r="G116" s="5">
        <v>1229.6573987068966</v>
      </c>
      <c r="H116" s="5">
        <v>1253.4883491379312</v>
      </c>
    </row>
    <row r="117" spans="1:8">
      <c r="A117" s="15" t="s">
        <v>66</v>
      </c>
      <c r="B117" s="206">
        <v>536</v>
      </c>
      <c r="C117" s="207">
        <v>0.73698113207547178</v>
      </c>
      <c r="D117" s="5">
        <v>10.741482965931864</v>
      </c>
      <c r="E117" s="5">
        <v>2068.006964552239</v>
      </c>
      <c r="F117" s="5">
        <v>1718.0589048507463</v>
      </c>
      <c r="G117" s="5">
        <v>1608.2715988805969</v>
      </c>
      <c r="H117" s="5">
        <v>1501.4059160447762</v>
      </c>
    </row>
    <row r="118" spans="1:8">
      <c r="A118" s="15" t="s">
        <v>113</v>
      </c>
      <c r="B118" s="206">
        <v>345</v>
      </c>
      <c r="C118" s="207">
        <v>0.65772357723577235</v>
      </c>
      <c r="D118" s="5">
        <v>11.616161616161616</v>
      </c>
      <c r="E118" s="5">
        <v>2285.6888318840579</v>
      </c>
      <c r="F118" s="5">
        <v>2131.3884840579708</v>
      </c>
      <c r="G118" s="5">
        <v>2092.8741710144927</v>
      </c>
      <c r="H118" s="5">
        <v>1832.6513333333332</v>
      </c>
    </row>
    <row r="119" spans="1:8">
      <c r="A119" s="15" t="s">
        <v>181</v>
      </c>
      <c r="B119" s="206">
        <v>372</v>
      </c>
      <c r="C119" s="207">
        <v>0.98753056234718828</v>
      </c>
      <c r="D119" s="5">
        <v>10.276243093922652</v>
      </c>
      <c r="E119" s="5">
        <v>2429.7556451612904</v>
      </c>
      <c r="F119" s="5">
        <v>1757.4328709677418</v>
      </c>
      <c r="G119" s="5">
        <v>1523.0692096774194</v>
      </c>
      <c r="H119" s="5">
        <v>1583.4923118279571</v>
      </c>
    </row>
    <row r="120" spans="1:8">
      <c r="A120" s="15" t="s">
        <v>212</v>
      </c>
      <c r="B120" s="206">
        <v>218</v>
      </c>
      <c r="C120" s="207">
        <v>0.72879377431906622</v>
      </c>
      <c r="D120" s="5">
        <v>9.9543378995433791</v>
      </c>
      <c r="E120" s="5">
        <v>2702.9583302752294</v>
      </c>
      <c r="F120" s="5">
        <v>2319.2768807339448</v>
      </c>
      <c r="G120" s="5">
        <v>2209.8013623853212</v>
      </c>
      <c r="H120" s="5">
        <v>1892.1903119266055</v>
      </c>
    </row>
    <row r="121" spans="1:8">
      <c r="A121" s="15" t="s">
        <v>116</v>
      </c>
      <c r="B121" s="206">
        <v>378</v>
      </c>
      <c r="C121" s="207">
        <v>0.74728033472803346</v>
      </c>
      <c r="D121" s="5">
        <v>9</v>
      </c>
      <c r="E121" s="5">
        <v>2208.9894179894181</v>
      </c>
      <c r="F121" s="5">
        <v>2060.6534391534392</v>
      </c>
      <c r="G121" s="5">
        <v>2020.7063492063492</v>
      </c>
      <c r="H121" s="5">
        <v>1789.2566137566137</v>
      </c>
    </row>
    <row r="122" spans="1:8">
      <c r="A122" s="15" t="s">
        <v>69</v>
      </c>
      <c r="B122" s="206">
        <v>589</v>
      </c>
      <c r="C122" s="207">
        <v>0.94011627906976736</v>
      </c>
      <c r="D122" s="5">
        <v>12.945054945054945</v>
      </c>
      <c r="E122" s="5">
        <v>2246.3195534804754</v>
      </c>
      <c r="F122" s="5">
        <v>1573.0751256366723</v>
      </c>
      <c r="G122" s="5">
        <v>1468.8785008488965</v>
      </c>
      <c r="H122" s="5">
        <v>1370.4420186757216</v>
      </c>
    </row>
    <row r="123" spans="1:8">
      <c r="A123" s="15" t="s">
        <v>178</v>
      </c>
      <c r="B123" s="206">
        <v>181</v>
      </c>
      <c r="C123" s="207">
        <v>0.92173913043478262</v>
      </c>
      <c r="D123" s="5">
        <v>9.7311827956989241</v>
      </c>
      <c r="E123" s="5">
        <v>2670.2945303867405</v>
      </c>
      <c r="F123" s="5">
        <v>2159.3980718232042</v>
      </c>
      <c r="G123" s="5">
        <v>1942.3175635359116</v>
      </c>
      <c r="H123" s="5">
        <v>1932.8325745856353</v>
      </c>
    </row>
    <row r="124" spans="1:8">
      <c r="A124" s="15" t="s">
        <v>64</v>
      </c>
      <c r="B124" s="206">
        <v>511</v>
      </c>
      <c r="C124" s="207">
        <v>0.77823529411764703</v>
      </c>
      <c r="D124" s="5">
        <v>12.4330900243309</v>
      </c>
      <c r="E124" s="5">
        <v>2188.3084403131115</v>
      </c>
      <c r="F124" s="5">
        <v>1619.5006986301366</v>
      </c>
      <c r="G124" s="5">
        <v>1499.7611780821919</v>
      </c>
      <c r="H124" s="5">
        <v>1408.30286888454</v>
      </c>
    </row>
    <row r="125" spans="1:8">
      <c r="A125" s="15" t="s">
        <v>103</v>
      </c>
      <c r="B125" s="206">
        <v>599</v>
      </c>
      <c r="C125" s="207">
        <v>0.82411242603550305</v>
      </c>
      <c r="D125" s="5">
        <v>10.63943161634103</v>
      </c>
      <c r="E125" s="5">
        <v>1912.3501001669449</v>
      </c>
      <c r="F125" s="5">
        <v>1657.5641368948245</v>
      </c>
      <c r="G125" s="5">
        <v>1648.5925993322205</v>
      </c>
      <c r="H125" s="5">
        <v>1423.9896126878132</v>
      </c>
    </row>
    <row r="126" spans="1:8">
      <c r="A126" s="15" t="s">
        <v>187</v>
      </c>
      <c r="B126" s="206">
        <v>30</v>
      </c>
      <c r="C126" s="207">
        <v>0.56779661016949146</v>
      </c>
      <c r="D126" s="5">
        <v>5.7692307692307692</v>
      </c>
      <c r="E126" s="5">
        <v>4577.1355333333331</v>
      </c>
      <c r="F126" s="5">
        <v>3643.0910333333331</v>
      </c>
      <c r="G126" s="5">
        <v>3475.3456333333334</v>
      </c>
      <c r="H126" s="5">
        <v>3202.9576000000002</v>
      </c>
    </row>
    <row r="127" spans="1:8">
      <c r="A127" s="15" t="s">
        <v>159</v>
      </c>
      <c r="B127" s="206">
        <v>96</v>
      </c>
      <c r="C127" s="207">
        <v>0.55555555555555558</v>
      </c>
      <c r="D127" s="5">
        <v>8.495575221238937</v>
      </c>
      <c r="E127" s="5">
        <v>3019.2279166666667</v>
      </c>
      <c r="F127" s="5">
        <v>2658.5467187500003</v>
      </c>
      <c r="G127" s="5">
        <v>2582.5668541666669</v>
      </c>
      <c r="H127" s="5">
        <v>2201.6990104166666</v>
      </c>
    </row>
    <row r="128" spans="1:8">
      <c r="A128" s="15" t="s">
        <v>56</v>
      </c>
      <c r="B128" s="206">
        <v>436</v>
      </c>
      <c r="C128" s="207">
        <v>0.94250000000000012</v>
      </c>
      <c r="D128" s="5">
        <v>12.457142857142857</v>
      </c>
      <c r="E128" s="5">
        <v>1934.6285596330276</v>
      </c>
      <c r="F128" s="5">
        <v>1499.3901009174313</v>
      </c>
      <c r="G128" s="5">
        <v>1417.920126146789</v>
      </c>
      <c r="H128" s="5">
        <v>1332.2099724770642</v>
      </c>
    </row>
    <row r="129" spans="1:8">
      <c r="A129" s="15" t="s">
        <v>154</v>
      </c>
      <c r="B129" s="206">
        <v>27</v>
      </c>
      <c r="C129" s="207">
        <v>0.372</v>
      </c>
      <c r="D129" s="5">
        <v>4.1538461538461542</v>
      </c>
      <c r="E129" s="5">
        <v>7925.075518518518</v>
      </c>
      <c r="F129" s="5">
        <v>6526.3812962962957</v>
      </c>
      <c r="G129" s="5">
        <v>4456.3909999999996</v>
      </c>
      <c r="H129" s="5">
        <v>4561.7397777777778</v>
      </c>
    </row>
    <row r="130" spans="1:8">
      <c r="A130" s="15" t="s">
        <v>204</v>
      </c>
      <c r="B130" s="206">
        <v>38</v>
      </c>
      <c r="C130" s="207">
        <v>0.79047619047619055</v>
      </c>
      <c r="D130" s="5">
        <v>4.4705882352941178</v>
      </c>
      <c r="E130" s="5">
        <v>5230.055736842105</v>
      </c>
      <c r="F130" s="5">
        <v>4471.6865263157888</v>
      </c>
      <c r="G130" s="5">
        <v>4431.7727631578946</v>
      </c>
      <c r="H130" s="5">
        <v>3656.4966052631585</v>
      </c>
    </row>
    <row r="131" spans="1:8">
      <c r="A131" s="15" t="s">
        <v>65</v>
      </c>
      <c r="B131" s="206">
        <v>511</v>
      </c>
      <c r="C131" s="207">
        <v>0.86497064579256366</v>
      </c>
      <c r="D131" s="5">
        <v>11.280353200883003</v>
      </c>
      <c r="E131" s="5">
        <v>2157.9769197651663</v>
      </c>
      <c r="F131" s="5">
        <v>1634.5825890410958</v>
      </c>
      <c r="G131" s="5">
        <v>1552.9428356164381</v>
      </c>
      <c r="H131" s="5">
        <v>1456.3320998043052</v>
      </c>
    </row>
    <row r="132" spans="1:8">
      <c r="A132" s="15" t="s">
        <v>57</v>
      </c>
      <c r="B132" s="206">
        <v>437</v>
      </c>
      <c r="C132" s="207">
        <v>0.85024390243902437</v>
      </c>
      <c r="D132" s="5">
        <v>12.557471264367818</v>
      </c>
      <c r="E132" s="5">
        <v>2492.543686498856</v>
      </c>
      <c r="F132" s="5">
        <v>1749.1414073226545</v>
      </c>
      <c r="G132" s="5">
        <v>1616.0560594965675</v>
      </c>
      <c r="H132" s="5">
        <v>1550.9100183066359</v>
      </c>
    </row>
    <row r="133" spans="1:8">
      <c r="A133" s="15" t="s">
        <v>80</v>
      </c>
      <c r="B133" s="206">
        <v>564</v>
      </c>
      <c r="C133" s="207">
        <v>0.98164335664335656</v>
      </c>
      <c r="D133" s="5">
        <v>10.804597701149424</v>
      </c>
      <c r="E133" s="5">
        <v>2307.9350017730499</v>
      </c>
      <c r="F133" s="5">
        <v>1982.9268528368796</v>
      </c>
      <c r="G133" s="5">
        <v>1830.9815514184399</v>
      </c>
      <c r="H133" s="5">
        <v>1736.0630585106383</v>
      </c>
    </row>
    <row r="134" spans="1:8">
      <c r="A134" s="15" t="s">
        <v>38</v>
      </c>
      <c r="B134" s="206">
        <v>188</v>
      </c>
      <c r="C134" s="207">
        <v>0.81728395061728387</v>
      </c>
      <c r="D134" s="5">
        <v>8.5844748858447488</v>
      </c>
      <c r="E134" s="5">
        <v>3084.2053457446809</v>
      </c>
      <c r="F134" s="5">
        <v>2184.9221702127661</v>
      </c>
      <c r="G134" s="5">
        <v>2075.5551223404254</v>
      </c>
      <c r="H134" s="5">
        <v>1913.8318085106382</v>
      </c>
    </row>
    <row r="135" spans="1:8">
      <c r="A135" s="15" t="s">
        <v>72</v>
      </c>
      <c r="B135" s="206">
        <v>640</v>
      </c>
      <c r="C135" s="207">
        <v>0.91453957996768986</v>
      </c>
      <c r="D135" s="5">
        <v>11.327433628318584</v>
      </c>
      <c r="E135" s="5">
        <v>1959.5367078125</v>
      </c>
      <c r="F135" s="5">
        <v>1627.88661875</v>
      </c>
      <c r="G135" s="5">
        <v>1531.7243078125</v>
      </c>
      <c r="H135" s="5">
        <v>1441.2280296875001</v>
      </c>
    </row>
    <row r="136" spans="1:8">
      <c r="A136" s="15" t="s">
        <v>98</v>
      </c>
      <c r="B136" s="206">
        <v>418</v>
      </c>
      <c r="C136" s="207">
        <v>0.80446808510638301</v>
      </c>
      <c r="D136" s="5">
        <v>10.476190476190476</v>
      </c>
      <c r="E136" s="5">
        <v>2279.532043062201</v>
      </c>
      <c r="F136" s="5">
        <v>1900.0906076555023</v>
      </c>
      <c r="G136" s="5">
        <v>1810.9101674641147</v>
      </c>
      <c r="H136" s="5">
        <v>1570.9083133971294</v>
      </c>
    </row>
    <row r="137" spans="1:8">
      <c r="A137" s="15" t="s">
        <v>215</v>
      </c>
      <c r="B137" s="206">
        <v>60</v>
      </c>
      <c r="C137" s="207">
        <v>0.54246575342465753</v>
      </c>
      <c r="D137" s="5">
        <v>5.1282051282051286</v>
      </c>
      <c r="E137" s="5">
        <v>3446.4464166666667</v>
      </c>
      <c r="F137" s="5">
        <v>3274.14075</v>
      </c>
      <c r="G137" s="5">
        <v>3100.6332833333336</v>
      </c>
      <c r="H137" s="5">
        <v>2896.8191000000002</v>
      </c>
    </row>
    <row r="138" spans="1:8">
      <c r="A138" s="15" t="s">
        <v>180</v>
      </c>
      <c r="B138" s="206">
        <v>355</v>
      </c>
      <c r="C138" s="207">
        <v>0.99882075471698117</v>
      </c>
      <c r="D138" s="5">
        <v>9.4919786096256686</v>
      </c>
      <c r="E138" s="5">
        <v>2449.513994366197</v>
      </c>
      <c r="F138" s="5">
        <v>1981.7181690140844</v>
      </c>
      <c r="G138" s="5">
        <v>1792.2912535211265</v>
      </c>
      <c r="H138" s="5">
        <v>1790.1986985915491</v>
      </c>
    </row>
    <row r="139" spans="1:8">
      <c r="A139" s="15" t="s">
        <v>89</v>
      </c>
      <c r="B139" s="206">
        <v>247</v>
      </c>
      <c r="C139" s="207">
        <v>0.79116465863453822</v>
      </c>
      <c r="D139" s="5">
        <v>11.706161137440757</v>
      </c>
      <c r="E139" s="5">
        <v>3189.616720647773</v>
      </c>
      <c r="F139" s="5">
        <v>2612.7561214574898</v>
      </c>
      <c r="G139" s="5">
        <v>2576.550995951417</v>
      </c>
      <c r="H139" s="5">
        <v>2307.2250971659919</v>
      </c>
    </row>
    <row r="140" spans="1:8">
      <c r="A140" s="15" t="s">
        <v>96</v>
      </c>
      <c r="B140" s="206">
        <v>355</v>
      </c>
      <c r="C140" s="207">
        <v>0.7759036144578314</v>
      </c>
      <c r="D140" s="5">
        <v>8.3138173302107727</v>
      </c>
      <c r="E140" s="5">
        <v>2381.5412816901407</v>
      </c>
      <c r="F140" s="5">
        <v>1835.6941380281689</v>
      </c>
      <c r="G140" s="5">
        <v>1833.943861971831</v>
      </c>
      <c r="H140" s="5">
        <v>1575.8729126760563</v>
      </c>
    </row>
    <row r="141" spans="1:8">
      <c r="A141" s="15" t="s">
        <v>79</v>
      </c>
      <c r="B141" s="206">
        <v>471</v>
      </c>
      <c r="C141" s="207">
        <v>0.93068181818181828</v>
      </c>
      <c r="D141" s="5">
        <v>11.954314720812183</v>
      </c>
      <c r="E141" s="5">
        <v>1936.3804309978768</v>
      </c>
      <c r="F141" s="5">
        <v>1646.5220615711251</v>
      </c>
      <c r="G141" s="5">
        <v>1602.1731507430998</v>
      </c>
      <c r="H141" s="5">
        <v>1434.1703121019107</v>
      </c>
    </row>
    <row r="142" spans="1:8">
      <c r="A142" s="15" t="s">
        <v>78</v>
      </c>
      <c r="B142" s="206">
        <v>458</v>
      </c>
      <c r="C142" s="207">
        <v>0.80043290043290027</v>
      </c>
      <c r="D142" s="5">
        <v>11.393034825870647</v>
      </c>
      <c r="E142" s="5">
        <v>2090.4508253275108</v>
      </c>
      <c r="F142" s="5">
        <v>1836.3199868995632</v>
      </c>
      <c r="G142" s="5">
        <v>1699.288115720524</v>
      </c>
      <c r="H142" s="5">
        <v>1597.9345807860261</v>
      </c>
    </row>
    <row r="143" spans="1:8">
      <c r="A143" s="15" t="s">
        <v>114</v>
      </c>
      <c r="B143" s="206">
        <v>356</v>
      </c>
      <c r="C143" s="207">
        <v>0.57698019801980194</v>
      </c>
      <c r="D143" s="5">
        <v>9.780219780219781</v>
      </c>
      <c r="E143" s="5">
        <v>2617.9073679775283</v>
      </c>
      <c r="F143" s="5">
        <v>2617.9073679775283</v>
      </c>
      <c r="G143" s="5">
        <v>2472.9072584269666</v>
      </c>
      <c r="H143" s="5">
        <v>1947.0539831460674</v>
      </c>
    </row>
    <row r="144" spans="1:8">
      <c r="A144" s="15" t="s">
        <v>225</v>
      </c>
      <c r="B144" s="206">
        <v>171</v>
      </c>
      <c r="C144" s="207">
        <v>0.99903381642512079</v>
      </c>
      <c r="D144" s="5">
        <v>10.239520958083833</v>
      </c>
      <c r="E144" s="5">
        <v>2749.1273157894739</v>
      </c>
      <c r="F144" s="5">
        <v>2495.7419649122808</v>
      </c>
      <c r="G144" s="5">
        <v>2320.1590175438596</v>
      </c>
      <c r="H144" s="5">
        <v>1876.509216374269</v>
      </c>
    </row>
    <row r="145" spans="1:8">
      <c r="A145" s="15" t="s">
        <v>203</v>
      </c>
      <c r="B145" s="206">
        <v>31</v>
      </c>
      <c r="C145" s="207">
        <v>0.83030303030303032</v>
      </c>
      <c r="D145" s="5">
        <v>3.6904761904761902</v>
      </c>
      <c r="E145" s="5">
        <v>8316.0090967741944</v>
      </c>
      <c r="F145" s="5">
        <v>6194.9539354838716</v>
      </c>
      <c r="G145" s="5">
        <v>5899.3782903225811</v>
      </c>
      <c r="H145" s="5">
        <v>5194.2248064516134</v>
      </c>
    </row>
    <row r="146" spans="1:8">
      <c r="A146" s="15" t="s">
        <v>122</v>
      </c>
      <c r="B146" s="206">
        <v>158</v>
      </c>
      <c r="C146" s="207">
        <v>0.82946058091286301</v>
      </c>
      <c r="D146" s="5">
        <v>8.1865284974093253</v>
      </c>
      <c r="E146" s="5">
        <v>3108.5340696202529</v>
      </c>
      <c r="F146" s="5">
        <v>2808.1593354430379</v>
      </c>
      <c r="G146" s="5">
        <v>2795.6707594936711</v>
      </c>
      <c r="H146" s="5">
        <v>2339.2317594936708</v>
      </c>
    </row>
    <row r="147" spans="1:8">
      <c r="A147" s="15" t="s">
        <v>161</v>
      </c>
      <c r="B147" s="206">
        <v>12</v>
      </c>
      <c r="C147" s="207">
        <v>0.3571428571428571</v>
      </c>
      <c r="D147" s="5">
        <v>2.8571428571428572</v>
      </c>
      <c r="E147" s="5">
        <v>5985.8408333333327</v>
      </c>
      <c r="F147" s="5">
        <v>5465.8881666666666</v>
      </c>
      <c r="G147" s="5">
        <v>5345.7310833333331</v>
      </c>
      <c r="H147" s="5">
        <v>4782.3375000000005</v>
      </c>
    </row>
    <row r="148" spans="1:8">
      <c r="A148" s="15" t="s">
        <v>227</v>
      </c>
      <c r="B148" s="206">
        <v>648</v>
      </c>
      <c r="C148" s="207">
        <v>0.8246390760346487</v>
      </c>
      <c r="D148" s="5">
        <v>14.320441988950277</v>
      </c>
      <c r="E148" s="5">
        <v>2476.3884259259257</v>
      </c>
      <c r="F148" s="5">
        <v>2103.431021604938</v>
      </c>
      <c r="G148" s="5">
        <v>2022.7832160493826</v>
      </c>
      <c r="H148" s="5">
        <v>1696.4596342592595</v>
      </c>
    </row>
    <row r="149" spans="1:8">
      <c r="A149" s="15" t="s">
        <v>197</v>
      </c>
      <c r="B149" s="206">
        <v>75</v>
      </c>
      <c r="C149" s="207">
        <v>0.83474576271186429</v>
      </c>
      <c r="D149" s="5">
        <v>8.5227272727272716</v>
      </c>
      <c r="E149" s="5">
        <v>3803.8712266666666</v>
      </c>
      <c r="F149" s="5">
        <v>3017.4302400000001</v>
      </c>
      <c r="G149" s="5">
        <v>2744.2772</v>
      </c>
      <c r="H149" s="5">
        <v>2400.4891466666663</v>
      </c>
    </row>
    <row r="150" spans="1:8">
      <c r="A150" s="15" t="s">
        <v>205</v>
      </c>
      <c r="B150" s="206">
        <v>72</v>
      </c>
      <c r="C150" s="207">
        <v>0.9277777777777777</v>
      </c>
      <c r="D150" s="5">
        <v>6.0504201680672267</v>
      </c>
      <c r="E150" s="5">
        <v>4643.4934444444443</v>
      </c>
      <c r="F150" s="5">
        <v>3740.6551666666669</v>
      </c>
      <c r="G150" s="5">
        <v>3589.7949166666672</v>
      </c>
      <c r="H150" s="5">
        <v>3215.0082361111108</v>
      </c>
    </row>
    <row r="151" spans="1:8">
      <c r="A151" s="15" t="s">
        <v>249</v>
      </c>
      <c r="B151" s="206">
        <v>41</v>
      </c>
      <c r="C151" s="207">
        <v>0.77848101265822789</v>
      </c>
      <c r="D151" s="5">
        <v>6.9491525423728806</v>
      </c>
      <c r="E151" s="5">
        <v>6392.6038292682933</v>
      </c>
      <c r="F151" s="5">
        <v>5005.0393170731713</v>
      </c>
      <c r="G151" s="5">
        <v>4846.5707804878048</v>
      </c>
      <c r="H151" s="5">
        <v>3012.0606585365854</v>
      </c>
    </row>
    <row r="152" spans="1:8">
      <c r="A152" s="15" t="s">
        <v>88</v>
      </c>
      <c r="B152" s="206">
        <v>216</v>
      </c>
      <c r="C152" s="207">
        <v>0.75064935064935057</v>
      </c>
      <c r="D152" s="5">
        <v>11.61290322580645</v>
      </c>
      <c r="E152" s="5">
        <v>2288.5385231481482</v>
      </c>
      <c r="F152" s="5">
        <v>1918.8826342592592</v>
      </c>
      <c r="G152" s="5">
        <v>1915.0747638888888</v>
      </c>
      <c r="H152" s="5">
        <v>1635.6406296296295</v>
      </c>
    </row>
    <row r="153" spans="1:8">
      <c r="A153" s="15" t="s">
        <v>226</v>
      </c>
      <c r="B153" s="206">
        <v>573</v>
      </c>
      <c r="C153" s="207">
        <v>0.84511041009463717</v>
      </c>
      <c r="D153" s="5">
        <v>10.95602294455067</v>
      </c>
      <c r="E153" s="5">
        <v>2488.6201308900522</v>
      </c>
      <c r="F153" s="5">
        <v>2131.327577661431</v>
      </c>
      <c r="G153" s="5">
        <v>2040.2643734729495</v>
      </c>
      <c r="H153" s="5">
        <v>1782.9847260034906</v>
      </c>
    </row>
    <row r="154" spans="1:8">
      <c r="A154" s="15" t="s">
        <v>199</v>
      </c>
      <c r="B154" s="206">
        <v>56</v>
      </c>
      <c r="C154" s="207">
        <v>1</v>
      </c>
      <c r="D154" s="5">
        <v>7.1794871794871797</v>
      </c>
      <c r="E154" s="5">
        <v>3671.4420535714285</v>
      </c>
      <c r="F154" s="5">
        <v>2768.0054285714286</v>
      </c>
      <c r="G154" s="5">
        <v>2761.6436785714286</v>
      </c>
      <c r="H154" s="5">
        <v>2386.0355000000004</v>
      </c>
    </row>
    <row r="155" spans="1:8">
      <c r="A155" s="15" t="s">
        <v>174</v>
      </c>
      <c r="B155" s="206">
        <v>107</v>
      </c>
      <c r="C155" s="207">
        <v>0.94400000000000006</v>
      </c>
      <c r="D155" s="5">
        <v>8.629032258064516</v>
      </c>
      <c r="E155" s="5">
        <v>4308.6177196261688</v>
      </c>
      <c r="F155" s="5">
        <v>3269.7513177570095</v>
      </c>
      <c r="G155" s="5">
        <v>2674.8792803738315</v>
      </c>
      <c r="H155" s="5">
        <v>2610.5310841121495</v>
      </c>
    </row>
    <row r="156" spans="1:8">
      <c r="A156" s="15" t="s">
        <v>109</v>
      </c>
      <c r="B156" s="206">
        <v>404</v>
      </c>
      <c r="C156" s="207">
        <v>0.85306122448979582</v>
      </c>
      <c r="D156" s="5">
        <v>10</v>
      </c>
      <c r="E156" s="5">
        <v>2182.0815519801981</v>
      </c>
      <c r="F156" s="5">
        <v>1889.3572054455444</v>
      </c>
      <c r="G156" s="5">
        <v>1802.3270792079206</v>
      </c>
      <c r="H156" s="5">
        <v>1555.3187277227721</v>
      </c>
    </row>
    <row r="157" spans="1:8">
      <c r="A157" s="15" t="s">
        <v>81</v>
      </c>
      <c r="B157" s="206">
        <v>574</v>
      </c>
      <c r="C157" s="207">
        <v>0.86528776978417266</v>
      </c>
      <c r="D157" s="5">
        <v>12.264957264957266</v>
      </c>
      <c r="E157" s="5">
        <v>2138.3235313588848</v>
      </c>
      <c r="F157" s="5">
        <v>1673.9317055749127</v>
      </c>
      <c r="G157" s="5">
        <v>1549.1097526132403</v>
      </c>
      <c r="H157" s="5">
        <v>1382.6436080139372</v>
      </c>
    </row>
    <row r="158" spans="1:8">
      <c r="A158" s="15" t="s">
        <v>44</v>
      </c>
      <c r="B158" s="206">
        <v>284</v>
      </c>
      <c r="C158" s="207">
        <v>0.95626822157434399</v>
      </c>
      <c r="D158" s="5">
        <v>9.9649122807017552</v>
      </c>
      <c r="E158" s="5">
        <v>2887.9966056338026</v>
      </c>
      <c r="F158" s="5">
        <v>-376.16076408450709</v>
      </c>
      <c r="G158" s="5">
        <v>-540.29705633802791</v>
      </c>
      <c r="H158" s="5">
        <v>1725.6716690140845</v>
      </c>
    </row>
    <row r="159" spans="1:8">
      <c r="A159" s="15" t="s">
        <v>101</v>
      </c>
      <c r="B159" s="206">
        <v>481</v>
      </c>
      <c r="C159" s="207">
        <v>0.94067495559502667</v>
      </c>
      <c r="D159" s="5">
        <v>9.5816733067729078</v>
      </c>
      <c r="E159" s="5">
        <v>2250.0838336798338</v>
      </c>
      <c r="F159" s="5">
        <v>1828.0365987525988</v>
      </c>
      <c r="G159" s="5">
        <v>1744.2721039501039</v>
      </c>
      <c r="H159" s="5">
        <v>1561.7522640332641</v>
      </c>
    </row>
    <row r="160" spans="1:8">
      <c r="A160" s="15" t="s">
        <v>41</v>
      </c>
      <c r="B160" s="206">
        <v>225</v>
      </c>
      <c r="C160" s="207">
        <v>0.87283950617283956</v>
      </c>
      <c r="D160" s="5">
        <v>10.089686098654708</v>
      </c>
      <c r="E160" s="5">
        <v>2566.9941377777777</v>
      </c>
      <c r="F160" s="5">
        <v>1874.4853733333332</v>
      </c>
      <c r="G160" s="5">
        <v>1759.4757422222219</v>
      </c>
      <c r="H160" s="5">
        <v>1549.7627244444445</v>
      </c>
    </row>
    <row r="161" spans="1:8">
      <c r="A161" s="15" t="s">
        <v>50</v>
      </c>
      <c r="B161" s="206">
        <v>372</v>
      </c>
      <c r="C161" s="207">
        <v>0.97551020408163269</v>
      </c>
      <c r="D161" s="5">
        <v>10.362116991643454</v>
      </c>
      <c r="E161" s="5">
        <v>2655.01648655914</v>
      </c>
      <c r="F161" s="5">
        <v>1942.0240483870969</v>
      </c>
      <c r="G161" s="5">
        <v>1754.991860215054</v>
      </c>
      <c r="H161" s="5">
        <v>1733.4609677419355</v>
      </c>
    </row>
    <row r="162" spans="1:8">
      <c r="A162" s="15" t="s">
        <v>220</v>
      </c>
      <c r="B162" s="206">
        <v>73</v>
      </c>
      <c r="C162" s="207">
        <v>0.70431034482758625</v>
      </c>
      <c r="D162" s="5">
        <v>7.604166666666667</v>
      </c>
      <c r="E162" s="5">
        <v>3978.7554246575341</v>
      </c>
      <c r="F162" s="5">
        <v>3220.8395342465756</v>
      </c>
      <c r="G162" s="5">
        <v>3105.3043561643835</v>
      </c>
      <c r="H162" s="5">
        <v>2706.5358356164384</v>
      </c>
    </row>
    <row r="163" spans="1:8">
      <c r="A163" s="15" t="s">
        <v>259</v>
      </c>
      <c r="B163" s="206">
        <v>45440</v>
      </c>
      <c r="C163" s="207">
        <v>128.09517012710887</v>
      </c>
      <c r="D163" s="5">
        <v>1480.0165359180271</v>
      </c>
      <c r="E163" s="5">
        <v>495005.94024816819</v>
      </c>
      <c r="F163" s="5">
        <v>398281.5913195918</v>
      </c>
      <c r="G163" s="5">
        <v>374266.53954756988</v>
      </c>
      <c r="H163" s="5">
        <v>336870.06687137886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3CC8-839C-42EB-90F6-29F7575E1960}">
  <dimension ref="A1:AA167"/>
  <sheetViews>
    <sheetView workbookViewId="0">
      <pane ySplit="7" topLeftCell="A8" activePane="bottomLeft" state="frozen"/>
      <selection pane="bottomLeft" activeCell="A7" sqref="A7:AA165"/>
    </sheetView>
  </sheetViews>
  <sheetFormatPr defaultRowHeight="15"/>
  <cols>
    <col min="1" max="1" width="13" customWidth="1"/>
    <col min="2" max="2" width="34.85546875" customWidth="1"/>
    <col min="3" max="3" width="30.28515625" customWidth="1"/>
    <col min="4" max="4" width="10.28515625" customWidth="1"/>
    <col min="5" max="5" width="11.5703125" customWidth="1"/>
    <col min="6" max="6" width="12" customWidth="1"/>
    <col min="7" max="7" width="9.140625" customWidth="1"/>
    <col min="8" max="8" width="13.140625" customWidth="1"/>
    <col min="9" max="9" width="11" customWidth="1"/>
    <col min="10" max="10" width="12" customWidth="1"/>
    <col min="11" max="11" width="12.140625" customWidth="1"/>
    <col min="12" max="12" width="11" customWidth="1"/>
    <col min="13" max="13" width="10.85546875" customWidth="1"/>
    <col min="14" max="14" width="10.7109375" customWidth="1"/>
    <col min="15" max="15" width="9.7109375" customWidth="1"/>
    <col min="16" max="16" width="10.7109375" customWidth="1"/>
    <col min="17" max="17" width="11.7109375" customWidth="1"/>
    <col min="18" max="18" width="13.28515625" customWidth="1"/>
    <col min="19" max="19" width="12.28515625" customWidth="1"/>
    <col min="20" max="20" width="12.7109375" customWidth="1"/>
    <col min="21" max="21" width="11.140625" bestFit="1" customWidth="1"/>
    <col min="22" max="22" width="14.42578125" customWidth="1"/>
    <col min="23" max="23" width="13.85546875" customWidth="1"/>
    <col min="25" max="25" width="13.28515625" customWidth="1"/>
    <col min="26" max="26" width="12.42578125" customWidth="1"/>
    <col min="27" max="27" width="12.85546875" customWidth="1"/>
  </cols>
  <sheetData>
    <row r="1" spans="1:27">
      <c r="A1" s="1" t="s">
        <v>0</v>
      </c>
      <c r="B1" s="2"/>
      <c r="C1" s="1"/>
      <c r="D1" s="7"/>
      <c r="E1" s="3"/>
      <c r="F1" s="1" t="s">
        <v>1</v>
      </c>
      <c r="G1" s="8"/>
      <c r="H1" s="8" t="s">
        <v>2</v>
      </c>
      <c r="I1" s="8"/>
      <c r="J1" s="8" t="s">
        <v>3</v>
      </c>
      <c r="K1" s="1"/>
      <c r="L1" s="8"/>
      <c r="M1" s="1"/>
      <c r="O1" s="8"/>
      <c r="P1" s="3" t="s">
        <v>4</v>
      </c>
      <c r="R1" s="4"/>
      <c r="S1" s="4"/>
      <c r="W1">
        <v>1000</v>
      </c>
    </row>
    <row r="2" spans="1:27">
      <c r="E2" s="5"/>
      <c r="P2" s="5"/>
      <c r="U2" s="6"/>
    </row>
    <row r="3" spans="1:27">
      <c r="E3" s="5"/>
      <c r="P3" s="5"/>
    </row>
    <row r="4" spans="1:27">
      <c r="E4" s="5"/>
      <c r="P4" s="5"/>
    </row>
    <row r="5" spans="1:27">
      <c r="E5" s="5"/>
      <c r="P5" s="5"/>
    </row>
    <row r="7" spans="1:27" ht="105">
      <c r="A7" s="9" t="s">
        <v>5</v>
      </c>
      <c r="B7" s="9" t="s">
        <v>6</v>
      </c>
      <c r="C7" s="9" t="s">
        <v>7</v>
      </c>
      <c r="D7" s="16" t="s">
        <v>8</v>
      </c>
      <c r="E7" s="22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10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9" t="s">
        <v>25</v>
      </c>
      <c r="V7" s="9" t="s">
        <v>26</v>
      </c>
      <c r="W7" s="9" t="s">
        <v>27</v>
      </c>
      <c r="X7" s="9" t="s">
        <v>28</v>
      </c>
      <c r="Y7" s="11" t="s">
        <v>29</v>
      </c>
      <c r="Z7" s="12" t="s">
        <v>30</v>
      </c>
      <c r="AA7" s="11" t="s">
        <v>31</v>
      </c>
    </row>
    <row r="8" spans="1:27">
      <c r="A8" s="29" t="s">
        <v>32</v>
      </c>
      <c r="B8" s="30" t="s">
        <v>33</v>
      </c>
      <c r="C8" s="31" t="s">
        <v>34</v>
      </c>
      <c r="D8" s="32">
        <v>112</v>
      </c>
      <c r="E8" s="32">
        <v>1</v>
      </c>
      <c r="F8" s="32">
        <v>1</v>
      </c>
      <c r="G8" s="32">
        <v>11.4</v>
      </c>
      <c r="H8" s="32">
        <v>0</v>
      </c>
      <c r="I8" s="32">
        <v>3</v>
      </c>
      <c r="J8" s="32">
        <v>14.66</v>
      </c>
      <c r="K8" s="32">
        <v>1.7</v>
      </c>
      <c r="L8" s="32">
        <v>16.399999999999999</v>
      </c>
      <c r="M8" s="33">
        <f t="shared" ref="M8:M39" si="0">+J8/L8</f>
        <v>0.89390243902439037</v>
      </c>
      <c r="N8" s="32">
        <v>8.9499999999999993</v>
      </c>
      <c r="O8" s="32">
        <v>25.31</v>
      </c>
      <c r="P8" s="34">
        <f t="shared" ref="P8:P39" si="1">+D8/(H8+G8)</f>
        <v>9.8245614035087723</v>
      </c>
      <c r="Q8" s="35">
        <v>-18194.21</v>
      </c>
      <c r="R8" s="35">
        <v>260210.08600000001</v>
      </c>
      <c r="S8" s="35">
        <v>184590.21100000001</v>
      </c>
      <c r="T8" s="35">
        <v>138574.03700000001</v>
      </c>
      <c r="U8" s="35">
        <v>0</v>
      </c>
      <c r="V8" s="35">
        <v>444800.29700000002</v>
      </c>
      <c r="W8" s="35">
        <v>426606.087</v>
      </c>
      <c r="X8" s="35">
        <f t="shared" ref="X8:X39" si="2">+V8/D8</f>
        <v>3971.4312232142861</v>
      </c>
      <c r="Y8" s="35">
        <f t="shared" ref="Y8:Y39" si="3">+(V8-(U8+T8))/D8</f>
        <v>2734.1630357142858</v>
      </c>
      <c r="Z8" s="35">
        <f t="shared" ref="Z8:Z39" si="4">+(W8-(U8+T8))/D8</f>
        <v>2571.714732142857</v>
      </c>
      <c r="AA8" s="35">
        <f t="shared" ref="AA8:AA39" si="5">+R8/D8</f>
        <v>2323.3043392857144</v>
      </c>
    </row>
    <row r="9" spans="1:27">
      <c r="A9" s="13" t="s">
        <v>32</v>
      </c>
      <c r="B9" s="15" t="s">
        <v>33</v>
      </c>
      <c r="C9" s="17" t="s">
        <v>35</v>
      </c>
      <c r="D9" s="18">
        <v>139</v>
      </c>
      <c r="E9" s="18">
        <v>1.5</v>
      </c>
      <c r="F9" s="18">
        <v>1</v>
      </c>
      <c r="G9" s="18">
        <v>12</v>
      </c>
      <c r="H9" s="18">
        <v>1</v>
      </c>
      <c r="I9" s="18">
        <v>1.1000000000000001</v>
      </c>
      <c r="J9" s="18">
        <v>15.96</v>
      </c>
      <c r="K9" s="18">
        <v>0.59</v>
      </c>
      <c r="L9" s="18">
        <v>16.5</v>
      </c>
      <c r="M9" s="19">
        <f t="shared" si="0"/>
        <v>0.96727272727272728</v>
      </c>
      <c r="N9" s="18">
        <v>10.18</v>
      </c>
      <c r="O9" s="18">
        <v>27.53</v>
      </c>
      <c r="P9" s="20">
        <f t="shared" si="1"/>
        <v>10.692307692307692</v>
      </c>
      <c r="Q9" s="21">
        <v>-22693.08</v>
      </c>
      <c r="R9" s="21">
        <v>265138.886</v>
      </c>
      <c r="S9" s="21">
        <v>219672.79199999999</v>
      </c>
      <c r="T9" s="21">
        <v>168321.05</v>
      </c>
      <c r="U9" s="21">
        <v>0</v>
      </c>
      <c r="V9" s="21">
        <v>484811.67800000001</v>
      </c>
      <c r="W9" s="21">
        <v>462118.598</v>
      </c>
      <c r="X9" s="21">
        <f t="shared" si="2"/>
        <v>3487.8537985611511</v>
      </c>
      <c r="Y9" s="21">
        <f t="shared" si="3"/>
        <v>2276.9109928057555</v>
      </c>
      <c r="Z9" s="21">
        <f t="shared" si="4"/>
        <v>2113.6514244604318</v>
      </c>
      <c r="AA9" s="21">
        <f t="shared" si="5"/>
        <v>1907.4739999999999</v>
      </c>
    </row>
    <row r="10" spans="1:27">
      <c r="A10" s="29" t="s">
        <v>32</v>
      </c>
      <c r="B10" s="30" t="s">
        <v>33</v>
      </c>
      <c r="C10" s="31" t="s">
        <v>36</v>
      </c>
      <c r="D10" s="32">
        <v>161</v>
      </c>
      <c r="E10" s="32">
        <v>0.8</v>
      </c>
      <c r="F10" s="32">
        <v>2</v>
      </c>
      <c r="G10" s="32">
        <v>16.2</v>
      </c>
      <c r="H10" s="32">
        <v>1</v>
      </c>
      <c r="I10" s="32">
        <v>0</v>
      </c>
      <c r="J10" s="32">
        <v>17.920000000000002</v>
      </c>
      <c r="K10" s="32">
        <v>2.02</v>
      </c>
      <c r="L10" s="32">
        <v>19.899999999999999</v>
      </c>
      <c r="M10" s="33">
        <f t="shared" si="0"/>
        <v>0.90050251256281422</v>
      </c>
      <c r="N10" s="32">
        <v>17.98</v>
      </c>
      <c r="O10" s="32">
        <v>37.92</v>
      </c>
      <c r="P10" s="34">
        <f t="shared" si="1"/>
        <v>9.3604651162790695</v>
      </c>
      <c r="Q10" s="35">
        <v>-13445.046</v>
      </c>
      <c r="R10" s="35">
        <v>208764.48199999999</v>
      </c>
      <c r="S10" s="35">
        <v>122107.36900000001</v>
      </c>
      <c r="T10" s="35">
        <v>65438.832999999999</v>
      </c>
      <c r="U10" s="35">
        <v>0</v>
      </c>
      <c r="V10" s="35">
        <v>330871.85100000002</v>
      </c>
      <c r="W10" s="35">
        <v>317426.80499999999</v>
      </c>
      <c r="X10" s="35">
        <f t="shared" si="2"/>
        <v>2055.1046645962733</v>
      </c>
      <c r="Y10" s="35">
        <f t="shared" si="3"/>
        <v>1648.6522857142859</v>
      </c>
      <c r="Z10" s="35">
        <f t="shared" si="4"/>
        <v>1565.1426832298137</v>
      </c>
      <c r="AA10" s="35">
        <f t="shared" si="5"/>
        <v>1296.6738012422359</v>
      </c>
    </row>
    <row r="11" spans="1:27">
      <c r="A11" s="13" t="s">
        <v>32</v>
      </c>
      <c r="B11" s="15" t="s">
        <v>33</v>
      </c>
      <c r="C11" s="17" t="s">
        <v>37</v>
      </c>
      <c r="D11" s="18">
        <v>178</v>
      </c>
      <c r="E11" s="18">
        <v>1</v>
      </c>
      <c r="F11" s="18">
        <v>0</v>
      </c>
      <c r="G11" s="18">
        <v>16.399999999999999</v>
      </c>
      <c r="H11" s="18">
        <v>3.5</v>
      </c>
      <c r="I11" s="18">
        <v>2.2999999999999998</v>
      </c>
      <c r="J11" s="18">
        <v>18.8</v>
      </c>
      <c r="K11" s="18">
        <v>4.45</v>
      </c>
      <c r="L11" s="18">
        <v>23.2</v>
      </c>
      <c r="M11" s="19">
        <f t="shared" si="0"/>
        <v>0.81034482758620696</v>
      </c>
      <c r="N11" s="18">
        <v>14.49</v>
      </c>
      <c r="O11" s="18">
        <v>37.44</v>
      </c>
      <c r="P11" s="20">
        <f t="shared" si="1"/>
        <v>8.9447236180904532</v>
      </c>
      <c r="Q11" s="21">
        <v>-18769.557000000001</v>
      </c>
      <c r="R11" s="21">
        <v>416041.74300000002</v>
      </c>
      <c r="S11" s="21">
        <v>230485.258</v>
      </c>
      <c r="T11" s="21">
        <v>139864.77359999999</v>
      </c>
      <c r="U11" s="21">
        <v>0</v>
      </c>
      <c r="V11" s="21">
        <v>646527.00100000005</v>
      </c>
      <c r="W11" s="21">
        <v>627757.44400000002</v>
      </c>
      <c r="X11" s="21">
        <f t="shared" si="2"/>
        <v>3632.1741629213484</v>
      </c>
      <c r="Y11" s="21">
        <f t="shared" si="3"/>
        <v>2846.4170078651691</v>
      </c>
      <c r="Z11" s="21">
        <f t="shared" si="4"/>
        <v>2740.9700584269667</v>
      </c>
      <c r="AA11" s="21">
        <f t="shared" si="5"/>
        <v>2337.3131629213485</v>
      </c>
    </row>
    <row r="12" spans="1:27">
      <c r="A12" s="29" t="s">
        <v>32</v>
      </c>
      <c r="B12" s="30" t="s">
        <v>33</v>
      </c>
      <c r="C12" s="31" t="s">
        <v>38</v>
      </c>
      <c r="D12" s="32">
        <v>188</v>
      </c>
      <c r="E12" s="32">
        <v>1</v>
      </c>
      <c r="F12" s="32">
        <v>1</v>
      </c>
      <c r="G12" s="32">
        <v>20.100000000000001</v>
      </c>
      <c r="H12" s="32">
        <v>1.8</v>
      </c>
      <c r="I12" s="32">
        <v>0.5</v>
      </c>
      <c r="J12" s="32">
        <v>19.86</v>
      </c>
      <c r="K12" s="32">
        <v>4.45</v>
      </c>
      <c r="L12" s="32">
        <v>24.3</v>
      </c>
      <c r="M12" s="33">
        <f t="shared" si="0"/>
        <v>0.81728395061728387</v>
      </c>
      <c r="N12" s="32">
        <v>13.4</v>
      </c>
      <c r="O12" s="32">
        <v>37.71</v>
      </c>
      <c r="P12" s="34">
        <f t="shared" si="1"/>
        <v>8.5844748858447488</v>
      </c>
      <c r="Q12" s="35">
        <v>-20561.005000000001</v>
      </c>
      <c r="R12" s="35">
        <v>359800.38</v>
      </c>
      <c r="S12" s="35">
        <v>220030.22500000001</v>
      </c>
      <c r="T12" s="35">
        <v>169065.23699999999</v>
      </c>
      <c r="U12" s="35">
        <v>0</v>
      </c>
      <c r="V12" s="35">
        <v>579830.60499999998</v>
      </c>
      <c r="W12" s="35">
        <v>559269.6</v>
      </c>
      <c r="X12" s="35">
        <f t="shared" si="2"/>
        <v>3084.2053457446809</v>
      </c>
      <c r="Y12" s="35">
        <f t="shared" si="3"/>
        <v>2184.9221702127661</v>
      </c>
      <c r="Z12" s="35">
        <f t="shared" si="4"/>
        <v>2075.5551223404254</v>
      </c>
      <c r="AA12" s="35">
        <f t="shared" si="5"/>
        <v>1913.8318085106382</v>
      </c>
    </row>
    <row r="13" spans="1:27">
      <c r="A13" s="13" t="s">
        <v>39</v>
      </c>
      <c r="B13" s="15" t="s">
        <v>33</v>
      </c>
      <c r="C13" s="17" t="s">
        <v>40</v>
      </c>
      <c r="D13" s="18">
        <v>202</v>
      </c>
      <c r="E13" s="18">
        <v>1</v>
      </c>
      <c r="F13" s="18">
        <v>1</v>
      </c>
      <c r="G13" s="18">
        <v>18.8</v>
      </c>
      <c r="H13" s="18">
        <v>2.1</v>
      </c>
      <c r="I13" s="18">
        <v>3.2</v>
      </c>
      <c r="J13" s="18">
        <v>24.83</v>
      </c>
      <c r="K13" s="18">
        <v>1.3</v>
      </c>
      <c r="L13" s="18">
        <v>26.1</v>
      </c>
      <c r="M13" s="19">
        <f t="shared" si="0"/>
        <v>0.95134099616858225</v>
      </c>
      <c r="N13" s="18">
        <v>15.38</v>
      </c>
      <c r="O13" s="18">
        <v>41.51</v>
      </c>
      <c r="P13" s="20">
        <f t="shared" si="1"/>
        <v>9.6650717703349276</v>
      </c>
      <c r="Q13" s="21">
        <v>-22040.359</v>
      </c>
      <c r="R13" s="21">
        <v>401185.78</v>
      </c>
      <c r="S13" s="21">
        <v>215856.57699999999</v>
      </c>
      <c r="T13" s="21">
        <v>158204.95300000001</v>
      </c>
      <c r="U13" s="21">
        <v>0</v>
      </c>
      <c r="V13" s="21">
        <v>617042.35699999996</v>
      </c>
      <c r="W13" s="21">
        <v>595001.99800000002</v>
      </c>
      <c r="X13" s="21">
        <f t="shared" si="2"/>
        <v>3054.6651336633663</v>
      </c>
      <c r="Y13" s="21">
        <f t="shared" si="3"/>
        <v>2271.472297029703</v>
      </c>
      <c r="Z13" s="21">
        <f t="shared" si="4"/>
        <v>2162.3616089108914</v>
      </c>
      <c r="AA13" s="21">
        <f t="shared" si="5"/>
        <v>1986.0682178217824</v>
      </c>
    </row>
    <row r="14" spans="1:27">
      <c r="A14" s="29" t="s">
        <v>39</v>
      </c>
      <c r="B14" s="30" t="s">
        <v>33</v>
      </c>
      <c r="C14" s="31" t="s">
        <v>41</v>
      </c>
      <c r="D14" s="32">
        <v>225</v>
      </c>
      <c r="E14" s="32">
        <v>1</v>
      </c>
      <c r="F14" s="32">
        <v>1</v>
      </c>
      <c r="G14" s="32">
        <v>18.600000000000001</v>
      </c>
      <c r="H14" s="32">
        <v>3.7</v>
      </c>
      <c r="I14" s="32">
        <v>0</v>
      </c>
      <c r="J14" s="32">
        <v>21.21</v>
      </c>
      <c r="K14" s="32">
        <v>3.04</v>
      </c>
      <c r="L14" s="32">
        <v>24.3</v>
      </c>
      <c r="M14" s="33">
        <f t="shared" si="0"/>
        <v>0.87283950617283956</v>
      </c>
      <c r="N14" s="32">
        <v>8.02</v>
      </c>
      <c r="O14" s="32">
        <v>32.270000000000003</v>
      </c>
      <c r="P14" s="34">
        <f t="shared" si="1"/>
        <v>10.089686098654708</v>
      </c>
      <c r="Q14" s="35">
        <v>-25877.167000000001</v>
      </c>
      <c r="R14" s="35">
        <v>348696.61300000001</v>
      </c>
      <c r="S14" s="35">
        <v>228877.068</v>
      </c>
      <c r="T14" s="35">
        <v>155814.47200000001</v>
      </c>
      <c r="U14" s="35">
        <v>0</v>
      </c>
      <c r="V14" s="35">
        <v>577573.68099999998</v>
      </c>
      <c r="W14" s="35">
        <v>551696.51399999997</v>
      </c>
      <c r="X14" s="35">
        <f t="shared" si="2"/>
        <v>2566.9941377777777</v>
      </c>
      <c r="Y14" s="35">
        <f t="shared" si="3"/>
        <v>1874.4853733333332</v>
      </c>
      <c r="Z14" s="35">
        <f t="shared" si="4"/>
        <v>1759.4757422222219</v>
      </c>
      <c r="AA14" s="35">
        <f t="shared" si="5"/>
        <v>1549.7627244444445</v>
      </c>
    </row>
    <row r="15" spans="1:27">
      <c r="A15" s="13" t="s">
        <v>39</v>
      </c>
      <c r="B15" s="15" t="s">
        <v>33</v>
      </c>
      <c r="C15" s="17" t="s">
        <v>42</v>
      </c>
      <c r="D15" s="18">
        <v>227</v>
      </c>
      <c r="E15" s="18">
        <v>1</v>
      </c>
      <c r="F15" s="18">
        <v>1</v>
      </c>
      <c r="G15" s="18">
        <v>22.1</v>
      </c>
      <c r="H15" s="18">
        <v>1</v>
      </c>
      <c r="I15" s="18">
        <v>2</v>
      </c>
      <c r="J15" s="18">
        <v>25.81</v>
      </c>
      <c r="K15" s="18">
        <v>1.02</v>
      </c>
      <c r="L15" s="18">
        <v>27.1</v>
      </c>
      <c r="M15" s="19">
        <f t="shared" si="0"/>
        <v>0.95239852398523972</v>
      </c>
      <c r="N15" s="18">
        <v>12.44</v>
      </c>
      <c r="O15" s="18">
        <v>39.270000000000003</v>
      </c>
      <c r="P15" s="20">
        <f t="shared" si="1"/>
        <v>9.8268398268398265</v>
      </c>
      <c r="Q15" s="21">
        <v>-28813.688999999998</v>
      </c>
      <c r="R15" s="21">
        <v>401089.321</v>
      </c>
      <c r="S15" s="21">
        <v>242009.076</v>
      </c>
      <c r="T15" s="21">
        <v>171507.163</v>
      </c>
      <c r="U15" s="21">
        <v>0</v>
      </c>
      <c r="V15" s="21">
        <v>643098.397</v>
      </c>
      <c r="W15" s="21">
        <v>614284.70799999998</v>
      </c>
      <c r="X15" s="21">
        <f t="shared" si="2"/>
        <v>2833.0325859030836</v>
      </c>
      <c r="Y15" s="21">
        <f t="shared" si="3"/>
        <v>2077.494422907489</v>
      </c>
      <c r="Z15" s="21">
        <f t="shared" si="4"/>
        <v>1950.5618722466959</v>
      </c>
      <c r="AA15" s="21">
        <f t="shared" si="5"/>
        <v>1766.913308370044</v>
      </c>
    </row>
    <row r="16" spans="1:27">
      <c r="A16" s="29" t="s">
        <v>39</v>
      </c>
      <c r="B16" s="30" t="s">
        <v>33</v>
      </c>
      <c r="C16" s="31" t="s">
        <v>43</v>
      </c>
      <c r="D16" s="32">
        <v>244</v>
      </c>
      <c r="E16" s="32">
        <v>1</v>
      </c>
      <c r="F16" s="32">
        <v>1</v>
      </c>
      <c r="G16" s="32">
        <v>24.4</v>
      </c>
      <c r="H16" s="32">
        <v>2</v>
      </c>
      <c r="I16" s="32">
        <v>1</v>
      </c>
      <c r="J16" s="32">
        <v>28.75</v>
      </c>
      <c r="K16" s="32">
        <v>0.7</v>
      </c>
      <c r="L16" s="32">
        <v>29.5</v>
      </c>
      <c r="M16" s="33">
        <f t="shared" si="0"/>
        <v>0.97457627118644063</v>
      </c>
      <c r="N16" s="32">
        <v>8.5</v>
      </c>
      <c r="O16" s="32">
        <v>37.950000000000003</v>
      </c>
      <c r="P16" s="34">
        <f t="shared" si="1"/>
        <v>9.2424242424242422</v>
      </c>
      <c r="Q16" s="35">
        <v>-21422.098000000002</v>
      </c>
      <c r="R16" s="35">
        <v>429674.527</v>
      </c>
      <c r="S16" s="35">
        <v>234191.05900000001</v>
      </c>
      <c r="T16" s="35">
        <v>171507.163</v>
      </c>
      <c r="U16" s="35">
        <v>0</v>
      </c>
      <c r="V16" s="35">
        <v>663865.58600000001</v>
      </c>
      <c r="W16" s="35">
        <v>642443.48800000001</v>
      </c>
      <c r="X16" s="35">
        <f t="shared" si="2"/>
        <v>2720.7605983606559</v>
      </c>
      <c r="Y16" s="35">
        <f t="shared" si="3"/>
        <v>2017.8623893442623</v>
      </c>
      <c r="Z16" s="35">
        <f t="shared" si="4"/>
        <v>1930.0669057377049</v>
      </c>
      <c r="AA16" s="35">
        <f t="shared" si="5"/>
        <v>1760.9611762295083</v>
      </c>
    </row>
    <row r="17" spans="1:27">
      <c r="A17" s="13" t="s">
        <v>39</v>
      </c>
      <c r="B17" s="15" t="s">
        <v>33</v>
      </c>
      <c r="C17" s="17" t="s">
        <v>44</v>
      </c>
      <c r="D17" s="18">
        <v>284</v>
      </c>
      <c r="E17" s="18">
        <v>1</v>
      </c>
      <c r="F17" s="18">
        <v>1</v>
      </c>
      <c r="G17" s="18">
        <v>27.5</v>
      </c>
      <c r="H17" s="18">
        <v>1</v>
      </c>
      <c r="I17" s="18">
        <v>3.9</v>
      </c>
      <c r="J17" s="18">
        <v>32.799999999999997</v>
      </c>
      <c r="K17" s="18">
        <v>1.52</v>
      </c>
      <c r="L17" s="18">
        <v>34.299999999999997</v>
      </c>
      <c r="M17" s="19">
        <f t="shared" si="0"/>
        <v>0.95626822157434399</v>
      </c>
      <c r="N17" s="18">
        <v>16.75</v>
      </c>
      <c r="O17" s="18">
        <v>50.47</v>
      </c>
      <c r="P17" s="20">
        <f t="shared" si="1"/>
        <v>9.9649122807017552</v>
      </c>
      <c r="Q17" s="21">
        <v>-46614.707000000002</v>
      </c>
      <c r="R17" s="21">
        <v>490090.75400000002</v>
      </c>
      <c r="S17" s="21">
        <v>330100.28200000001</v>
      </c>
      <c r="T17" s="21">
        <v>264236.69300000003</v>
      </c>
      <c r="U17" s="21">
        <v>662784</v>
      </c>
      <c r="V17" s="21">
        <v>820191.03599999996</v>
      </c>
      <c r="W17" s="21">
        <v>773576.32900000003</v>
      </c>
      <c r="X17" s="21">
        <f t="shared" si="2"/>
        <v>2887.9966056338026</v>
      </c>
      <c r="Y17" s="21">
        <f t="shared" si="3"/>
        <v>-376.16076408450709</v>
      </c>
      <c r="Z17" s="21">
        <f t="shared" si="4"/>
        <v>-540.29705633802791</v>
      </c>
      <c r="AA17" s="21">
        <f t="shared" si="5"/>
        <v>1725.6716690140845</v>
      </c>
    </row>
    <row r="18" spans="1:27">
      <c r="A18" s="29" t="s">
        <v>45</v>
      </c>
      <c r="B18" s="30" t="s">
        <v>33</v>
      </c>
      <c r="C18" s="31" t="s">
        <v>46</v>
      </c>
      <c r="D18" s="32">
        <v>326</v>
      </c>
      <c r="E18" s="32">
        <v>1</v>
      </c>
      <c r="F18" s="32">
        <v>1</v>
      </c>
      <c r="G18" s="32">
        <v>30.1</v>
      </c>
      <c r="H18" s="32">
        <v>3</v>
      </c>
      <c r="I18" s="32">
        <v>2</v>
      </c>
      <c r="J18" s="32">
        <v>32.32</v>
      </c>
      <c r="K18" s="32">
        <v>4.7699999999999996</v>
      </c>
      <c r="L18" s="32">
        <v>37.1</v>
      </c>
      <c r="M18" s="33">
        <f t="shared" si="0"/>
        <v>0.87115902964959568</v>
      </c>
      <c r="N18" s="32">
        <v>19.97</v>
      </c>
      <c r="O18" s="32">
        <v>57.06</v>
      </c>
      <c r="P18" s="34">
        <f t="shared" si="1"/>
        <v>9.8489425981873104</v>
      </c>
      <c r="Q18" s="35">
        <v>-38853.845999999998</v>
      </c>
      <c r="R18" s="35">
        <v>609257.03200000001</v>
      </c>
      <c r="S18" s="35">
        <v>313320.93800000002</v>
      </c>
      <c r="T18" s="35">
        <v>220738.54800000001</v>
      </c>
      <c r="U18" s="35">
        <v>0</v>
      </c>
      <c r="V18" s="35">
        <v>922577.97</v>
      </c>
      <c r="W18" s="35">
        <v>883724.12399999995</v>
      </c>
      <c r="X18" s="35">
        <f t="shared" si="2"/>
        <v>2829.9937730061347</v>
      </c>
      <c r="Y18" s="35">
        <f t="shared" si="3"/>
        <v>2152.8816625766872</v>
      </c>
      <c r="Z18" s="35">
        <f t="shared" si="4"/>
        <v>2033.6980858895702</v>
      </c>
      <c r="AA18" s="35">
        <f t="shared" si="5"/>
        <v>1868.8866012269939</v>
      </c>
    </row>
    <row r="19" spans="1:27">
      <c r="A19" s="13" t="s">
        <v>45</v>
      </c>
      <c r="B19" s="15" t="s">
        <v>33</v>
      </c>
      <c r="C19" s="17" t="s">
        <v>47</v>
      </c>
      <c r="D19" s="18">
        <v>329</v>
      </c>
      <c r="E19" s="18">
        <v>1</v>
      </c>
      <c r="F19" s="18">
        <v>0</v>
      </c>
      <c r="G19" s="18">
        <v>22.8</v>
      </c>
      <c r="H19" s="18">
        <v>4</v>
      </c>
      <c r="I19" s="18">
        <v>2.1</v>
      </c>
      <c r="J19" s="18">
        <v>26.06</v>
      </c>
      <c r="K19" s="18">
        <v>3.55</v>
      </c>
      <c r="L19" s="18">
        <v>29.9</v>
      </c>
      <c r="M19" s="19">
        <f t="shared" si="0"/>
        <v>0.87157190635451509</v>
      </c>
      <c r="N19" s="18">
        <v>17.13</v>
      </c>
      <c r="O19" s="18">
        <v>46.74</v>
      </c>
      <c r="P19" s="20">
        <f t="shared" si="1"/>
        <v>12.276119402985074</v>
      </c>
      <c r="Q19" s="21">
        <v>-29679.087</v>
      </c>
      <c r="R19" s="21">
        <v>475303.32</v>
      </c>
      <c r="S19" s="21">
        <v>190119.95300000001</v>
      </c>
      <c r="T19" s="21">
        <v>108875.61</v>
      </c>
      <c r="U19" s="21">
        <v>0</v>
      </c>
      <c r="V19" s="21">
        <v>665423.27300000004</v>
      </c>
      <c r="W19" s="21">
        <v>635744.18599999999</v>
      </c>
      <c r="X19" s="21">
        <f t="shared" si="2"/>
        <v>2022.5631398176292</v>
      </c>
      <c r="Y19" s="21">
        <f t="shared" si="3"/>
        <v>1691.6342340425533</v>
      </c>
      <c r="Z19" s="21">
        <f t="shared" si="4"/>
        <v>1601.4242431610942</v>
      </c>
      <c r="AA19" s="21">
        <f t="shared" si="5"/>
        <v>1444.6909422492402</v>
      </c>
    </row>
    <row r="20" spans="1:27">
      <c r="A20" s="29" t="s">
        <v>45</v>
      </c>
      <c r="B20" s="30" t="s">
        <v>33</v>
      </c>
      <c r="C20" s="31" t="s">
        <v>48</v>
      </c>
      <c r="D20" s="32">
        <v>350</v>
      </c>
      <c r="E20" s="32">
        <v>1</v>
      </c>
      <c r="F20" s="32">
        <v>1</v>
      </c>
      <c r="G20" s="32">
        <v>27.8</v>
      </c>
      <c r="H20" s="32">
        <v>1.1000000000000001</v>
      </c>
      <c r="I20" s="32">
        <v>2.5</v>
      </c>
      <c r="J20" s="32">
        <v>31.29</v>
      </c>
      <c r="K20" s="32">
        <v>2.15</v>
      </c>
      <c r="L20" s="32">
        <v>33.4</v>
      </c>
      <c r="M20" s="33">
        <f t="shared" si="0"/>
        <v>0.93682634730538927</v>
      </c>
      <c r="N20" s="32">
        <v>12.89</v>
      </c>
      <c r="O20" s="32">
        <v>46.03</v>
      </c>
      <c r="P20" s="34">
        <f t="shared" si="1"/>
        <v>12.110726643598616</v>
      </c>
      <c r="Q20" s="35">
        <v>-34002.775000000001</v>
      </c>
      <c r="R20" s="35">
        <v>510766.51</v>
      </c>
      <c r="S20" s="35">
        <v>240099.68700000001</v>
      </c>
      <c r="T20" s="35">
        <v>173521.86300000001</v>
      </c>
      <c r="U20" s="35">
        <v>0</v>
      </c>
      <c r="V20" s="35">
        <v>750866.19700000004</v>
      </c>
      <c r="W20" s="35">
        <v>716863.42200000002</v>
      </c>
      <c r="X20" s="35">
        <f t="shared" si="2"/>
        <v>2145.3319914285717</v>
      </c>
      <c r="Y20" s="35">
        <f t="shared" si="3"/>
        <v>1649.5552400000001</v>
      </c>
      <c r="Z20" s="35">
        <f t="shared" si="4"/>
        <v>1552.4044542857143</v>
      </c>
      <c r="AA20" s="35">
        <f t="shared" si="5"/>
        <v>1459.3328857142858</v>
      </c>
    </row>
    <row r="21" spans="1:27">
      <c r="A21" s="13" t="s">
        <v>45</v>
      </c>
      <c r="B21" s="15" t="s">
        <v>33</v>
      </c>
      <c r="C21" s="17" t="s">
        <v>49</v>
      </c>
      <c r="D21" s="18">
        <v>359</v>
      </c>
      <c r="E21" s="18">
        <v>1</v>
      </c>
      <c r="F21" s="18">
        <v>1</v>
      </c>
      <c r="G21" s="18">
        <v>28.9</v>
      </c>
      <c r="H21" s="18">
        <v>5</v>
      </c>
      <c r="I21" s="18">
        <v>8.1</v>
      </c>
      <c r="J21" s="18">
        <v>39.29</v>
      </c>
      <c r="K21" s="18">
        <v>4.76</v>
      </c>
      <c r="L21" s="18">
        <v>44.1</v>
      </c>
      <c r="M21" s="19">
        <f t="shared" si="0"/>
        <v>0.89092970521541948</v>
      </c>
      <c r="N21" s="18">
        <v>31.33</v>
      </c>
      <c r="O21" s="18">
        <v>75.38</v>
      </c>
      <c r="P21" s="20">
        <f t="shared" si="1"/>
        <v>10.589970501474927</v>
      </c>
      <c r="Q21" s="21">
        <v>-59906.427000000003</v>
      </c>
      <c r="R21" s="21">
        <v>779683.27399999998</v>
      </c>
      <c r="S21" s="21">
        <v>338667.58199999999</v>
      </c>
      <c r="T21" s="21">
        <v>243507.46599999999</v>
      </c>
      <c r="U21" s="21">
        <v>0</v>
      </c>
      <c r="V21" s="21">
        <v>1118350.8559999999</v>
      </c>
      <c r="W21" s="21">
        <v>1058444.429</v>
      </c>
      <c r="X21" s="21">
        <f t="shared" si="2"/>
        <v>3115.1834428969355</v>
      </c>
      <c r="Y21" s="21">
        <f t="shared" si="3"/>
        <v>2436.8896657381611</v>
      </c>
      <c r="Z21" s="21">
        <f t="shared" si="4"/>
        <v>2270.0193955431755</v>
      </c>
      <c r="AA21" s="21">
        <f t="shared" si="5"/>
        <v>2171.819704735376</v>
      </c>
    </row>
    <row r="22" spans="1:27">
      <c r="A22" s="29" t="s">
        <v>45</v>
      </c>
      <c r="B22" s="30" t="s">
        <v>33</v>
      </c>
      <c r="C22" s="31" t="s">
        <v>50</v>
      </c>
      <c r="D22" s="32">
        <v>372</v>
      </c>
      <c r="E22" s="32">
        <v>1</v>
      </c>
      <c r="F22" s="32">
        <v>1</v>
      </c>
      <c r="G22" s="32">
        <v>30.9</v>
      </c>
      <c r="H22" s="32">
        <v>5</v>
      </c>
      <c r="I22" s="32">
        <v>6.1</v>
      </c>
      <c r="J22" s="32">
        <v>43.02</v>
      </c>
      <c r="K22" s="32">
        <v>0.77</v>
      </c>
      <c r="L22" s="32">
        <v>44.1</v>
      </c>
      <c r="M22" s="33">
        <f t="shared" si="0"/>
        <v>0.97551020408163269</v>
      </c>
      <c r="N22" s="32">
        <v>24.05</v>
      </c>
      <c r="O22" s="32">
        <v>67.84</v>
      </c>
      <c r="P22" s="34">
        <f t="shared" si="1"/>
        <v>10.362116991643454</v>
      </c>
      <c r="Q22" s="35">
        <v>-69575.974000000002</v>
      </c>
      <c r="R22" s="35">
        <v>644847.48</v>
      </c>
      <c r="S22" s="35">
        <v>342818.65299999999</v>
      </c>
      <c r="T22" s="35">
        <v>265233.18699999998</v>
      </c>
      <c r="U22" s="35">
        <v>0</v>
      </c>
      <c r="V22" s="35">
        <v>987666.13300000003</v>
      </c>
      <c r="W22" s="35">
        <v>918090.15899999999</v>
      </c>
      <c r="X22" s="35">
        <f t="shared" si="2"/>
        <v>2655.01648655914</v>
      </c>
      <c r="Y22" s="35">
        <f t="shared" si="3"/>
        <v>1942.0240483870969</v>
      </c>
      <c r="Z22" s="35">
        <f t="shared" si="4"/>
        <v>1754.991860215054</v>
      </c>
      <c r="AA22" s="35">
        <f t="shared" si="5"/>
        <v>1733.4609677419355</v>
      </c>
    </row>
    <row r="23" spans="1:27">
      <c r="A23" s="13" t="s">
        <v>45</v>
      </c>
      <c r="B23" s="15" t="s">
        <v>33</v>
      </c>
      <c r="C23" s="17" t="s">
        <v>51</v>
      </c>
      <c r="D23" s="18">
        <v>377</v>
      </c>
      <c r="E23" s="18">
        <v>1</v>
      </c>
      <c r="F23" s="18">
        <v>1</v>
      </c>
      <c r="G23" s="18">
        <v>31.3</v>
      </c>
      <c r="H23" s="18">
        <v>2</v>
      </c>
      <c r="I23" s="18">
        <v>0.5</v>
      </c>
      <c r="J23" s="18">
        <v>26.34</v>
      </c>
      <c r="K23" s="18">
        <v>9.43</v>
      </c>
      <c r="L23" s="18">
        <v>35.799999999999997</v>
      </c>
      <c r="M23" s="19">
        <f t="shared" si="0"/>
        <v>0.73575418994413411</v>
      </c>
      <c r="N23" s="18">
        <v>19.13</v>
      </c>
      <c r="O23" s="18">
        <v>56.83</v>
      </c>
      <c r="P23" s="20">
        <f t="shared" si="1"/>
        <v>11.321321321321323</v>
      </c>
      <c r="Q23" s="21">
        <v>-40982.745999999999</v>
      </c>
      <c r="R23" s="21">
        <v>534575.84699999995</v>
      </c>
      <c r="S23" s="21">
        <v>288798.65999999997</v>
      </c>
      <c r="T23" s="21">
        <v>215144.807</v>
      </c>
      <c r="U23" s="21">
        <v>0</v>
      </c>
      <c r="V23" s="21">
        <v>823374.50699999998</v>
      </c>
      <c r="W23" s="21">
        <v>782391.76100000006</v>
      </c>
      <c r="X23" s="21">
        <f t="shared" si="2"/>
        <v>2184.0172599469497</v>
      </c>
      <c r="Y23" s="21">
        <f t="shared" si="3"/>
        <v>1613.3413793103448</v>
      </c>
      <c r="Z23" s="21">
        <f t="shared" si="4"/>
        <v>1504.6338302387269</v>
      </c>
      <c r="AA23" s="21">
        <f t="shared" si="5"/>
        <v>1417.9730689655171</v>
      </c>
    </row>
    <row r="24" spans="1:27">
      <c r="A24" s="29" t="s">
        <v>45</v>
      </c>
      <c r="B24" s="30" t="s">
        <v>33</v>
      </c>
      <c r="C24" s="31" t="s">
        <v>52</v>
      </c>
      <c r="D24" s="32">
        <v>398</v>
      </c>
      <c r="E24" s="32">
        <v>1</v>
      </c>
      <c r="F24" s="32">
        <v>1</v>
      </c>
      <c r="G24" s="32">
        <v>36.1</v>
      </c>
      <c r="H24" s="32">
        <v>2</v>
      </c>
      <c r="I24" s="32">
        <v>3.8</v>
      </c>
      <c r="J24" s="32">
        <v>42.06</v>
      </c>
      <c r="K24" s="32">
        <v>1.71</v>
      </c>
      <c r="L24" s="32">
        <v>43.8</v>
      </c>
      <c r="M24" s="33">
        <f t="shared" si="0"/>
        <v>0.96027397260273983</v>
      </c>
      <c r="N24" s="32">
        <v>14.64</v>
      </c>
      <c r="O24" s="32">
        <v>58.21</v>
      </c>
      <c r="P24" s="34">
        <f t="shared" si="1"/>
        <v>10.446194225721785</v>
      </c>
      <c r="Q24" s="35">
        <v>-85596.051999999996</v>
      </c>
      <c r="R24" s="35">
        <v>640415.66700000002</v>
      </c>
      <c r="S24" s="35">
        <v>281225.28499999997</v>
      </c>
      <c r="T24" s="35">
        <v>209797.16039999999</v>
      </c>
      <c r="U24" s="35">
        <v>0</v>
      </c>
      <c r="V24" s="35">
        <v>921640.95200000005</v>
      </c>
      <c r="W24" s="35">
        <v>836044.9</v>
      </c>
      <c r="X24" s="35">
        <f t="shared" si="2"/>
        <v>2315.6807839195981</v>
      </c>
      <c r="Y24" s="35">
        <f t="shared" si="3"/>
        <v>1788.5522402010054</v>
      </c>
      <c r="Z24" s="35">
        <f t="shared" si="4"/>
        <v>1573.4867829145728</v>
      </c>
      <c r="AA24" s="35">
        <f t="shared" si="5"/>
        <v>1609.0845904522614</v>
      </c>
    </row>
    <row r="25" spans="1:27">
      <c r="A25" s="13" t="s">
        <v>53</v>
      </c>
      <c r="B25" s="15" t="s">
        <v>33</v>
      </c>
      <c r="C25" s="17" t="s">
        <v>54</v>
      </c>
      <c r="D25" s="18">
        <v>405</v>
      </c>
      <c r="E25" s="18">
        <v>1</v>
      </c>
      <c r="F25" s="18">
        <v>1</v>
      </c>
      <c r="G25" s="18">
        <v>34.5</v>
      </c>
      <c r="H25" s="18">
        <v>5</v>
      </c>
      <c r="I25" s="18">
        <v>2.4</v>
      </c>
      <c r="J25" s="18">
        <v>41.34</v>
      </c>
      <c r="K25" s="18">
        <v>2.58</v>
      </c>
      <c r="L25" s="18">
        <v>43.9</v>
      </c>
      <c r="M25" s="19">
        <f t="shared" si="0"/>
        <v>0.94168564920273357</v>
      </c>
      <c r="N25" s="18">
        <v>14.4</v>
      </c>
      <c r="O25" s="18">
        <v>58.32</v>
      </c>
      <c r="P25" s="20">
        <f t="shared" si="1"/>
        <v>10.253164556962025</v>
      </c>
      <c r="Q25" s="21">
        <v>-29765.292000000001</v>
      </c>
      <c r="R25" s="21">
        <v>562696.30599999998</v>
      </c>
      <c r="S25" s="21">
        <v>268055.41600000003</v>
      </c>
      <c r="T25" s="21">
        <v>182272.128</v>
      </c>
      <c r="U25" s="21">
        <v>0</v>
      </c>
      <c r="V25" s="21">
        <v>830751.72199999995</v>
      </c>
      <c r="W25" s="21">
        <v>800986.43</v>
      </c>
      <c r="X25" s="21">
        <f t="shared" si="2"/>
        <v>2051.2388197530863</v>
      </c>
      <c r="Y25" s="21">
        <f t="shared" si="3"/>
        <v>1601.1841827160492</v>
      </c>
      <c r="Z25" s="21">
        <f t="shared" si="4"/>
        <v>1527.6896345679013</v>
      </c>
      <c r="AA25" s="21">
        <f t="shared" si="5"/>
        <v>1389.3735950617283</v>
      </c>
    </row>
    <row r="26" spans="1:27">
      <c r="A26" s="29" t="s">
        <v>53</v>
      </c>
      <c r="B26" s="30" t="s">
        <v>33</v>
      </c>
      <c r="C26" s="31" t="s">
        <v>55</v>
      </c>
      <c r="D26" s="32">
        <v>414</v>
      </c>
      <c r="E26" s="32">
        <v>1</v>
      </c>
      <c r="F26" s="32">
        <v>1</v>
      </c>
      <c r="G26" s="32">
        <v>33.799999999999997</v>
      </c>
      <c r="H26" s="32">
        <v>3</v>
      </c>
      <c r="I26" s="32">
        <v>7.3</v>
      </c>
      <c r="J26" s="32">
        <v>45</v>
      </c>
      <c r="K26" s="32">
        <v>0.93</v>
      </c>
      <c r="L26" s="32">
        <v>46.1</v>
      </c>
      <c r="M26" s="33">
        <f t="shared" si="0"/>
        <v>0.97613882863340562</v>
      </c>
      <c r="N26" s="32">
        <v>19.8</v>
      </c>
      <c r="O26" s="32">
        <v>64.73</v>
      </c>
      <c r="P26" s="34">
        <f t="shared" si="1"/>
        <v>11.25</v>
      </c>
      <c r="Q26" s="35">
        <v>-43079.743999999999</v>
      </c>
      <c r="R26" s="35">
        <v>665956.22400000005</v>
      </c>
      <c r="S26" s="35">
        <v>333637.90399999998</v>
      </c>
      <c r="T26" s="35">
        <v>242084.48199999999</v>
      </c>
      <c r="U26" s="35">
        <v>0</v>
      </c>
      <c r="V26" s="35">
        <v>999594.12800000003</v>
      </c>
      <c r="W26" s="35">
        <v>956514.38399999996</v>
      </c>
      <c r="X26" s="35">
        <f t="shared" si="2"/>
        <v>2414.4785700483094</v>
      </c>
      <c r="Y26" s="35">
        <f t="shared" si="3"/>
        <v>1829.7334444444446</v>
      </c>
      <c r="Z26" s="35">
        <f t="shared" si="4"/>
        <v>1725.6760917874396</v>
      </c>
      <c r="AA26" s="35">
        <f t="shared" si="5"/>
        <v>1608.5899130434784</v>
      </c>
    </row>
    <row r="27" spans="1:27">
      <c r="A27" s="13" t="s">
        <v>53</v>
      </c>
      <c r="B27" s="15" t="s">
        <v>33</v>
      </c>
      <c r="C27" s="17" t="s">
        <v>56</v>
      </c>
      <c r="D27" s="18">
        <v>436</v>
      </c>
      <c r="E27" s="18">
        <v>1</v>
      </c>
      <c r="F27" s="18">
        <v>1.8</v>
      </c>
      <c r="G27" s="18">
        <v>32.9</v>
      </c>
      <c r="H27" s="18">
        <v>2.1</v>
      </c>
      <c r="I27" s="18">
        <v>2.2999999999999998</v>
      </c>
      <c r="J27" s="18">
        <v>37.700000000000003</v>
      </c>
      <c r="K27" s="18">
        <v>2.31</v>
      </c>
      <c r="L27" s="18">
        <v>40</v>
      </c>
      <c r="M27" s="19">
        <f t="shared" si="0"/>
        <v>0.94250000000000012</v>
      </c>
      <c r="N27" s="18">
        <v>17.55</v>
      </c>
      <c r="O27" s="18">
        <v>57.86</v>
      </c>
      <c r="P27" s="20">
        <f t="shared" si="1"/>
        <v>12.457142857142857</v>
      </c>
      <c r="Q27" s="21">
        <v>-35520.909</v>
      </c>
      <c r="R27" s="21">
        <v>580843.54799999995</v>
      </c>
      <c r="S27" s="21">
        <v>262654.50400000002</v>
      </c>
      <c r="T27" s="21">
        <v>189763.96799999999</v>
      </c>
      <c r="U27" s="21">
        <v>0</v>
      </c>
      <c r="V27" s="21">
        <v>843498.05200000003</v>
      </c>
      <c r="W27" s="21">
        <v>807977.14300000004</v>
      </c>
      <c r="X27" s="21">
        <f t="shared" si="2"/>
        <v>1934.6285596330276</v>
      </c>
      <c r="Y27" s="21">
        <f t="shared" si="3"/>
        <v>1499.3901009174313</v>
      </c>
      <c r="Z27" s="21">
        <f t="shared" si="4"/>
        <v>1417.920126146789</v>
      </c>
      <c r="AA27" s="21">
        <f t="shared" si="5"/>
        <v>1332.2099724770642</v>
      </c>
    </row>
    <row r="28" spans="1:27">
      <c r="A28" s="29" t="s">
        <v>53</v>
      </c>
      <c r="B28" s="30" t="s">
        <v>33</v>
      </c>
      <c r="C28" s="31" t="s">
        <v>57</v>
      </c>
      <c r="D28" s="32">
        <v>437</v>
      </c>
      <c r="E28" s="32">
        <v>1</v>
      </c>
      <c r="F28" s="32">
        <v>2</v>
      </c>
      <c r="G28" s="32">
        <v>33.799999999999997</v>
      </c>
      <c r="H28" s="32">
        <v>1</v>
      </c>
      <c r="I28" s="32">
        <v>3.2</v>
      </c>
      <c r="J28" s="32">
        <v>34.86</v>
      </c>
      <c r="K28" s="32">
        <v>6.16</v>
      </c>
      <c r="L28" s="32">
        <v>41</v>
      </c>
      <c r="M28" s="33">
        <f t="shared" si="0"/>
        <v>0.85024390243902437</v>
      </c>
      <c r="N28" s="32">
        <v>23.97</v>
      </c>
      <c r="O28" s="32">
        <v>64.989999999999995</v>
      </c>
      <c r="P28" s="34">
        <f t="shared" si="1"/>
        <v>12.557471264367818</v>
      </c>
      <c r="Q28" s="35">
        <v>-58158.296999999999</v>
      </c>
      <c r="R28" s="35">
        <v>677747.67799999996</v>
      </c>
      <c r="S28" s="35">
        <v>411493.913</v>
      </c>
      <c r="T28" s="35">
        <v>324866.79599999997</v>
      </c>
      <c r="U28" s="35">
        <v>0</v>
      </c>
      <c r="V28" s="35">
        <v>1089241.591</v>
      </c>
      <c r="W28" s="35">
        <v>1031083.294</v>
      </c>
      <c r="X28" s="35">
        <f t="shared" si="2"/>
        <v>2492.543686498856</v>
      </c>
      <c r="Y28" s="35">
        <f t="shared" si="3"/>
        <v>1749.1414073226545</v>
      </c>
      <c r="Z28" s="35">
        <f t="shared" si="4"/>
        <v>1616.0560594965675</v>
      </c>
      <c r="AA28" s="35">
        <f t="shared" si="5"/>
        <v>1550.9100183066359</v>
      </c>
    </row>
    <row r="29" spans="1:27">
      <c r="A29" s="13" t="s">
        <v>53</v>
      </c>
      <c r="B29" s="15" t="s">
        <v>33</v>
      </c>
      <c r="C29" s="17" t="s">
        <v>58</v>
      </c>
      <c r="D29" s="18">
        <v>438</v>
      </c>
      <c r="E29" s="18">
        <v>2</v>
      </c>
      <c r="F29" s="18">
        <v>0</v>
      </c>
      <c r="G29" s="18">
        <v>38.1</v>
      </c>
      <c r="H29" s="18">
        <v>3</v>
      </c>
      <c r="I29" s="18">
        <v>7.6</v>
      </c>
      <c r="J29" s="18">
        <v>36.42</v>
      </c>
      <c r="K29" s="18">
        <v>14.49</v>
      </c>
      <c r="L29" s="18">
        <v>50.7</v>
      </c>
      <c r="M29" s="19">
        <f t="shared" si="0"/>
        <v>0.71834319526627222</v>
      </c>
      <c r="N29" s="18">
        <v>18.809999999999999</v>
      </c>
      <c r="O29" s="18">
        <v>69.72</v>
      </c>
      <c r="P29" s="20">
        <f t="shared" si="1"/>
        <v>10.656934306569342</v>
      </c>
      <c r="Q29" s="21">
        <v>-35925.417999999998</v>
      </c>
      <c r="R29" s="21">
        <v>684783.20400000003</v>
      </c>
      <c r="S29" s="21">
        <v>324756.33799999999</v>
      </c>
      <c r="T29" s="21">
        <v>247312.383</v>
      </c>
      <c r="U29" s="21">
        <v>0</v>
      </c>
      <c r="V29" s="21">
        <v>1009539.542</v>
      </c>
      <c r="W29" s="21">
        <v>973614.12399999995</v>
      </c>
      <c r="X29" s="21">
        <f t="shared" si="2"/>
        <v>2304.884799086758</v>
      </c>
      <c r="Y29" s="21">
        <f t="shared" si="3"/>
        <v>1740.2446552511415</v>
      </c>
      <c r="Z29" s="21">
        <f t="shared" si="4"/>
        <v>1658.2231529680364</v>
      </c>
      <c r="AA29" s="21">
        <f t="shared" si="5"/>
        <v>1563.4319726027397</v>
      </c>
    </row>
    <row r="30" spans="1:27">
      <c r="A30" s="29" t="s">
        <v>53</v>
      </c>
      <c r="B30" s="30" t="s">
        <v>33</v>
      </c>
      <c r="C30" s="31" t="s">
        <v>59</v>
      </c>
      <c r="D30" s="32">
        <v>442</v>
      </c>
      <c r="E30" s="32">
        <v>1</v>
      </c>
      <c r="F30" s="32">
        <v>1</v>
      </c>
      <c r="G30" s="32">
        <v>36.5</v>
      </c>
      <c r="H30" s="32">
        <v>4</v>
      </c>
      <c r="I30" s="32">
        <v>2.9</v>
      </c>
      <c r="J30" s="32">
        <v>41.5</v>
      </c>
      <c r="K30" s="32">
        <v>3.85</v>
      </c>
      <c r="L30" s="32">
        <v>45.4</v>
      </c>
      <c r="M30" s="33">
        <f t="shared" si="0"/>
        <v>0.91409691629955947</v>
      </c>
      <c r="N30" s="32">
        <v>18.18</v>
      </c>
      <c r="O30" s="32">
        <v>64.59</v>
      </c>
      <c r="P30" s="34">
        <f t="shared" si="1"/>
        <v>10.913580246913581</v>
      </c>
      <c r="Q30" s="35">
        <v>-21948.720000000001</v>
      </c>
      <c r="R30" s="35">
        <v>432813.217</v>
      </c>
      <c r="S30" s="35">
        <v>488483.17700000003</v>
      </c>
      <c r="T30" s="35">
        <v>385794.94300000003</v>
      </c>
      <c r="U30" s="35">
        <v>0</v>
      </c>
      <c r="V30" s="35">
        <v>921296.39399999997</v>
      </c>
      <c r="W30" s="35">
        <v>899347.674</v>
      </c>
      <c r="X30" s="35">
        <f t="shared" si="2"/>
        <v>2084.3809819004523</v>
      </c>
      <c r="Y30" s="35">
        <f t="shared" si="3"/>
        <v>1211.5417443438912</v>
      </c>
      <c r="Z30" s="35">
        <f t="shared" si="4"/>
        <v>1161.8840067873302</v>
      </c>
      <c r="AA30" s="35">
        <f t="shared" si="5"/>
        <v>979.21542307692312</v>
      </c>
    </row>
    <row r="31" spans="1:27">
      <c r="A31" s="13" t="s">
        <v>53</v>
      </c>
      <c r="B31" s="15" t="s">
        <v>33</v>
      </c>
      <c r="C31" s="17" t="s">
        <v>60</v>
      </c>
      <c r="D31" s="18">
        <v>478</v>
      </c>
      <c r="E31" s="18">
        <v>1</v>
      </c>
      <c r="F31" s="18">
        <v>1</v>
      </c>
      <c r="G31" s="18">
        <v>39.299999999999997</v>
      </c>
      <c r="H31" s="18">
        <v>3.1</v>
      </c>
      <c r="I31" s="18">
        <v>3.3</v>
      </c>
      <c r="J31" s="18">
        <v>38.200000000000003</v>
      </c>
      <c r="K31" s="18">
        <v>9.36</v>
      </c>
      <c r="L31" s="18">
        <v>47.7</v>
      </c>
      <c r="M31" s="19">
        <f t="shared" si="0"/>
        <v>0.80083857442348005</v>
      </c>
      <c r="N31" s="18">
        <v>14.87</v>
      </c>
      <c r="O31" s="18">
        <v>63.13</v>
      </c>
      <c r="P31" s="20">
        <f t="shared" si="1"/>
        <v>11.273584905660378</v>
      </c>
      <c r="Q31" s="21">
        <v>-44027.714999999997</v>
      </c>
      <c r="R31" s="21">
        <v>687762.89399999997</v>
      </c>
      <c r="S31" s="21">
        <v>343936.96299999999</v>
      </c>
      <c r="T31" s="21">
        <v>230359.41200000001</v>
      </c>
      <c r="U31" s="21">
        <v>0</v>
      </c>
      <c r="V31" s="21">
        <v>1031699.857</v>
      </c>
      <c r="W31" s="21">
        <v>987672.14199999999</v>
      </c>
      <c r="X31" s="21">
        <f t="shared" si="2"/>
        <v>2158.3679016736401</v>
      </c>
      <c r="Y31" s="21">
        <f t="shared" si="3"/>
        <v>1676.4444456066944</v>
      </c>
      <c r="Z31" s="21">
        <f t="shared" si="4"/>
        <v>1584.3362552301255</v>
      </c>
      <c r="AA31" s="21">
        <f t="shared" si="5"/>
        <v>1438.8345062761505</v>
      </c>
    </row>
    <row r="32" spans="1:27">
      <c r="A32" s="29" t="s">
        <v>53</v>
      </c>
      <c r="B32" s="30" t="s">
        <v>33</v>
      </c>
      <c r="C32" s="31" t="s">
        <v>61</v>
      </c>
      <c r="D32" s="32">
        <v>480</v>
      </c>
      <c r="E32" s="32">
        <v>1</v>
      </c>
      <c r="F32" s="32">
        <v>2</v>
      </c>
      <c r="G32" s="32">
        <v>39.4</v>
      </c>
      <c r="H32" s="32">
        <v>2</v>
      </c>
      <c r="I32" s="32">
        <v>8.6999999999999993</v>
      </c>
      <c r="J32" s="32">
        <v>46.7</v>
      </c>
      <c r="K32" s="32">
        <v>6.35</v>
      </c>
      <c r="L32" s="32">
        <v>53.1</v>
      </c>
      <c r="M32" s="33">
        <f t="shared" si="0"/>
        <v>0.87947269303201514</v>
      </c>
      <c r="N32" s="32">
        <v>24.68</v>
      </c>
      <c r="O32" s="32">
        <v>76.09</v>
      </c>
      <c r="P32" s="34">
        <f t="shared" si="1"/>
        <v>11.594202898550725</v>
      </c>
      <c r="Q32" s="35">
        <v>-36357.813000000002</v>
      </c>
      <c r="R32" s="35">
        <v>796968.571</v>
      </c>
      <c r="S32" s="35">
        <v>362046.73800000001</v>
      </c>
      <c r="T32" s="35">
        <v>258460.601</v>
      </c>
      <c r="U32" s="35">
        <v>0</v>
      </c>
      <c r="V32" s="35">
        <v>1159015.3089999999</v>
      </c>
      <c r="W32" s="35">
        <v>1122657.496</v>
      </c>
      <c r="X32" s="35">
        <f t="shared" si="2"/>
        <v>2414.6152270833331</v>
      </c>
      <c r="Y32" s="35">
        <f t="shared" si="3"/>
        <v>1876.1556416666665</v>
      </c>
      <c r="Z32" s="35">
        <f t="shared" si="4"/>
        <v>1800.4101979166667</v>
      </c>
      <c r="AA32" s="35">
        <f t="shared" si="5"/>
        <v>1660.3511895833333</v>
      </c>
    </row>
    <row r="33" spans="1:27">
      <c r="A33" s="13" t="s">
        <v>62</v>
      </c>
      <c r="B33" s="15" t="s">
        <v>33</v>
      </c>
      <c r="C33" s="17" t="s">
        <v>63</v>
      </c>
      <c r="D33" s="18">
        <v>501</v>
      </c>
      <c r="E33" s="18">
        <v>1</v>
      </c>
      <c r="F33" s="18">
        <v>1</v>
      </c>
      <c r="G33" s="18">
        <v>35</v>
      </c>
      <c r="H33" s="18">
        <v>4</v>
      </c>
      <c r="I33" s="18">
        <v>1</v>
      </c>
      <c r="J33" s="18">
        <v>37.200000000000003</v>
      </c>
      <c r="K33" s="18">
        <v>4.97</v>
      </c>
      <c r="L33" s="18">
        <v>42.1</v>
      </c>
      <c r="M33" s="19">
        <f t="shared" si="0"/>
        <v>0.88361045130641336</v>
      </c>
      <c r="N33" s="18">
        <v>24.61</v>
      </c>
      <c r="O33" s="18">
        <v>67.59</v>
      </c>
      <c r="P33" s="20">
        <f t="shared" si="1"/>
        <v>12.846153846153847</v>
      </c>
      <c r="Q33" s="21">
        <v>-47230.216999999997</v>
      </c>
      <c r="R33" s="21">
        <v>647362.40700000001</v>
      </c>
      <c r="S33" s="21">
        <v>263498.29300000001</v>
      </c>
      <c r="T33" s="21">
        <v>167848.99600000001</v>
      </c>
      <c r="U33" s="21">
        <v>0</v>
      </c>
      <c r="V33" s="21">
        <v>910860.7</v>
      </c>
      <c r="W33" s="21">
        <v>863630.48300000001</v>
      </c>
      <c r="X33" s="21">
        <f t="shared" si="2"/>
        <v>1818.0852295409181</v>
      </c>
      <c r="Y33" s="21">
        <f t="shared" si="3"/>
        <v>1483.0572934131735</v>
      </c>
      <c r="Z33" s="21">
        <f t="shared" si="4"/>
        <v>1388.7854031936126</v>
      </c>
      <c r="AA33" s="21">
        <f t="shared" si="5"/>
        <v>1292.1405329341317</v>
      </c>
    </row>
    <row r="34" spans="1:27">
      <c r="A34" s="29" t="s">
        <v>62</v>
      </c>
      <c r="B34" s="30" t="s">
        <v>33</v>
      </c>
      <c r="C34" s="31" t="s">
        <v>64</v>
      </c>
      <c r="D34" s="32">
        <v>511</v>
      </c>
      <c r="E34" s="32">
        <v>1</v>
      </c>
      <c r="F34" s="32">
        <v>2</v>
      </c>
      <c r="G34" s="32">
        <v>41.1</v>
      </c>
      <c r="H34" s="32">
        <v>0</v>
      </c>
      <c r="I34" s="32">
        <v>6.9</v>
      </c>
      <c r="J34" s="32">
        <v>39.69</v>
      </c>
      <c r="K34" s="32">
        <v>11.31</v>
      </c>
      <c r="L34" s="32">
        <v>51</v>
      </c>
      <c r="M34" s="33">
        <f t="shared" si="0"/>
        <v>0.77823529411764703</v>
      </c>
      <c r="N34" s="32">
        <v>21.48</v>
      </c>
      <c r="O34" s="32">
        <v>72.48</v>
      </c>
      <c r="P34" s="34">
        <f t="shared" si="1"/>
        <v>12.4330900243309</v>
      </c>
      <c r="Q34" s="35">
        <v>-61186.894999999997</v>
      </c>
      <c r="R34" s="35">
        <v>719642.76599999995</v>
      </c>
      <c r="S34" s="35">
        <v>398582.84700000001</v>
      </c>
      <c r="T34" s="35">
        <v>290660.75599999999</v>
      </c>
      <c r="U34" s="35">
        <v>0</v>
      </c>
      <c r="V34" s="35">
        <v>1118225.6129999999</v>
      </c>
      <c r="W34" s="35">
        <v>1057038.7180000001</v>
      </c>
      <c r="X34" s="35">
        <f t="shared" si="2"/>
        <v>2188.3084403131115</v>
      </c>
      <c r="Y34" s="35">
        <f t="shared" si="3"/>
        <v>1619.5006986301366</v>
      </c>
      <c r="Z34" s="35">
        <f t="shared" si="4"/>
        <v>1499.7611780821919</v>
      </c>
      <c r="AA34" s="35">
        <f t="shared" si="5"/>
        <v>1408.30286888454</v>
      </c>
    </row>
    <row r="35" spans="1:27">
      <c r="A35" s="13" t="s">
        <v>62</v>
      </c>
      <c r="B35" s="15" t="s">
        <v>33</v>
      </c>
      <c r="C35" s="17" t="s">
        <v>65</v>
      </c>
      <c r="D35" s="18">
        <v>511</v>
      </c>
      <c r="E35" s="18">
        <v>1</v>
      </c>
      <c r="F35" s="18">
        <v>1</v>
      </c>
      <c r="G35" s="18">
        <v>43.3</v>
      </c>
      <c r="H35" s="18">
        <v>2</v>
      </c>
      <c r="I35" s="18">
        <v>3.8</v>
      </c>
      <c r="J35" s="18">
        <v>44.2</v>
      </c>
      <c r="K35" s="18">
        <v>6.69</v>
      </c>
      <c r="L35" s="18">
        <v>51.1</v>
      </c>
      <c r="M35" s="19">
        <f t="shared" si="0"/>
        <v>0.86497064579256366</v>
      </c>
      <c r="N35" s="18">
        <v>19.100000000000001</v>
      </c>
      <c r="O35" s="18">
        <v>69.28</v>
      </c>
      <c r="P35" s="20">
        <f t="shared" si="1"/>
        <v>11.280353200883003</v>
      </c>
      <c r="Q35" s="21">
        <v>-41717.913999999997</v>
      </c>
      <c r="R35" s="21">
        <v>744185.70299999998</v>
      </c>
      <c r="S35" s="21">
        <v>358540.50300000003</v>
      </c>
      <c r="T35" s="21">
        <v>267454.50300000003</v>
      </c>
      <c r="U35" s="21">
        <v>0</v>
      </c>
      <c r="V35" s="21">
        <v>1102726.206</v>
      </c>
      <c r="W35" s="21">
        <v>1061008.2919999999</v>
      </c>
      <c r="X35" s="21">
        <f t="shared" si="2"/>
        <v>2157.9769197651663</v>
      </c>
      <c r="Y35" s="21">
        <f t="shared" si="3"/>
        <v>1634.5825890410958</v>
      </c>
      <c r="Z35" s="21">
        <f t="shared" si="4"/>
        <v>1552.9428356164381</v>
      </c>
      <c r="AA35" s="21">
        <f t="shared" si="5"/>
        <v>1456.3320998043052</v>
      </c>
    </row>
    <row r="36" spans="1:27">
      <c r="A36" s="29" t="s">
        <v>62</v>
      </c>
      <c r="B36" s="30" t="s">
        <v>33</v>
      </c>
      <c r="C36" s="31" t="s">
        <v>66</v>
      </c>
      <c r="D36" s="32">
        <v>536</v>
      </c>
      <c r="E36" s="32">
        <v>1</v>
      </c>
      <c r="F36" s="32">
        <v>1</v>
      </c>
      <c r="G36" s="32">
        <v>47.9</v>
      </c>
      <c r="H36" s="32">
        <v>2</v>
      </c>
      <c r="I36" s="32">
        <v>1.1000000000000001</v>
      </c>
      <c r="J36" s="32">
        <v>39.06</v>
      </c>
      <c r="K36" s="32">
        <v>13.98</v>
      </c>
      <c r="L36" s="32">
        <v>53</v>
      </c>
      <c r="M36" s="33">
        <f t="shared" si="0"/>
        <v>0.73698113207547178</v>
      </c>
      <c r="N36" s="32">
        <v>13.26</v>
      </c>
      <c r="O36" s="32">
        <v>66</v>
      </c>
      <c r="P36" s="34">
        <f t="shared" si="1"/>
        <v>10.741482965931864</v>
      </c>
      <c r="Q36" s="35">
        <v>-58845.995999999999</v>
      </c>
      <c r="R36" s="35">
        <v>804753.571</v>
      </c>
      <c r="S36" s="35">
        <v>303698.16200000001</v>
      </c>
      <c r="T36" s="35">
        <v>187572.16</v>
      </c>
      <c r="U36" s="35">
        <v>0</v>
      </c>
      <c r="V36" s="35">
        <v>1108451.733</v>
      </c>
      <c r="W36" s="35">
        <v>1049605.737</v>
      </c>
      <c r="X36" s="35">
        <f t="shared" si="2"/>
        <v>2068.006964552239</v>
      </c>
      <c r="Y36" s="35">
        <f t="shared" si="3"/>
        <v>1718.0589048507463</v>
      </c>
      <c r="Z36" s="35">
        <f t="shared" si="4"/>
        <v>1608.2715988805969</v>
      </c>
      <c r="AA36" s="35">
        <f t="shared" si="5"/>
        <v>1501.4059160447762</v>
      </c>
    </row>
    <row r="37" spans="1:27">
      <c r="A37" s="13" t="s">
        <v>62</v>
      </c>
      <c r="B37" s="15" t="s">
        <v>33</v>
      </c>
      <c r="C37" s="17" t="s">
        <v>67</v>
      </c>
      <c r="D37" s="18">
        <v>569</v>
      </c>
      <c r="E37" s="18">
        <v>1</v>
      </c>
      <c r="F37" s="18">
        <v>1</v>
      </c>
      <c r="G37" s="18">
        <v>42</v>
      </c>
      <c r="H37" s="18">
        <v>2</v>
      </c>
      <c r="I37" s="18">
        <v>4.7</v>
      </c>
      <c r="J37" s="18">
        <v>50.68</v>
      </c>
      <c r="K37" s="18">
        <v>0</v>
      </c>
      <c r="L37" s="18">
        <v>50.7</v>
      </c>
      <c r="M37" s="19">
        <f t="shared" si="0"/>
        <v>0.99960552268244574</v>
      </c>
      <c r="N37" s="18">
        <v>15.62</v>
      </c>
      <c r="O37" s="18">
        <v>66.3</v>
      </c>
      <c r="P37" s="20">
        <f t="shared" si="1"/>
        <v>12.931818181818182</v>
      </c>
      <c r="Q37" s="21">
        <v>-60116.332999999999</v>
      </c>
      <c r="R37" s="21">
        <v>757639.571</v>
      </c>
      <c r="S37" s="21">
        <v>346933.34</v>
      </c>
      <c r="T37" s="21">
        <v>247498.76300000001</v>
      </c>
      <c r="U37" s="21">
        <v>0</v>
      </c>
      <c r="V37" s="21">
        <v>1104572.9110000001</v>
      </c>
      <c r="W37" s="21">
        <v>1044456.578</v>
      </c>
      <c r="X37" s="21">
        <f t="shared" si="2"/>
        <v>1941.2529191564149</v>
      </c>
      <c r="Y37" s="21">
        <f t="shared" si="3"/>
        <v>1506.2814551845343</v>
      </c>
      <c r="Z37" s="21">
        <f t="shared" si="4"/>
        <v>1400.6288488576449</v>
      </c>
      <c r="AA37" s="21">
        <f t="shared" si="5"/>
        <v>1331.5282442882249</v>
      </c>
    </row>
    <row r="38" spans="1:27">
      <c r="A38" s="29" t="s">
        <v>62</v>
      </c>
      <c r="B38" s="30" t="s">
        <v>33</v>
      </c>
      <c r="C38" s="31" t="s">
        <v>68</v>
      </c>
      <c r="D38" s="32">
        <v>587</v>
      </c>
      <c r="E38" s="32">
        <v>1</v>
      </c>
      <c r="F38" s="32">
        <v>1</v>
      </c>
      <c r="G38" s="32">
        <v>48.3</v>
      </c>
      <c r="H38" s="32">
        <v>1</v>
      </c>
      <c r="I38" s="32">
        <v>3.9</v>
      </c>
      <c r="J38" s="32">
        <v>41.5</v>
      </c>
      <c r="K38" s="32">
        <v>13.6</v>
      </c>
      <c r="L38" s="32">
        <v>55.1</v>
      </c>
      <c r="M38" s="33">
        <f t="shared" si="0"/>
        <v>0.75317604355716872</v>
      </c>
      <c r="N38" s="32">
        <v>23.26</v>
      </c>
      <c r="O38" s="32">
        <v>78.97</v>
      </c>
      <c r="P38" s="34">
        <f t="shared" si="1"/>
        <v>11.906693711967547</v>
      </c>
      <c r="Q38" s="35">
        <v>-43460.466</v>
      </c>
      <c r="R38" s="35">
        <v>732498.03200000001</v>
      </c>
      <c r="S38" s="35">
        <v>307138.41700000002</v>
      </c>
      <c r="T38" s="35">
        <v>231627.41099999999</v>
      </c>
      <c r="U38" s="35">
        <v>0</v>
      </c>
      <c r="V38" s="35">
        <v>1039636.449</v>
      </c>
      <c r="W38" s="35">
        <v>996175.98300000001</v>
      </c>
      <c r="X38" s="35">
        <f t="shared" si="2"/>
        <v>1771.1012759795572</v>
      </c>
      <c r="Y38" s="35">
        <f t="shared" si="3"/>
        <v>1376.5060272572402</v>
      </c>
      <c r="Z38" s="35">
        <f t="shared" si="4"/>
        <v>1302.4677546848382</v>
      </c>
      <c r="AA38" s="35">
        <f t="shared" si="5"/>
        <v>1247.8671754684838</v>
      </c>
    </row>
    <row r="39" spans="1:27">
      <c r="A39" s="13" t="s">
        <v>62</v>
      </c>
      <c r="B39" s="15" t="s">
        <v>33</v>
      </c>
      <c r="C39" s="17" t="s">
        <v>69</v>
      </c>
      <c r="D39" s="18">
        <v>589</v>
      </c>
      <c r="E39" s="18">
        <v>1</v>
      </c>
      <c r="F39" s="18">
        <v>2</v>
      </c>
      <c r="G39" s="18">
        <v>43.5</v>
      </c>
      <c r="H39" s="18">
        <v>2</v>
      </c>
      <c r="I39" s="18">
        <v>3.1</v>
      </c>
      <c r="J39" s="18">
        <v>48.51</v>
      </c>
      <c r="K39" s="18">
        <v>3.09</v>
      </c>
      <c r="L39" s="18">
        <v>51.6</v>
      </c>
      <c r="M39" s="19">
        <f t="shared" si="0"/>
        <v>0.94011627906976736</v>
      </c>
      <c r="N39" s="18">
        <v>30.07</v>
      </c>
      <c r="O39" s="18">
        <v>81.67</v>
      </c>
      <c r="P39" s="20">
        <f t="shared" si="1"/>
        <v>12.945054945054945</v>
      </c>
      <c r="Q39" s="21">
        <v>-61371.811999999998</v>
      </c>
      <c r="R39" s="21">
        <v>807190.34900000005</v>
      </c>
      <c r="S39" s="21">
        <v>515891.86800000002</v>
      </c>
      <c r="T39" s="21">
        <v>396540.96799999999</v>
      </c>
      <c r="U39" s="21">
        <v>0</v>
      </c>
      <c r="V39" s="21">
        <v>1323082.2169999999</v>
      </c>
      <c r="W39" s="21">
        <v>1261710.405</v>
      </c>
      <c r="X39" s="21">
        <f t="shared" si="2"/>
        <v>2246.3195534804754</v>
      </c>
      <c r="Y39" s="21">
        <f t="shared" si="3"/>
        <v>1573.0751256366723</v>
      </c>
      <c r="Z39" s="21">
        <f t="shared" si="4"/>
        <v>1468.8785008488965</v>
      </c>
      <c r="AA39" s="21">
        <f t="shared" si="5"/>
        <v>1370.4420186757216</v>
      </c>
    </row>
    <row r="40" spans="1:27">
      <c r="A40" s="29" t="s">
        <v>62</v>
      </c>
      <c r="B40" s="30" t="s">
        <v>33</v>
      </c>
      <c r="C40" s="31" t="s">
        <v>70</v>
      </c>
      <c r="D40" s="32">
        <v>597</v>
      </c>
      <c r="E40" s="32">
        <v>1</v>
      </c>
      <c r="F40" s="32">
        <v>1</v>
      </c>
      <c r="G40" s="32">
        <v>43.7</v>
      </c>
      <c r="H40" s="32">
        <v>3.5</v>
      </c>
      <c r="I40" s="32">
        <v>6.5</v>
      </c>
      <c r="J40" s="32">
        <v>50.99</v>
      </c>
      <c r="K40" s="32">
        <v>4.7699999999999996</v>
      </c>
      <c r="L40" s="32">
        <v>55.8</v>
      </c>
      <c r="M40" s="33">
        <f t="shared" ref="M40:M71" si="6">+J40/L40</f>
        <v>0.91379928315412196</v>
      </c>
      <c r="N40" s="32">
        <v>30.15</v>
      </c>
      <c r="O40" s="32">
        <v>86.91</v>
      </c>
      <c r="P40" s="34">
        <f t="shared" ref="P40:P71" si="7">+D40/(H40+G40)</f>
        <v>12.648305084745761</v>
      </c>
      <c r="Q40" s="35">
        <v>-52969.177000000003</v>
      </c>
      <c r="R40" s="35">
        <v>919164.96499999997</v>
      </c>
      <c r="S40" s="35">
        <v>400013.90500000003</v>
      </c>
      <c r="T40" s="35">
        <v>262729.66399999999</v>
      </c>
      <c r="U40" s="35">
        <v>0</v>
      </c>
      <c r="V40" s="35">
        <v>1319178.8700000001</v>
      </c>
      <c r="W40" s="35">
        <v>1266209.693</v>
      </c>
      <c r="X40" s="35">
        <f t="shared" ref="X40:X71" si="8">+V40/D40</f>
        <v>2209.6798492462312</v>
      </c>
      <c r="Y40" s="35">
        <f t="shared" ref="Y40:Y71" si="9">+(V40-(U40+T40))/D40</f>
        <v>1769.5966599664996</v>
      </c>
      <c r="Z40" s="35">
        <f t="shared" ref="Z40:Z71" si="10">+(W40-(U40+T40))/D40</f>
        <v>1680.8710703517588</v>
      </c>
      <c r="AA40" s="35">
        <f t="shared" ref="AA40:AA71" si="11">+R40/D40</f>
        <v>1539.6398073701841</v>
      </c>
    </row>
    <row r="41" spans="1:27">
      <c r="A41" s="13" t="s">
        <v>71</v>
      </c>
      <c r="B41" s="15" t="s">
        <v>33</v>
      </c>
      <c r="C41" s="17" t="s">
        <v>72</v>
      </c>
      <c r="D41" s="18">
        <v>640</v>
      </c>
      <c r="E41" s="18">
        <v>1</v>
      </c>
      <c r="F41" s="18">
        <v>1</v>
      </c>
      <c r="G41" s="18">
        <v>53.3</v>
      </c>
      <c r="H41" s="18">
        <v>3.2</v>
      </c>
      <c r="I41" s="18">
        <v>3.3</v>
      </c>
      <c r="J41" s="18">
        <v>56.61</v>
      </c>
      <c r="K41" s="18">
        <v>5.24</v>
      </c>
      <c r="L41" s="18">
        <v>61.9</v>
      </c>
      <c r="M41" s="19">
        <f t="shared" si="6"/>
        <v>0.91453957996768986</v>
      </c>
      <c r="N41" s="18">
        <v>29.38</v>
      </c>
      <c r="O41" s="18">
        <v>91.23</v>
      </c>
      <c r="P41" s="20">
        <f t="shared" si="7"/>
        <v>11.327433628318584</v>
      </c>
      <c r="Q41" s="21">
        <v>-61543.879000000001</v>
      </c>
      <c r="R41" s="21">
        <v>922385.93900000001</v>
      </c>
      <c r="S41" s="21">
        <v>331717.554</v>
      </c>
      <c r="T41" s="21">
        <v>212256.057</v>
      </c>
      <c r="U41" s="21">
        <v>0</v>
      </c>
      <c r="V41" s="21">
        <v>1254103.493</v>
      </c>
      <c r="W41" s="21">
        <v>1192559.6140000001</v>
      </c>
      <c r="X41" s="21">
        <f t="shared" si="8"/>
        <v>1959.5367078125</v>
      </c>
      <c r="Y41" s="21">
        <f t="shared" si="9"/>
        <v>1627.88661875</v>
      </c>
      <c r="Z41" s="21">
        <f t="shared" si="10"/>
        <v>1531.7243078125</v>
      </c>
      <c r="AA41" s="21">
        <f t="shared" si="11"/>
        <v>1441.2280296875001</v>
      </c>
    </row>
    <row r="42" spans="1:27">
      <c r="A42" s="29" t="s">
        <v>71</v>
      </c>
      <c r="B42" s="30" t="s">
        <v>33</v>
      </c>
      <c r="C42" s="31" t="s">
        <v>73</v>
      </c>
      <c r="D42" s="32">
        <v>693</v>
      </c>
      <c r="E42" s="32">
        <v>1</v>
      </c>
      <c r="F42" s="32">
        <v>2</v>
      </c>
      <c r="G42" s="32">
        <v>56.8</v>
      </c>
      <c r="H42" s="32">
        <v>2.1</v>
      </c>
      <c r="I42" s="32">
        <v>4</v>
      </c>
      <c r="J42" s="32">
        <v>60.67</v>
      </c>
      <c r="K42" s="32">
        <v>5.24</v>
      </c>
      <c r="L42" s="32">
        <v>65.900000000000006</v>
      </c>
      <c r="M42" s="33">
        <f t="shared" si="6"/>
        <v>0.92063732928679809</v>
      </c>
      <c r="N42" s="32">
        <v>35.83</v>
      </c>
      <c r="O42" s="32">
        <v>101.74</v>
      </c>
      <c r="P42" s="34">
        <f t="shared" si="7"/>
        <v>11.765704584040748</v>
      </c>
      <c r="Q42" s="35">
        <v>-64852.241000000002</v>
      </c>
      <c r="R42" s="35">
        <v>970104.21</v>
      </c>
      <c r="S42" s="35">
        <v>419483.17099999997</v>
      </c>
      <c r="T42" s="35">
        <v>301489.315</v>
      </c>
      <c r="U42" s="35">
        <v>0</v>
      </c>
      <c r="V42" s="35">
        <v>1389587.3810000001</v>
      </c>
      <c r="W42" s="35">
        <v>1324735.1399999999</v>
      </c>
      <c r="X42" s="35">
        <f t="shared" si="8"/>
        <v>2005.1765959595959</v>
      </c>
      <c r="Y42" s="35">
        <f t="shared" si="9"/>
        <v>1570.1270793650795</v>
      </c>
      <c r="Z42" s="35">
        <f t="shared" si="10"/>
        <v>1476.5452020202019</v>
      </c>
      <c r="AA42" s="35">
        <f t="shared" si="11"/>
        <v>1399.8617748917748</v>
      </c>
    </row>
    <row r="43" spans="1:27">
      <c r="A43" s="13" t="s">
        <v>71</v>
      </c>
      <c r="B43" s="15" t="s">
        <v>33</v>
      </c>
      <c r="C43" s="17" t="s">
        <v>74</v>
      </c>
      <c r="D43" s="18">
        <v>726</v>
      </c>
      <c r="E43" s="18">
        <v>1</v>
      </c>
      <c r="F43" s="18">
        <v>0</v>
      </c>
      <c r="G43" s="18">
        <v>51.1</v>
      </c>
      <c r="H43" s="18">
        <v>2</v>
      </c>
      <c r="I43" s="18">
        <v>10</v>
      </c>
      <c r="J43" s="18">
        <v>60.1</v>
      </c>
      <c r="K43" s="18">
        <v>4.16</v>
      </c>
      <c r="L43" s="18">
        <v>64.099999999999994</v>
      </c>
      <c r="M43" s="19">
        <f t="shared" si="6"/>
        <v>0.93759750390015606</v>
      </c>
      <c r="N43" s="18">
        <v>30.59</v>
      </c>
      <c r="O43" s="18">
        <v>94.85</v>
      </c>
      <c r="P43" s="20">
        <f t="shared" si="7"/>
        <v>13.672316384180791</v>
      </c>
      <c r="Q43" s="21">
        <v>-59612.883000000002</v>
      </c>
      <c r="R43" s="21">
        <v>1022084.2560000001</v>
      </c>
      <c r="S43" s="21">
        <v>452097.06099999999</v>
      </c>
      <c r="T43" s="21">
        <v>323627.58199999999</v>
      </c>
      <c r="U43" s="21">
        <v>0</v>
      </c>
      <c r="V43" s="21">
        <v>1474181.317</v>
      </c>
      <c r="W43" s="21">
        <v>1414568.4339999999</v>
      </c>
      <c r="X43" s="21">
        <f t="shared" si="8"/>
        <v>2030.5527782369147</v>
      </c>
      <c r="Y43" s="21">
        <f t="shared" si="9"/>
        <v>1584.7847589531682</v>
      </c>
      <c r="Z43" s="21">
        <f t="shared" si="10"/>
        <v>1502.6733498622589</v>
      </c>
      <c r="AA43" s="21">
        <f t="shared" si="11"/>
        <v>1407.8295537190083</v>
      </c>
    </row>
    <row r="44" spans="1:27">
      <c r="A44" s="29" t="s">
        <v>45</v>
      </c>
      <c r="B44" s="30" t="s">
        <v>75</v>
      </c>
      <c r="C44" s="31" t="s">
        <v>76</v>
      </c>
      <c r="D44" s="32">
        <v>355</v>
      </c>
      <c r="E44" s="32">
        <v>1</v>
      </c>
      <c r="F44" s="32">
        <v>1</v>
      </c>
      <c r="G44" s="32">
        <v>27.9</v>
      </c>
      <c r="H44" s="32">
        <v>2</v>
      </c>
      <c r="I44" s="32">
        <v>9.6</v>
      </c>
      <c r="J44" s="32">
        <v>36.39</v>
      </c>
      <c r="K44" s="32">
        <v>5.1100000000000003</v>
      </c>
      <c r="L44" s="32">
        <v>41.5</v>
      </c>
      <c r="M44" s="33">
        <f t="shared" si="6"/>
        <v>0.87686746987951814</v>
      </c>
      <c r="N44" s="32">
        <v>19.52</v>
      </c>
      <c r="O44" s="32">
        <v>61.02</v>
      </c>
      <c r="P44" s="34">
        <f t="shared" si="7"/>
        <v>11.872909698996656</v>
      </c>
      <c r="Q44" s="35">
        <v>-50838.311999999998</v>
      </c>
      <c r="R44" s="35">
        <v>729777.89300000004</v>
      </c>
      <c r="S44" s="35">
        <v>205229.764</v>
      </c>
      <c r="T44" s="35">
        <v>92557.788</v>
      </c>
      <c r="U44" s="35">
        <v>0</v>
      </c>
      <c r="V44" s="35">
        <v>935007.65700000001</v>
      </c>
      <c r="W44" s="35">
        <v>884169.34499999997</v>
      </c>
      <c r="X44" s="35">
        <f t="shared" si="8"/>
        <v>2633.8243859154932</v>
      </c>
      <c r="Y44" s="35">
        <f t="shared" si="9"/>
        <v>2373.0982225352113</v>
      </c>
      <c r="Z44" s="35">
        <f t="shared" si="10"/>
        <v>2229.8917098591551</v>
      </c>
      <c r="AA44" s="35">
        <f t="shared" si="11"/>
        <v>2055.7123746478874</v>
      </c>
    </row>
    <row r="45" spans="1:27">
      <c r="A45" s="13" t="s">
        <v>53</v>
      </c>
      <c r="B45" s="15" t="s">
        <v>75</v>
      </c>
      <c r="C45" s="17" t="s">
        <v>77</v>
      </c>
      <c r="D45" s="18">
        <v>437</v>
      </c>
      <c r="E45" s="18">
        <v>1</v>
      </c>
      <c r="F45" s="18">
        <v>1</v>
      </c>
      <c r="G45" s="18">
        <v>34.700000000000003</v>
      </c>
      <c r="H45" s="18">
        <v>3</v>
      </c>
      <c r="I45" s="18">
        <v>5.0999999999999996</v>
      </c>
      <c r="J45" s="18">
        <v>42.78</v>
      </c>
      <c r="K45" s="18">
        <v>1.98</v>
      </c>
      <c r="L45" s="18">
        <v>44.8</v>
      </c>
      <c r="M45" s="19">
        <f t="shared" si="6"/>
        <v>0.95491071428571439</v>
      </c>
      <c r="N45" s="18">
        <v>24.42</v>
      </c>
      <c r="O45" s="18">
        <v>69.180000000000007</v>
      </c>
      <c r="P45" s="20">
        <f t="shared" si="7"/>
        <v>11.591511936339522</v>
      </c>
      <c r="Q45" s="21">
        <v>-67671.433000000005</v>
      </c>
      <c r="R45" s="21">
        <v>687612.83700000006</v>
      </c>
      <c r="S45" s="21">
        <v>262708.549</v>
      </c>
      <c r="T45" s="21">
        <v>149793.62400000001</v>
      </c>
      <c r="U45" s="21">
        <v>0</v>
      </c>
      <c r="V45" s="21">
        <v>950321.38600000006</v>
      </c>
      <c r="W45" s="21">
        <v>882649.95299999998</v>
      </c>
      <c r="X45" s="21">
        <f t="shared" si="8"/>
        <v>2174.6484805491991</v>
      </c>
      <c r="Y45" s="21">
        <f t="shared" si="9"/>
        <v>1831.8713089244854</v>
      </c>
      <c r="Z45" s="21">
        <f t="shared" si="10"/>
        <v>1677.0167711670479</v>
      </c>
      <c r="AA45" s="21">
        <f t="shared" si="11"/>
        <v>1573.4847528604121</v>
      </c>
    </row>
    <row r="46" spans="1:27">
      <c r="A46" s="29" t="s">
        <v>53</v>
      </c>
      <c r="B46" s="30" t="s">
        <v>75</v>
      </c>
      <c r="C46" s="31" t="s">
        <v>78</v>
      </c>
      <c r="D46" s="32">
        <v>458</v>
      </c>
      <c r="E46" s="32">
        <v>1</v>
      </c>
      <c r="F46" s="32">
        <v>0</v>
      </c>
      <c r="G46" s="32">
        <v>37.200000000000003</v>
      </c>
      <c r="H46" s="32">
        <v>3</v>
      </c>
      <c r="I46" s="32">
        <v>5</v>
      </c>
      <c r="J46" s="32">
        <v>36.979999999999997</v>
      </c>
      <c r="K46" s="32">
        <v>9.23</v>
      </c>
      <c r="L46" s="32">
        <v>46.2</v>
      </c>
      <c r="M46" s="33">
        <f t="shared" si="6"/>
        <v>0.80043290043290027</v>
      </c>
      <c r="N46" s="32">
        <v>20.88</v>
      </c>
      <c r="O46" s="32">
        <v>67.09</v>
      </c>
      <c r="P46" s="34">
        <f t="shared" si="7"/>
        <v>11.393034825870647</v>
      </c>
      <c r="Q46" s="35">
        <v>-62760.597000000002</v>
      </c>
      <c r="R46" s="35">
        <v>731854.03799999994</v>
      </c>
      <c r="S46" s="35">
        <v>225572.44</v>
      </c>
      <c r="T46" s="35">
        <v>116391.924</v>
      </c>
      <c r="U46" s="35">
        <v>0</v>
      </c>
      <c r="V46" s="35">
        <v>957426.478</v>
      </c>
      <c r="W46" s="35">
        <v>894665.88100000005</v>
      </c>
      <c r="X46" s="35">
        <f t="shared" si="8"/>
        <v>2090.4508253275108</v>
      </c>
      <c r="Y46" s="35">
        <f t="shared" si="9"/>
        <v>1836.3199868995632</v>
      </c>
      <c r="Z46" s="35">
        <f t="shared" si="10"/>
        <v>1699.288115720524</v>
      </c>
      <c r="AA46" s="35">
        <f t="shared" si="11"/>
        <v>1597.9345807860261</v>
      </c>
    </row>
    <row r="47" spans="1:27">
      <c r="A47" s="13" t="s">
        <v>53</v>
      </c>
      <c r="B47" s="15" t="s">
        <v>75</v>
      </c>
      <c r="C47" s="17" t="s">
        <v>79</v>
      </c>
      <c r="D47" s="18">
        <v>471</v>
      </c>
      <c r="E47" s="18">
        <v>1</v>
      </c>
      <c r="F47" s="18">
        <v>1</v>
      </c>
      <c r="G47" s="18">
        <v>39.4</v>
      </c>
      <c r="H47" s="18">
        <v>0</v>
      </c>
      <c r="I47" s="18">
        <v>2.6</v>
      </c>
      <c r="J47" s="18">
        <v>40.950000000000003</v>
      </c>
      <c r="K47" s="18">
        <v>3.02</v>
      </c>
      <c r="L47" s="18">
        <v>44</v>
      </c>
      <c r="M47" s="19">
        <f t="shared" si="6"/>
        <v>0.93068181818181828</v>
      </c>
      <c r="N47" s="18">
        <v>20.76</v>
      </c>
      <c r="O47" s="18">
        <v>64.73</v>
      </c>
      <c r="P47" s="20">
        <f t="shared" si="7"/>
        <v>11.954314720812183</v>
      </c>
      <c r="Q47" s="21">
        <v>-20888.337</v>
      </c>
      <c r="R47" s="21">
        <v>675494.21699999995</v>
      </c>
      <c r="S47" s="21">
        <v>236540.96599999999</v>
      </c>
      <c r="T47" s="21">
        <v>136523.29199999999</v>
      </c>
      <c r="U47" s="21">
        <v>0</v>
      </c>
      <c r="V47" s="21">
        <v>912035.18299999996</v>
      </c>
      <c r="W47" s="21">
        <v>891146.84600000002</v>
      </c>
      <c r="X47" s="21">
        <f t="shared" si="8"/>
        <v>1936.3804309978768</v>
      </c>
      <c r="Y47" s="21">
        <f t="shared" si="9"/>
        <v>1646.5220615711251</v>
      </c>
      <c r="Z47" s="21">
        <f t="shared" si="10"/>
        <v>1602.1731507430998</v>
      </c>
      <c r="AA47" s="21">
        <f t="shared" si="11"/>
        <v>1434.1703121019107</v>
      </c>
    </row>
    <row r="48" spans="1:27">
      <c r="A48" s="29" t="s">
        <v>62</v>
      </c>
      <c r="B48" s="30" t="s">
        <v>75</v>
      </c>
      <c r="C48" s="31" t="s">
        <v>80</v>
      </c>
      <c r="D48" s="32">
        <v>564</v>
      </c>
      <c r="E48" s="32">
        <v>1</v>
      </c>
      <c r="F48" s="32">
        <v>1</v>
      </c>
      <c r="G48" s="32">
        <v>48.2</v>
      </c>
      <c r="H48" s="32">
        <v>4</v>
      </c>
      <c r="I48" s="32">
        <v>3</v>
      </c>
      <c r="J48" s="32">
        <v>56.15</v>
      </c>
      <c r="K48" s="32">
        <v>1</v>
      </c>
      <c r="L48" s="32">
        <v>57.2</v>
      </c>
      <c r="M48" s="33">
        <f t="shared" si="6"/>
        <v>0.98164335664335656</v>
      </c>
      <c r="N48" s="32">
        <v>36.950000000000003</v>
      </c>
      <c r="O48" s="32">
        <v>94.1</v>
      </c>
      <c r="P48" s="34">
        <f t="shared" si="7"/>
        <v>10.804597701149424</v>
      </c>
      <c r="Q48" s="35">
        <v>-85697.15</v>
      </c>
      <c r="R48" s="35">
        <v>979139.56499999994</v>
      </c>
      <c r="S48" s="35">
        <v>322535.77600000001</v>
      </c>
      <c r="T48" s="35">
        <v>183304.59599999999</v>
      </c>
      <c r="U48" s="35">
        <v>0</v>
      </c>
      <c r="V48" s="35">
        <v>1301675.341</v>
      </c>
      <c r="W48" s="35">
        <v>1215978.1910000001</v>
      </c>
      <c r="X48" s="35">
        <f t="shared" si="8"/>
        <v>2307.9350017730499</v>
      </c>
      <c r="Y48" s="35">
        <f t="shared" si="9"/>
        <v>1982.9268528368796</v>
      </c>
      <c r="Z48" s="35">
        <f t="shared" si="10"/>
        <v>1830.9815514184399</v>
      </c>
      <c r="AA48" s="35">
        <f t="shared" si="11"/>
        <v>1736.0630585106383</v>
      </c>
    </row>
    <row r="49" spans="1:27">
      <c r="A49" s="13" t="s">
        <v>62</v>
      </c>
      <c r="B49" s="15" t="s">
        <v>75</v>
      </c>
      <c r="C49" s="17" t="s">
        <v>81</v>
      </c>
      <c r="D49" s="18">
        <v>574</v>
      </c>
      <c r="E49" s="18">
        <v>1</v>
      </c>
      <c r="F49" s="18">
        <v>1</v>
      </c>
      <c r="G49" s="18">
        <v>43.8</v>
      </c>
      <c r="H49" s="18">
        <v>3</v>
      </c>
      <c r="I49" s="18">
        <v>6.8</v>
      </c>
      <c r="J49" s="18">
        <v>48.11</v>
      </c>
      <c r="K49" s="18">
        <v>7.48</v>
      </c>
      <c r="L49" s="18">
        <v>55.6</v>
      </c>
      <c r="M49" s="19">
        <f t="shared" si="6"/>
        <v>0.86528776978417266</v>
      </c>
      <c r="N49" s="18">
        <v>22.63</v>
      </c>
      <c r="O49" s="18">
        <v>78.22</v>
      </c>
      <c r="P49" s="20">
        <f t="shared" si="7"/>
        <v>12.264957264957266</v>
      </c>
      <c r="Q49" s="21">
        <v>-71647.801000000007</v>
      </c>
      <c r="R49" s="21">
        <v>793637.43099999998</v>
      </c>
      <c r="S49" s="21">
        <v>433760.27600000001</v>
      </c>
      <c r="T49" s="21">
        <v>266560.908</v>
      </c>
      <c r="U49" s="21">
        <v>0</v>
      </c>
      <c r="V49" s="21">
        <v>1227397.7069999999</v>
      </c>
      <c r="W49" s="21">
        <v>1155749.906</v>
      </c>
      <c r="X49" s="21">
        <f t="shared" si="8"/>
        <v>2138.3235313588848</v>
      </c>
      <c r="Y49" s="21">
        <f t="shared" si="9"/>
        <v>1673.9317055749127</v>
      </c>
      <c r="Z49" s="21">
        <f t="shared" si="10"/>
        <v>1549.1097526132403</v>
      </c>
      <c r="AA49" s="21">
        <f t="shared" si="11"/>
        <v>1382.6436080139372</v>
      </c>
    </row>
    <row r="50" spans="1:27">
      <c r="A50" s="29" t="s">
        <v>62</v>
      </c>
      <c r="B50" s="30" t="s">
        <v>75</v>
      </c>
      <c r="C50" s="31" t="s">
        <v>82</v>
      </c>
      <c r="D50" s="32">
        <v>580</v>
      </c>
      <c r="E50" s="32">
        <v>1</v>
      </c>
      <c r="F50" s="32">
        <v>1</v>
      </c>
      <c r="G50" s="32">
        <v>43.6</v>
      </c>
      <c r="H50" s="32">
        <v>4</v>
      </c>
      <c r="I50" s="32">
        <v>20.399999999999999</v>
      </c>
      <c r="J50" s="32">
        <v>55.53</v>
      </c>
      <c r="K50" s="32">
        <v>14.43</v>
      </c>
      <c r="L50" s="32">
        <v>70</v>
      </c>
      <c r="M50" s="33">
        <f t="shared" si="6"/>
        <v>0.79328571428571426</v>
      </c>
      <c r="N50" s="32">
        <v>36.020000000000003</v>
      </c>
      <c r="O50" s="32">
        <v>105.98</v>
      </c>
      <c r="P50" s="34">
        <f t="shared" si="7"/>
        <v>12.184873949579831</v>
      </c>
      <c r="Q50" s="35">
        <v>-80752.668000000005</v>
      </c>
      <c r="R50" s="35">
        <v>1136757.469</v>
      </c>
      <c r="S50" s="35">
        <v>363319.14600000001</v>
      </c>
      <c r="T50" s="35">
        <v>218101.932</v>
      </c>
      <c r="U50" s="35">
        <v>0</v>
      </c>
      <c r="V50" s="35">
        <v>1500076.615</v>
      </c>
      <c r="W50" s="35">
        <v>1419323.9469999999</v>
      </c>
      <c r="X50" s="35">
        <f t="shared" si="8"/>
        <v>2586.3389913793103</v>
      </c>
      <c r="Y50" s="35">
        <f t="shared" si="9"/>
        <v>2210.3011775862069</v>
      </c>
      <c r="Z50" s="35">
        <f t="shared" si="10"/>
        <v>2071.0724396551723</v>
      </c>
      <c r="AA50" s="35">
        <f t="shared" si="11"/>
        <v>1959.9266706896553</v>
      </c>
    </row>
    <row r="51" spans="1:27">
      <c r="A51" s="13" t="s">
        <v>71</v>
      </c>
      <c r="B51" s="15" t="s">
        <v>75</v>
      </c>
      <c r="C51" s="17" t="s">
        <v>83</v>
      </c>
      <c r="D51" s="18">
        <v>656</v>
      </c>
      <c r="E51" s="18">
        <v>1</v>
      </c>
      <c r="F51" s="18">
        <v>1</v>
      </c>
      <c r="G51" s="18">
        <v>50.2</v>
      </c>
      <c r="H51" s="18">
        <v>3</v>
      </c>
      <c r="I51" s="18">
        <v>4.5</v>
      </c>
      <c r="J51" s="18">
        <v>55.66</v>
      </c>
      <c r="K51" s="18">
        <v>3.97</v>
      </c>
      <c r="L51" s="18">
        <v>59.7</v>
      </c>
      <c r="M51" s="19">
        <f t="shared" si="6"/>
        <v>0.93232830820770507</v>
      </c>
      <c r="N51" s="18">
        <v>27.77</v>
      </c>
      <c r="O51" s="18">
        <v>86.85</v>
      </c>
      <c r="P51" s="20">
        <f t="shared" si="7"/>
        <v>12.330827067669173</v>
      </c>
      <c r="Q51" s="21">
        <v>-89446.111999999994</v>
      </c>
      <c r="R51" s="21">
        <v>946780.978</v>
      </c>
      <c r="S51" s="21">
        <v>309495.81800000003</v>
      </c>
      <c r="T51" s="21">
        <v>178977.58799999999</v>
      </c>
      <c r="U51" s="21">
        <v>0</v>
      </c>
      <c r="V51" s="21">
        <v>1256276.7960000001</v>
      </c>
      <c r="W51" s="21">
        <v>1166830.6839999999</v>
      </c>
      <c r="X51" s="21">
        <f t="shared" si="8"/>
        <v>1915.0560914634148</v>
      </c>
      <c r="Y51" s="21">
        <f t="shared" si="9"/>
        <v>1642.2244024390245</v>
      </c>
      <c r="Z51" s="21">
        <f t="shared" si="10"/>
        <v>1505.8736219512193</v>
      </c>
      <c r="AA51" s="21">
        <f t="shared" si="11"/>
        <v>1443.2636859756099</v>
      </c>
    </row>
    <row r="52" spans="1:27">
      <c r="A52" s="29" t="s">
        <v>71</v>
      </c>
      <c r="B52" s="30" t="s">
        <v>75</v>
      </c>
      <c r="C52" s="31" t="s">
        <v>84</v>
      </c>
      <c r="D52" s="32">
        <v>864</v>
      </c>
      <c r="E52" s="32">
        <v>1</v>
      </c>
      <c r="F52" s="32">
        <v>2</v>
      </c>
      <c r="G52" s="32">
        <v>76</v>
      </c>
      <c r="H52" s="32">
        <v>5</v>
      </c>
      <c r="I52" s="32">
        <v>9.1999999999999993</v>
      </c>
      <c r="J52" s="32">
        <v>82.27</v>
      </c>
      <c r="K52" s="32">
        <v>10.88</v>
      </c>
      <c r="L52" s="32">
        <v>93.2</v>
      </c>
      <c r="M52" s="33">
        <f t="shared" si="6"/>
        <v>0.88272532188841191</v>
      </c>
      <c r="N52" s="32">
        <v>37.81</v>
      </c>
      <c r="O52" s="32">
        <v>131.56</v>
      </c>
      <c r="P52" s="34">
        <f t="shared" si="7"/>
        <v>10.666666666666666</v>
      </c>
      <c r="Q52" s="35">
        <v>-118029.501</v>
      </c>
      <c r="R52" s="35">
        <v>1344946.9709999999</v>
      </c>
      <c r="S52" s="35">
        <v>571778.50199999998</v>
      </c>
      <c r="T52" s="35">
        <v>366621.44400000002</v>
      </c>
      <c r="U52" s="35">
        <v>0</v>
      </c>
      <c r="V52" s="35">
        <v>1916725.473</v>
      </c>
      <c r="W52" s="35">
        <v>1798695.9720000001</v>
      </c>
      <c r="X52" s="35">
        <f t="shared" si="8"/>
        <v>2218.4322604166668</v>
      </c>
      <c r="Y52" s="35">
        <f t="shared" si="9"/>
        <v>1794.1018854166668</v>
      </c>
      <c r="Z52" s="35">
        <f t="shared" si="10"/>
        <v>1657.4936666666665</v>
      </c>
      <c r="AA52" s="35">
        <f t="shared" si="11"/>
        <v>1556.6515868055556</v>
      </c>
    </row>
    <row r="53" spans="1:27">
      <c r="A53" s="13" t="s">
        <v>62</v>
      </c>
      <c r="B53" s="15" t="s">
        <v>85</v>
      </c>
      <c r="C53" s="17" t="s">
        <v>86</v>
      </c>
      <c r="D53" s="18">
        <v>585</v>
      </c>
      <c r="E53" s="18">
        <v>1</v>
      </c>
      <c r="F53" s="18">
        <v>2</v>
      </c>
      <c r="G53" s="18">
        <v>52.9</v>
      </c>
      <c r="H53" s="18">
        <v>3</v>
      </c>
      <c r="I53" s="18">
        <v>4.8</v>
      </c>
      <c r="J53" s="18">
        <v>48.8</v>
      </c>
      <c r="K53" s="18">
        <v>14.88</v>
      </c>
      <c r="L53" s="18">
        <v>63.7</v>
      </c>
      <c r="M53" s="19">
        <f t="shared" si="6"/>
        <v>0.76609105180533743</v>
      </c>
      <c r="N53" s="18">
        <v>31.42</v>
      </c>
      <c r="O53" s="18">
        <v>95.1</v>
      </c>
      <c r="P53" s="20">
        <f t="shared" si="7"/>
        <v>10.465116279069768</v>
      </c>
      <c r="Q53" s="21">
        <v>-5404.424</v>
      </c>
      <c r="R53" s="21">
        <v>919693.36199999996</v>
      </c>
      <c r="S53" s="21">
        <v>274368.59299999999</v>
      </c>
      <c r="T53" s="21">
        <v>147478.856</v>
      </c>
      <c r="U53" s="21">
        <v>0</v>
      </c>
      <c r="V53" s="21">
        <v>1194061.9550000001</v>
      </c>
      <c r="W53" s="21">
        <v>1188657.531</v>
      </c>
      <c r="X53" s="21">
        <f t="shared" si="8"/>
        <v>2041.1315470085472</v>
      </c>
      <c r="Y53" s="21">
        <f t="shared" si="9"/>
        <v>1789.0309384615384</v>
      </c>
      <c r="Z53" s="21">
        <f t="shared" si="10"/>
        <v>1779.7926068376066</v>
      </c>
      <c r="AA53" s="21">
        <f t="shared" si="11"/>
        <v>1572.1254051282051</v>
      </c>
    </row>
    <row r="54" spans="1:27">
      <c r="A54" s="29" t="s">
        <v>39</v>
      </c>
      <c r="B54" s="30" t="s">
        <v>87</v>
      </c>
      <c r="C54" s="31" t="s">
        <v>88</v>
      </c>
      <c r="D54" s="32">
        <v>216</v>
      </c>
      <c r="E54" s="32">
        <v>0.5</v>
      </c>
      <c r="F54" s="32">
        <v>0</v>
      </c>
      <c r="G54" s="32">
        <v>17.600000000000001</v>
      </c>
      <c r="H54" s="32">
        <v>1</v>
      </c>
      <c r="I54" s="32">
        <v>4</v>
      </c>
      <c r="J54" s="32">
        <v>17.34</v>
      </c>
      <c r="K54" s="32">
        <v>5.76</v>
      </c>
      <c r="L54" s="32">
        <v>23.1</v>
      </c>
      <c r="M54" s="33">
        <f t="shared" si="6"/>
        <v>0.75064935064935057</v>
      </c>
      <c r="N54" s="32">
        <v>12.83</v>
      </c>
      <c r="O54" s="32">
        <v>35.93</v>
      </c>
      <c r="P54" s="34">
        <f t="shared" si="7"/>
        <v>11.61290322580645</v>
      </c>
      <c r="Q54" s="35">
        <v>-822.5</v>
      </c>
      <c r="R54" s="35">
        <v>353298.37599999999</v>
      </c>
      <c r="S54" s="35">
        <v>141025.94500000001</v>
      </c>
      <c r="T54" s="35">
        <v>79845.672000000006</v>
      </c>
      <c r="U54" s="35">
        <v>0</v>
      </c>
      <c r="V54" s="35">
        <v>494324.321</v>
      </c>
      <c r="W54" s="35">
        <v>493501.821</v>
      </c>
      <c r="X54" s="35">
        <f t="shared" si="8"/>
        <v>2288.5385231481482</v>
      </c>
      <c r="Y54" s="35">
        <f t="shared" si="9"/>
        <v>1918.8826342592592</v>
      </c>
      <c r="Z54" s="35">
        <f t="shared" si="10"/>
        <v>1915.0747638888888</v>
      </c>
      <c r="AA54" s="35">
        <f t="shared" si="11"/>
        <v>1635.6406296296295</v>
      </c>
    </row>
    <row r="55" spans="1:27">
      <c r="A55" s="13" t="s">
        <v>39</v>
      </c>
      <c r="B55" s="15" t="s">
        <v>87</v>
      </c>
      <c r="C55" s="17" t="s">
        <v>89</v>
      </c>
      <c r="D55" s="18">
        <v>247</v>
      </c>
      <c r="E55" s="18">
        <v>1</v>
      </c>
      <c r="F55" s="18">
        <v>1</v>
      </c>
      <c r="G55" s="18">
        <v>19</v>
      </c>
      <c r="H55" s="18">
        <v>2.1</v>
      </c>
      <c r="I55" s="18">
        <v>1.9</v>
      </c>
      <c r="J55" s="18">
        <v>19.7</v>
      </c>
      <c r="K55" s="18">
        <v>5</v>
      </c>
      <c r="L55" s="18">
        <v>24.9</v>
      </c>
      <c r="M55" s="19">
        <f t="shared" si="6"/>
        <v>0.79116465863453822</v>
      </c>
      <c r="N55" s="18">
        <v>23.36</v>
      </c>
      <c r="O55" s="18">
        <v>48.06</v>
      </c>
      <c r="P55" s="20">
        <f t="shared" si="7"/>
        <v>11.706161137440757</v>
      </c>
      <c r="Q55" s="21">
        <v>-8942.6659999999993</v>
      </c>
      <c r="R55" s="21">
        <v>569884.59900000005</v>
      </c>
      <c r="S55" s="21">
        <v>217950.731</v>
      </c>
      <c r="T55" s="21">
        <v>142484.568</v>
      </c>
      <c r="U55" s="21">
        <v>0</v>
      </c>
      <c r="V55" s="21">
        <v>787835.33</v>
      </c>
      <c r="W55" s="21">
        <v>778892.66399999999</v>
      </c>
      <c r="X55" s="21">
        <f t="shared" si="8"/>
        <v>3189.616720647773</v>
      </c>
      <c r="Y55" s="21">
        <f t="shared" si="9"/>
        <v>2612.7561214574898</v>
      </c>
      <c r="Z55" s="21">
        <f t="shared" si="10"/>
        <v>2576.550995951417</v>
      </c>
      <c r="AA55" s="21">
        <f t="shared" si="11"/>
        <v>2307.2250971659919</v>
      </c>
    </row>
    <row r="56" spans="1:27">
      <c r="A56" s="29" t="s">
        <v>45</v>
      </c>
      <c r="B56" s="30" t="s">
        <v>87</v>
      </c>
      <c r="C56" s="31" t="s">
        <v>90</v>
      </c>
      <c r="D56" s="32">
        <v>363</v>
      </c>
      <c r="E56" s="32">
        <v>1</v>
      </c>
      <c r="F56" s="32">
        <v>1</v>
      </c>
      <c r="G56" s="32">
        <v>32.1</v>
      </c>
      <c r="H56" s="32">
        <v>4</v>
      </c>
      <c r="I56" s="32">
        <v>2</v>
      </c>
      <c r="J56" s="32">
        <v>36.4</v>
      </c>
      <c r="K56" s="32">
        <v>3.7</v>
      </c>
      <c r="L56" s="32">
        <v>40.1</v>
      </c>
      <c r="M56" s="33">
        <f t="shared" si="6"/>
        <v>0.9077306733167082</v>
      </c>
      <c r="N56" s="32">
        <v>20.49</v>
      </c>
      <c r="O56" s="32">
        <v>60.59</v>
      </c>
      <c r="P56" s="34">
        <f t="shared" si="7"/>
        <v>10.055401662049862</v>
      </c>
      <c r="Q56" s="35">
        <v>-5200.8360000000002</v>
      </c>
      <c r="R56" s="35">
        <v>614047.59</v>
      </c>
      <c r="S56" s="35">
        <v>319127.05900000001</v>
      </c>
      <c r="T56" s="35">
        <v>235822.48800000001</v>
      </c>
      <c r="U56" s="35">
        <v>0</v>
      </c>
      <c r="V56" s="35">
        <v>933174.64899999998</v>
      </c>
      <c r="W56" s="35">
        <v>927973.81299999997</v>
      </c>
      <c r="X56" s="35">
        <f t="shared" si="8"/>
        <v>2570.7290606060606</v>
      </c>
      <c r="Y56" s="35">
        <f t="shared" si="9"/>
        <v>1921.0803333333333</v>
      </c>
      <c r="Z56" s="35">
        <f t="shared" si="10"/>
        <v>1906.7529614325067</v>
      </c>
      <c r="AA56" s="35">
        <f t="shared" si="11"/>
        <v>1691.5911570247933</v>
      </c>
    </row>
    <row r="57" spans="1:27">
      <c r="A57" s="13" t="s">
        <v>45</v>
      </c>
      <c r="B57" s="15" t="s">
        <v>87</v>
      </c>
      <c r="C57" s="17" t="s">
        <v>91</v>
      </c>
      <c r="D57" s="18">
        <v>365</v>
      </c>
      <c r="E57" s="18">
        <v>0.9</v>
      </c>
      <c r="F57" s="18">
        <v>1</v>
      </c>
      <c r="G57" s="18">
        <v>31.4</v>
      </c>
      <c r="H57" s="18">
        <v>3.1</v>
      </c>
      <c r="I57" s="18">
        <v>2.5</v>
      </c>
      <c r="J57" s="18">
        <v>34.659999999999997</v>
      </c>
      <c r="K57" s="18">
        <v>4.18</v>
      </c>
      <c r="L57" s="18">
        <v>38.799999999999997</v>
      </c>
      <c r="M57" s="19">
        <f t="shared" si="6"/>
        <v>0.89329896907216488</v>
      </c>
      <c r="N57" s="18">
        <v>24.19</v>
      </c>
      <c r="O57" s="18">
        <v>63.03</v>
      </c>
      <c r="P57" s="20">
        <f t="shared" si="7"/>
        <v>10.579710144927537</v>
      </c>
      <c r="Q57" s="21">
        <v>-18822.859</v>
      </c>
      <c r="R57" s="21">
        <v>649073.93000000005</v>
      </c>
      <c r="S57" s="21">
        <v>246531.86199999999</v>
      </c>
      <c r="T57" s="21">
        <v>161370.372</v>
      </c>
      <c r="U57" s="21">
        <v>0</v>
      </c>
      <c r="V57" s="21">
        <v>895605.79200000002</v>
      </c>
      <c r="W57" s="21">
        <v>876782.93299999996</v>
      </c>
      <c r="X57" s="21">
        <f t="shared" si="8"/>
        <v>2453.7144986301369</v>
      </c>
      <c r="Y57" s="21">
        <f t="shared" si="9"/>
        <v>2011.6038904109589</v>
      </c>
      <c r="Z57" s="21">
        <f t="shared" si="10"/>
        <v>1960.03441369863</v>
      </c>
      <c r="AA57" s="21">
        <f t="shared" si="11"/>
        <v>1778.2847397260275</v>
      </c>
    </row>
    <row r="58" spans="1:27">
      <c r="A58" s="29" t="s">
        <v>62</v>
      </c>
      <c r="B58" s="30" t="s">
        <v>87</v>
      </c>
      <c r="C58" s="31" t="s">
        <v>92</v>
      </c>
      <c r="D58" s="32">
        <v>516</v>
      </c>
      <c r="E58" s="32">
        <v>1</v>
      </c>
      <c r="F58" s="32">
        <v>1</v>
      </c>
      <c r="G58" s="32">
        <v>39.9</v>
      </c>
      <c r="H58" s="32">
        <v>4.0999999999999996</v>
      </c>
      <c r="I58" s="32">
        <v>4.0999999999999996</v>
      </c>
      <c r="J58" s="32">
        <v>50.06</v>
      </c>
      <c r="K58" s="32">
        <v>0</v>
      </c>
      <c r="L58" s="32">
        <v>50.1</v>
      </c>
      <c r="M58" s="33">
        <f t="shared" si="6"/>
        <v>0.9992015968063872</v>
      </c>
      <c r="N58" s="32">
        <v>27.52</v>
      </c>
      <c r="O58" s="32">
        <v>77.58</v>
      </c>
      <c r="P58" s="34">
        <f t="shared" si="7"/>
        <v>11.727272727272727</v>
      </c>
      <c r="Q58" s="35">
        <v>-11591.062</v>
      </c>
      <c r="R58" s="35">
        <v>760787.58499999996</v>
      </c>
      <c r="S58" s="35">
        <v>298773.37800000003</v>
      </c>
      <c r="T58" s="35">
        <v>186645.42</v>
      </c>
      <c r="U58" s="35">
        <v>0</v>
      </c>
      <c r="V58" s="35">
        <v>1059560.963</v>
      </c>
      <c r="W58" s="35">
        <v>1047969.901</v>
      </c>
      <c r="X58" s="35">
        <f t="shared" si="8"/>
        <v>2053.4127189922478</v>
      </c>
      <c r="Y58" s="35">
        <f t="shared" si="9"/>
        <v>1691.6967887596898</v>
      </c>
      <c r="Z58" s="35">
        <f t="shared" si="10"/>
        <v>1669.2334903100773</v>
      </c>
      <c r="AA58" s="35">
        <f t="shared" si="11"/>
        <v>1474.3945445736433</v>
      </c>
    </row>
    <row r="59" spans="1:27">
      <c r="A59" s="13" t="s">
        <v>71</v>
      </c>
      <c r="B59" s="15" t="s">
        <v>87</v>
      </c>
      <c r="C59" s="17" t="s">
        <v>93</v>
      </c>
      <c r="D59" s="18">
        <v>621</v>
      </c>
      <c r="E59" s="18">
        <v>1</v>
      </c>
      <c r="F59" s="18">
        <v>0</v>
      </c>
      <c r="G59" s="18">
        <v>42.3</v>
      </c>
      <c r="H59" s="18">
        <v>6</v>
      </c>
      <c r="I59" s="18">
        <v>4</v>
      </c>
      <c r="J59" s="18">
        <v>53</v>
      </c>
      <c r="K59" s="18">
        <v>0.3</v>
      </c>
      <c r="L59" s="18">
        <v>53.3</v>
      </c>
      <c r="M59" s="19">
        <f t="shared" si="6"/>
        <v>0.99437148217636029</v>
      </c>
      <c r="N59" s="18">
        <v>18.600000000000001</v>
      </c>
      <c r="O59" s="18">
        <v>71.900000000000006</v>
      </c>
      <c r="P59" s="20">
        <f t="shared" si="7"/>
        <v>12.857142857142858</v>
      </c>
      <c r="Q59" s="21">
        <v>-8811.86</v>
      </c>
      <c r="R59" s="21">
        <v>775292.179</v>
      </c>
      <c r="S59" s="21">
        <v>272606.141</v>
      </c>
      <c r="T59" s="21">
        <v>168012.75599999999</v>
      </c>
      <c r="U59" s="21">
        <v>0</v>
      </c>
      <c r="V59" s="21">
        <v>1047898.32</v>
      </c>
      <c r="W59" s="21">
        <v>1039086.46</v>
      </c>
      <c r="X59" s="21">
        <f t="shared" si="8"/>
        <v>1687.4369082125604</v>
      </c>
      <c r="Y59" s="21">
        <f t="shared" si="9"/>
        <v>1416.884966183575</v>
      </c>
      <c r="Z59" s="21">
        <f t="shared" si="10"/>
        <v>1402.6951755233492</v>
      </c>
      <c r="AA59" s="21">
        <f t="shared" si="11"/>
        <v>1248.457615136876</v>
      </c>
    </row>
    <row r="60" spans="1:27">
      <c r="A60" s="29" t="s">
        <v>39</v>
      </c>
      <c r="B60" s="30" t="s">
        <v>94</v>
      </c>
      <c r="C60" s="31" t="s">
        <v>95</v>
      </c>
      <c r="D60" s="32">
        <v>232</v>
      </c>
      <c r="E60" s="32">
        <v>1</v>
      </c>
      <c r="F60" s="32">
        <v>0</v>
      </c>
      <c r="G60" s="32">
        <v>20.6</v>
      </c>
      <c r="H60" s="32">
        <v>3</v>
      </c>
      <c r="I60" s="32">
        <v>1.1000000000000001</v>
      </c>
      <c r="J60" s="32">
        <v>23.04</v>
      </c>
      <c r="K60" s="32">
        <v>2.62</v>
      </c>
      <c r="L60" s="32">
        <v>25.7</v>
      </c>
      <c r="M60" s="33">
        <f t="shared" si="6"/>
        <v>0.89649805447470821</v>
      </c>
      <c r="N60" s="32">
        <v>22.56</v>
      </c>
      <c r="O60" s="32">
        <v>48.22</v>
      </c>
      <c r="P60" s="34">
        <f t="shared" si="7"/>
        <v>9.8305084745762699</v>
      </c>
      <c r="Q60" s="35">
        <v>-2114.0320000000002</v>
      </c>
      <c r="R60" s="35">
        <v>385101.46399999998</v>
      </c>
      <c r="S60" s="35">
        <v>136125.65</v>
      </c>
      <c r="T60" s="35">
        <v>82084.775999999998</v>
      </c>
      <c r="U60" s="35">
        <v>0</v>
      </c>
      <c r="V60" s="35">
        <v>521227.114</v>
      </c>
      <c r="W60" s="35">
        <v>519113.08199999999</v>
      </c>
      <c r="X60" s="35">
        <f t="shared" si="8"/>
        <v>2246.6685948275863</v>
      </c>
      <c r="Y60" s="35">
        <f t="shared" si="9"/>
        <v>1892.8549051724137</v>
      </c>
      <c r="Z60" s="35">
        <f t="shared" si="10"/>
        <v>1883.742698275862</v>
      </c>
      <c r="AA60" s="35">
        <f t="shared" si="11"/>
        <v>1659.9201034482758</v>
      </c>
    </row>
    <row r="61" spans="1:27">
      <c r="A61" s="13" t="s">
        <v>45</v>
      </c>
      <c r="B61" s="15" t="s">
        <v>94</v>
      </c>
      <c r="C61" s="17" t="s">
        <v>96</v>
      </c>
      <c r="D61" s="18">
        <v>355</v>
      </c>
      <c r="E61" s="18">
        <v>1</v>
      </c>
      <c r="F61" s="18">
        <v>1</v>
      </c>
      <c r="G61" s="18">
        <v>37.700000000000003</v>
      </c>
      <c r="H61" s="18">
        <v>5</v>
      </c>
      <c r="I61" s="18">
        <v>5.2</v>
      </c>
      <c r="J61" s="18">
        <v>38.64</v>
      </c>
      <c r="K61" s="18">
        <v>10.97</v>
      </c>
      <c r="L61" s="18">
        <v>49.8</v>
      </c>
      <c r="M61" s="19">
        <f t="shared" si="6"/>
        <v>0.7759036144578314</v>
      </c>
      <c r="N61" s="18">
        <v>29.19</v>
      </c>
      <c r="O61" s="18">
        <v>78.8</v>
      </c>
      <c r="P61" s="20">
        <f t="shared" si="7"/>
        <v>8.3138173302107727</v>
      </c>
      <c r="Q61" s="21">
        <v>-621.34799999999996</v>
      </c>
      <c r="R61" s="21">
        <v>559434.88399999996</v>
      </c>
      <c r="S61" s="21">
        <v>286012.27100000001</v>
      </c>
      <c r="T61" s="21">
        <v>193775.736</v>
      </c>
      <c r="U61" s="21">
        <v>0</v>
      </c>
      <c r="V61" s="21">
        <v>845447.15500000003</v>
      </c>
      <c r="W61" s="21">
        <v>844825.80700000003</v>
      </c>
      <c r="X61" s="21">
        <f t="shared" si="8"/>
        <v>2381.5412816901407</v>
      </c>
      <c r="Y61" s="21">
        <f t="shared" si="9"/>
        <v>1835.6941380281689</v>
      </c>
      <c r="Z61" s="21">
        <f t="shared" si="10"/>
        <v>1833.943861971831</v>
      </c>
      <c r="AA61" s="21">
        <f t="shared" si="11"/>
        <v>1575.8729126760563</v>
      </c>
    </row>
    <row r="62" spans="1:27">
      <c r="A62" s="29" t="s">
        <v>45</v>
      </c>
      <c r="B62" s="30" t="s">
        <v>94</v>
      </c>
      <c r="C62" s="31" t="s">
        <v>97</v>
      </c>
      <c r="D62" s="32">
        <v>396</v>
      </c>
      <c r="E62" s="32">
        <v>0.8</v>
      </c>
      <c r="F62" s="32">
        <v>1</v>
      </c>
      <c r="G62" s="32">
        <v>43.5</v>
      </c>
      <c r="H62" s="32">
        <v>5</v>
      </c>
      <c r="I62" s="32">
        <v>5.2</v>
      </c>
      <c r="J62" s="32">
        <v>47.41</v>
      </c>
      <c r="K62" s="32">
        <v>7.97</v>
      </c>
      <c r="L62" s="32">
        <v>55.4</v>
      </c>
      <c r="M62" s="33">
        <f t="shared" si="6"/>
        <v>0.8557761732851985</v>
      </c>
      <c r="N62" s="32">
        <v>26.99</v>
      </c>
      <c r="O62" s="32">
        <v>81.37</v>
      </c>
      <c r="P62" s="34">
        <f t="shared" si="7"/>
        <v>8.1649484536082468</v>
      </c>
      <c r="Q62" s="35">
        <v>-53666.040999999997</v>
      </c>
      <c r="R62" s="35">
        <v>696430.79200000002</v>
      </c>
      <c r="S62" s="35">
        <v>260063.29800000001</v>
      </c>
      <c r="T62" s="35">
        <v>144708.144</v>
      </c>
      <c r="U62" s="35">
        <v>0</v>
      </c>
      <c r="V62" s="35">
        <v>956494.09</v>
      </c>
      <c r="W62" s="35">
        <v>902828.049</v>
      </c>
      <c r="X62" s="35">
        <f t="shared" si="8"/>
        <v>2415.3891161616161</v>
      </c>
      <c r="Y62" s="35">
        <f t="shared" si="9"/>
        <v>2049.9645101010101</v>
      </c>
      <c r="Z62" s="35">
        <f t="shared" si="10"/>
        <v>1914.4442045454546</v>
      </c>
      <c r="AA62" s="35">
        <f t="shared" si="11"/>
        <v>1758.6636161616161</v>
      </c>
    </row>
    <row r="63" spans="1:27">
      <c r="A63" s="13" t="s">
        <v>53</v>
      </c>
      <c r="B63" s="15" t="s">
        <v>94</v>
      </c>
      <c r="C63" s="17" t="s">
        <v>98</v>
      </c>
      <c r="D63" s="18">
        <v>418</v>
      </c>
      <c r="E63" s="18">
        <v>1</v>
      </c>
      <c r="F63" s="18">
        <v>1</v>
      </c>
      <c r="G63" s="18">
        <v>34.5</v>
      </c>
      <c r="H63" s="18">
        <v>5.4</v>
      </c>
      <c r="I63" s="18">
        <v>5.0999999999999996</v>
      </c>
      <c r="J63" s="18">
        <v>37.81</v>
      </c>
      <c r="K63" s="18">
        <v>9.23</v>
      </c>
      <c r="L63" s="18">
        <v>47</v>
      </c>
      <c r="M63" s="19">
        <f t="shared" si="6"/>
        <v>0.80446808510638301</v>
      </c>
      <c r="N63" s="18">
        <v>28.55</v>
      </c>
      <c r="O63" s="18">
        <v>75.59</v>
      </c>
      <c r="P63" s="20">
        <f t="shared" si="7"/>
        <v>10.476190476190476</v>
      </c>
      <c r="Q63" s="21">
        <v>-37277.423999999999</v>
      </c>
      <c r="R63" s="21">
        <v>656639.67500000005</v>
      </c>
      <c r="S63" s="21">
        <v>296204.71899999998</v>
      </c>
      <c r="T63" s="21">
        <v>158606.51999999999</v>
      </c>
      <c r="U63" s="21">
        <v>0</v>
      </c>
      <c r="V63" s="21">
        <v>952844.39399999997</v>
      </c>
      <c r="W63" s="21">
        <v>915566.97</v>
      </c>
      <c r="X63" s="21">
        <f t="shared" si="8"/>
        <v>2279.532043062201</v>
      </c>
      <c r="Y63" s="21">
        <f t="shared" si="9"/>
        <v>1900.0906076555023</v>
      </c>
      <c r="Z63" s="21">
        <f t="shared" si="10"/>
        <v>1810.9101674641147</v>
      </c>
      <c r="AA63" s="21">
        <f t="shared" si="11"/>
        <v>1570.9083133971294</v>
      </c>
    </row>
    <row r="64" spans="1:27">
      <c r="A64" s="29" t="s">
        <v>53</v>
      </c>
      <c r="B64" s="30" t="s">
        <v>94</v>
      </c>
      <c r="C64" s="31" t="s">
        <v>99</v>
      </c>
      <c r="D64" s="32">
        <v>432</v>
      </c>
      <c r="E64" s="32">
        <v>1</v>
      </c>
      <c r="F64" s="32">
        <v>1</v>
      </c>
      <c r="G64" s="32">
        <v>41.7</v>
      </c>
      <c r="H64" s="32">
        <v>4.8</v>
      </c>
      <c r="I64" s="32">
        <v>1.5</v>
      </c>
      <c r="J64" s="32">
        <v>47.06</v>
      </c>
      <c r="K64" s="32">
        <v>3.16</v>
      </c>
      <c r="L64" s="32">
        <v>50</v>
      </c>
      <c r="M64" s="33">
        <f t="shared" si="6"/>
        <v>0.94120000000000004</v>
      </c>
      <c r="N64" s="32">
        <v>31.57</v>
      </c>
      <c r="O64" s="32">
        <v>81.790000000000006</v>
      </c>
      <c r="P64" s="34">
        <f t="shared" si="7"/>
        <v>9.2903225806451619</v>
      </c>
      <c r="Q64" s="35">
        <v>-55944.44</v>
      </c>
      <c r="R64" s="35">
        <v>706617.51800000004</v>
      </c>
      <c r="S64" s="35">
        <v>384874.283</v>
      </c>
      <c r="T64" s="35">
        <v>4988.16</v>
      </c>
      <c r="U64" s="35">
        <v>0</v>
      </c>
      <c r="V64" s="35">
        <v>1091491.801</v>
      </c>
      <c r="W64" s="35">
        <v>1035547.361</v>
      </c>
      <c r="X64" s="35">
        <f t="shared" si="8"/>
        <v>2526.6013912037038</v>
      </c>
      <c r="Y64" s="35">
        <f t="shared" si="9"/>
        <v>2515.0547245370371</v>
      </c>
      <c r="Z64" s="35">
        <f t="shared" si="10"/>
        <v>2385.5537060185184</v>
      </c>
      <c r="AA64" s="35">
        <f t="shared" si="11"/>
        <v>1635.6886990740741</v>
      </c>
    </row>
    <row r="65" spans="1:27">
      <c r="A65" s="13" t="s">
        <v>53</v>
      </c>
      <c r="B65" s="15" t="s">
        <v>94</v>
      </c>
      <c r="C65" s="17" t="s">
        <v>100</v>
      </c>
      <c r="D65" s="18">
        <v>440</v>
      </c>
      <c r="E65" s="18">
        <v>1</v>
      </c>
      <c r="F65" s="18">
        <v>1</v>
      </c>
      <c r="G65" s="18">
        <v>42.7</v>
      </c>
      <c r="H65" s="18">
        <v>7.4</v>
      </c>
      <c r="I65" s="18">
        <v>10.4</v>
      </c>
      <c r="J65" s="18">
        <v>52.51</v>
      </c>
      <c r="K65" s="18">
        <v>9.98</v>
      </c>
      <c r="L65" s="18">
        <v>62.5</v>
      </c>
      <c r="M65" s="19">
        <f t="shared" si="6"/>
        <v>0.84016000000000002</v>
      </c>
      <c r="N65" s="18">
        <v>21.4</v>
      </c>
      <c r="O65" s="18">
        <v>83.89</v>
      </c>
      <c r="P65" s="20">
        <f t="shared" si="7"/>
        <v>8.7824351297405183</v>
      </c>
      <c r="Q65" s="21">
        <v>-63719.171999999999</v>
      </c>
      <c r="R65" s="21">
        <v>725134.88</v>
      </c>
      <c r="S65" s="21">
        <v>483912.89</v>
      </c>
      <c r="T65" s="21">
        <v>331839.26</v>
      </c>
      <c r="U65" s="21">
        <v>0</v>
      </c>
      <c r="V65" s="21">
        <v>1209047.77</v>
      </c>
      <c r="W65" s="21">
        <v>1145328.598</v>
      </c>
      <c r="X65" s="21">
        <f t="shared" si="8"/>
        <v>2747.8358409090911</v>
      </c>
      <c r="Y65" s="21">
        <f t="shared" si="9"/>
        <v>1993.6557045454545</v>
      </c>
      <c r="Z65" s="21">
        <f t="shared" si="10"/>
        <v>1848.8394045454545</v>
      </c>
      <c r="AA65" s="21">
        <f t="shared" si="11"/>
        <v>1648.0338181818181</v>
      </c>
    </row>
    <row r="66" spans="1:27">
      <c r="A66" s="29" t="s">
        <v>53</v>
      </c>
      <c r="B66" s="30" t="s">
        <v>94</v>
      </c>
      <c r="C66" s="31" t="s">
        <v>101</v>
      </c>
      <c r="D66" s="32">
        <v>481</v>
      </c>
      <c r="E66" s="32">
        <v>1</v>
      </c>
      <c r="F66" s="32">
        <v>1</v>
      </c>
      <c r="G66" s="32">
        <v>43</v>
      </c>
      <c r="H66" s="32">
        <v>7.2</v>
      </c>
      <c r="I66" s="32">
        <v>4.0999999999999996</v>
      </c>
      <c r="J66" s="32">
        <v>52.96</v>
      </c>
      <c r="K66" s="32">
        <v>3.31</v>
      </c>
      <c r="L66" s="32">
        <v>56.3</v>
      </c>
      <c r="M66" s="33">
        <f t="shared" si="6"/>
        <v>0.94067495559502667</v>
      </c>
      <c r="N66" s="32">
        <v>21.96</v>
      </c>
      <c r="O66" s="32">
        <v>78.23</v>
      </c>
      <c r="P66" s="34">
        <f t="shared" si="7"/>
        <v>9.5816733067729078</v>
      </c>
      <c r="Q66" s="35">
        <v>-40290.722000000002</v>
      </c>
      <c r="R66" s="35">
        <v>751202.83900000004</v>
      </c>
      <c r="S66" s="35">
        <v>331087.48499999999</v>
      </c>
      <c r="T66" s="35">
        <v>203004.72</v>
      </c>
      <c r="U66" s="35">
        <v>0</v>
      </c>
      <c r="V66" s="35">
        <v>1082290.324</v>
      </c>
      <c r="W66" s="35">
        <v>1041999.602</v>
      </c>
      <c r="X66" s="35">
        <f t="shared" si="8"/>
        <v>2250.0838336798338</v>
      </c>
      <c r="Y66" s="35">
        <f t="shared" si="9"/>
        <v>1828.0365987525988</v>
      </c>
      <c r="Z66" s="35">
        <f t="shared" si="10"/>
        <v>1744.2721039501039</v>
      </c>
      <c r="AA66" s="35">
        <f t="shared" si="11"/>
        <v>1561.7522640332641</v>
      </c>
    </row>
    <row r="67" spans="1:27">
      <c r="A67" s="13" t="s">
        <v>62</v>
      </c>
      <c r="B67" s="15" t="s">
        <v>94</v>
      </c>
      <c r="C67" s="17" t="s">
        <v>102</v>
      </c>
      <c r="D67" s="18">
        <v>594</v>
      </c>
      <c r="E67" s="18">
        <v>1</v>
      </c>
      <c r="F67" s="18">
        <v>2</v>
      </c>
      <c r="G67" s="18">
        <v>49.7</v>
      </c>
      <c r="H67" s="18">
        <v>7.1</v>
      </c>
      <c r="I67" s="18">
        <v>8</v>
      </c>
      <c r="J67" s="18">
        <v>57.7</v>
      </c>
      <c r="K67" s="18">
        <v>10.08</v>
      </c>
      <c r="L67" s="18">
        <v>67.8</v>
      </c>
      <c r="M67" s="19">
        <f t="shared" si="6"/>
        <v>0.85103244837758119</v>
      </c>
      <c r="N67" s="18">
        <v>43.98</v>
      </c>
      <c r="O67" s="18">
        <v>111.76</v>
      </c>
      <c r="P67" s="20">
        <f t="shared" si="7"/>
        <v>10.457746478873238</v>
      </c>
      <c r="Q67" s="21">
        <v>-33462.298999999999</v>
      </c>
      <c r="R67" s="21">
        <v>978899.13399999996</v>
      </c>
      <c r="S67" s="21">
        <v>380650.29499999998</v>
      </c>
      <c r="T67" s="21">
        <v>221806.04399999999</v>
      </c>
      <c r="U67" s="21">
        <v>0</v>
      </c>
      <c r="V67" s="21">
        <v>1359549.429</v>
      </c>
      <c r="W67" s="21">
        <v>1326087.1299999999</v>
      </c>
      <c r="X67" s="21">
        <f t="shared" si="8"/>
        <v>2288.8037525252525</v>
      </c>
      <c r="Y67" s="21">
        <f t="shared" si="9"/>
        <v>1915.3929040404041</v>
      </c>
      <c r="Z67" s="21">
        <f t="shared" si="10"/>
        <v>1859.0590673400673</v>
      </c>
      <c r="AA67" s="21">
        <f t="shared" si="11"/>
        <v>1647.97834006734</v>
      </c>
    </row>
    <row r="68" spans="1:27">
      <c r="A68" s="29" t="s">
        <v>62</v>
      </c>
      <c r="B68" s="30" t="s">
        <v>94</v>
      </c>
      <c r="C68" s="31" t="s">
        <v>103</v>
      </c>
      <c r="D68" s="32">
        <v>599</v>
      </c>
      <c r="E68" s="32">
        <v>1</v>
      </c>
      <c r="F68" s="32">
        <v>1.1000000000000001</v>
      </c>
      <c r="G68" s="32">
        <v>51</v>
      </c>
      <c r="H68" s="32">
        <v>5.3</v>
      </c>
      <c r="I68" s="32">
        <v>9.3000000000000007</v>
      </c>
      <c r="J68" s="32">
        <v>55.71</v>
      </c>
      <c r="K68" s="32">
        <v>11.87</v>
      </c>
      <c r="L68" s="32">
        <v>67.599999999999994</v>
      </c>
      <c r="M68" s="33">
        <f t="shared" si="6"/>
        <v>0.82411242603550305</v>
      </c>
      <c r="N68" s="32">
        <v>27.46</v>
      </c>
      <c r="O68" s="32">
        <v>95.04</v>
      </c>
      <c r="P68" s="34">
        <f t="shared" si="7"/>
        <v>10.63943161634103</v>
      </c>
      <c r="Q68" s="35">
        <v>-5373.951</v>
      </c>
      <c r="R68" s="35">
        <v>852969.77800000005</v>
      </c>
      <c r="S68" s="35">
        <v>292527.93199999997</v>
      </c>
      <c r="T68" s="35">
        <v>152616.79199999999</v>
      </c>
      <c r="U68" s="35">
        <v>0</v>
      </c>
      <c r="V68" s="35">
        <v>1145497.71</v>
      </c>
      <c r="W68" s="35">
        <v>1140123.7590000001</v>
      </c>
      <c r="X68" s="35">
        <f t="shared" si="8"/>
        <v>1912.3501001669449</v>
      </c>
      <c r="Y68" s="35">
        <f t="shared" si="9"/>
        <v>1657.5641368948245</v>
      </c>
      <c r="Z68" s="35">
        <f t="shared" si="10"/>
        <v>1648.5925993322205</v>
      </c>
      <c r="AA68" s="35">
        <f t="shared" si="11"/>
        <v>1423.9896126878132</v>
      </c>
    </row>
    <row r="69" spans="1:27">
      <c r="A69" s="13" t="s">
        <v>104</v>
      </c>
      <c r="B69" s="15" t="s">
        <v>105</v>
      </c>
      <c r="C69" s="17" t="s">
        <v>106</v>
      </c>
      <c r="D69" s="18">
        <v>100</v>
      </c>
      <c r="E69" s="18">
        <v>0.5</v>
      </c>
      <c r="F69" s="18">
        <v>0.5</v>
      </c>
      <c r="G69" s="18">
        <v>9</v>
      </c>
      <c r="H69" s="18">
        <v>1</v>
      </c>
      <c r="I69" s="18">
        <v>0</v>
      </c>
      <c r="J69" s="18">
        <v>11</v>
      </c>
      <c r="K69" s="18">
        <v>0</v>
      </c>
      <c r="L69" s="18">
        <v>11</v>
      </c>
      <c r="M69" s="19">
        <f t="shared" si="6"/>
        <v>1</v>
      </c>
      <c r="N69" s="18">
        <v>8.9</v>
      </c>
      <c r="O69" s="18">
        <v>19.899999999999999</v>
      </c>
      <c r="P69" s="20">
        <f t="shared" si="7"/>
        <v>10</v>
      </c>
      <c r="Q69" s="21">
        <v>-25868.736000000001</v>
      </c>
      <c r="R69" s="21">
        <v>205321.18100000001</v>
      </c>
      <c r="S69" s="21">
        <v>102015.85799999999</v>
      </c>
      <c r="T69" s="21">
        <v>66321.366999999998</v>
      </c>
      <c r="U69" s="21">
        <v>0</v>
      </c>
      <c r="V69" s="21">
        <v>307337.03899999999</v>
      </c>
      <c r="W69" s="21">
        <v>281468.30300000001</v>
      </c>
      <c r="X69" s="21">
        <f t="shared" si="8"/>
        <v>3073.37039</v>
      </c>
      <c r="Y69" s="21">
        <f t="shared" si="9"/>
        <v>2410.15672</v>
      </c>
      <c r="Z69" s="21">
        <f t="shared" si="10"/>
        <v>2151.4693600000001</v>
      </c>
      <c r="AA69" s="21">
        <f t="shared" si="11"/>
        <v>2053.2118100000002</v>
      </c>
    </row>
    <row r="70" spans="1:27">
      <c r="A70" s="29" t="s">
        <v>45</v>
      </c>
      <c r="B70" s="30" t="s">
        <v>105</v>
      </c>
      <c r="C70" s="31" t="s">
        <v>107</v>
      </c>
      <c r="D70" s="32">
        <v>340</v>
      </c>
      <c r="E70" s="32">
        <v>0.8</v>
      </c>
      <c r="F70" s="32">
        <v>0</v>
      </c>
      <c r="G70" s="32">
        <v>28.3</v>
      </c>
      <c r="H70" s="32">
        <v>4</v>
      </c>
      <c r="I70" s="32">
        <v>2.5</v>
      </c>
      <c r="J70" s="32">
        <v>30.64</v>
      </c>
      <c r="K70" s="32">
        <v>4.96</v>
      </c>
      <c r="L70" s="32">
        <v>35.6</v>
      </c>
      <c r="M70" s="33">
        <f t="shared" si="6"/>
        <v>0.86067415730337071</v>
      </c>
      <c r="N70" s="32">
        <v>18.420000000000002</v>
      </c>
      <c r="O70" s="32">
        <v>54.02</v>
      </c>
      <c r="P70" s="34">
        <f t="shared" si="7"/>
        <v>10.526315789473685</v>
      </c>
      <c r="Q70" s="35">
        <v>-53069.96</v>
      </c>
      <c r="R70" s="35">
        <v>603326.13100000005</v>
      </c>
      <c r="S70" s="35">
        <v>369378.54399999999</v>
      </c>
      <c r="T70" s="35">
        <v>263400.63099999999</v>
      </c>
      <c r="U70" s="35">
        <v>0</v>
      </c>
      <c r="V70" s="35">
        <v>972704.67500000005</v>
      </c>
      <c r="W70" s="35">
        <v>919634.71499999997</v>
      </c>
      <c r="X70" s="35">
        <f t="shared" si="8"/>
        <v>2860.8961029411767</v>
      </c>
      <c r="Y70" s="35">
        <f t="shared" si="9"/>
        <v>2086.1883647058821</v>
      </c>
      <c r="Z70" s="35">
        <f t="shared" si="10"/>
        <v>1930.1002470588237</v>
      </c>
      <c r="AA70" s="35">
        <f t="shared" si="11"/>
        <v>1774.4886205882353</v>
      </c>
    </row>
    <row r="71" spans="1:27">
      <c r="A71" s="13" t="s">
        <v>45</v>
      </c>
      <c r="B71" s="15" t="s">
        <v>105</v>
      </c>
      <c r="C71" s="17" t="s">
        <v>108</v>
      </c>
      <c r="D71" s="18">
        <v>380</v>
      </c>
      <c r="E71" s="18">
        <v>1</v>
      </c>
      <c r="F71" s="18">
        <v>0</v>
      </c>
      <c r="G71" s="18">
        <v>33.6</v>
      </c>
      <c r="H71" s="18">
        <v>1</v>
      </c>
      <c r="I71" s="18">
        <v>2.2000000000000002</v>
      </c>
      <c r="J71" s="18">
        <v>32.97</v>
      </c>
      <c r="K71" s="18">
        <v>4.8499999999999996</v>
      </c>
      <c r="L71" s="18">
        <v>37.799999999999997</v>
      </c>
      <c r="M71" s="19">
        <f t="shared" si="6"/>
        <v>0.87222222222222223</v>
      </c>
      <c r="N71" s="18">
        <v>15.66</v>
      </c>
      <c r="O71" s="18">
        <v>53.48</v>
      </c>
      <c r="P71" s="20">
        <f t="shared" si="7"/>
        <v>10.982658959537572</v>
      </c>
      <c r="Q71" s="21">
        <v>-18375.697</v>
      </c>
      <c r="R71" s="21">
        <v>579611.60900000005</v>
      </c>
      <c r="S71" s="21">
        <v>211305.53400000001</v>
      </c>
      <c r="T71" s="21">
        <v>102696.648</v>
      </c>
      <c r="U71" s="21">
        <v>0</v>
      </c>
      <c r="V71" s="21">
        <v>790917.14300000004</v>
      </c>
      <c r="W71" s="21">
        <v>772541.446</v>
      </c>
      <c r="X71" s="21">
        <f t="shared" si="8"/>
        <v>2081.3609026315789</v>
      </c>
      <c r="Y71" s="21">
        <f t="shared" si="9"/>
        <v>1811.1065657894737</v>
      </c>
      <c r="Z71" s="21">
        <f t="shared" si="10"/>
        <v>1762.7494684210526</v>
      </c>
      <c r="AA71" s="21">
        <f t="shared" si="11"/>
        <v>1525.2937078947371</v>
      </c>
    </row>
    <row r="72" spans="1:27">
      <c r="A72" s="29" t="s">
        <v>53</v>
      </c>
      <c r="B72" s="30" t="s">
        <v>105</v>
      </c>
      <c r="C72" s="31" t="s">
        <v>109</v>
      </c>
      <c r="D72" s="32">
        <v>404</v>
      </c>
      <c r="E72" s="32">
        <v>0.9</v>
      </c>
      <c r="F72" s="32">
        <v>0</v>
      </c>
      <c r="G72" s="32">
        <v>38.4</v>
      </c>
      <c r="H72" s="32">
        <v>2</v>
      </c>
      <c r="I72" s="32">
        <v>2.9</v>
      </c>
      <c r="J72" s="32">
        <v>37.619999999999997</v>
      </c>
      <c r="K72" s="32">
        <v>6.52</v>
      </c>
      <c r="L72" s="32">
        <v>44.1</v>
      </c>
      <c r="M72" s="33">
        <f t="shared" ref="M72:M102" si="12">+J72/L72</f>
        <v>0.85306122448979582</v>
      </c>
      <c r="N72" s="32">
        <v>24.41</v>
      </c>
      <c r="O72" s="32">
        <v>68.55</v>
      </c>
      <c r="P72" s="34">
        <f t="shared" ref="P72:P102" si="13">+D72/(H72+G72)</f>
        <v>10</v>
      </c>
      <c r="Q72" s="35">
        <v>-35160.171000000002</v>
      </c>
      <c r="R72" s="35">
        <v>628348.76599999995</v>
      </c>
      <c r="S72" s="35">
        <v>253212.18100000001</v>
      </c>
      <c r="T72" s="35">
        <v>118260.636</v>
      </c>
      <c r="U72" s="35">
        <v>0</v>
      </c>
      <c r="V72" s="35">
        <v>881560.94700000004</v>
      </c>
      <c r="W72" s="35">
        <v>846400.77599999995</v>
      </c>
      <c r="X72" s="35">
        <f t="shared" ref="X72:X102" si="14">+V72/D72</f>
        <v>2182.0815519801981</v>
      </c>
      <c r="Y72" s="35">
        <f t="shared" ref="Y72:Y102" si="15">+(V72-(U72+T72))/D72</f>
        <v>1889.3572054455444</v>
      </c>
      <c r="Z72" s="35">
        <f t="shared" ref="Z72:Z102" si="16">+(W72-(U72+T72))/D72</f>
        <v>1802.3270792079206</v>
      </c>
      <c r="AA72" s="35">
        <f t="shared" ref="AA72:AA102" si="17">+R72/D72</f>
        <v>1555.3187277227721</v>
      </c>
    </row>
    <row r="73" spans="1:27">
      <c r="A73" s="13" t="s">
        <v>71</v>
      </c>
      <c r="B73" s="15" t="s">
        <v>105</v>
      </c>
      <c r="C73" s="17" t="s">
        <v>110</v>
      </c>
      <c r="D73" s="18">
        <v>611</v>
      </c>
      <c r="E73" s="18">
        <v>0.9</v>
      </c>
      <c r="F73" s="18">
        <v>1</v>
      </c>
      <c r="G73" s="18">
        <v>55.5</v>
      </c>
      <c r="H73" s="18">
        <v>3</v>
      </c>
      <c r="I73" s="18">
        <v>4.0999999999999996</v>
      </c>
      <c r="J73" s="18">
        <v>55.5</v>
      </c>
      <c r="K73" s="18">
        <v>8.91</v>
      </c>
      <c r="L73" s="18">
        <v>64.400000000000006</v>
      </c>
      <c r="M73" s="19">
        <f t="shared" si="12"/>
        <v>0.86180124223602472</v>
      </c>
      <c r="N73" s="18">
        <v>28.14</v>
      </c>
      <c r="O73" s="18">
        <v>92.55</v>
      </c>
      <c r="P73" s="20">
        <f t="shared" si="13"/>
        <v>10.444444444444445</v>
      </c>
      <c r="Q73" s="21">
        <v>-55391.205999999998</v>
      </c>
      <c r="R73" s="21">
        <v>889673.33700000006</v>
      </c>
      <c r="S73" s="21">
        <v>401954.36</v>
      </c>
      <c r="T73" s="21">
        <v>249681.408</v>
      </c>
      <c r="U73" s="21">
        <v>0</v>
      </c>
      <c r="V73" s="21">
        <v>1291627.6969999999</v>
      </c>
      <c r="W73" s="21">
        <v>1236236.4909999999</v>
      </c>
      <c r="X73" s="21">
        <f t="shared" si="14"/>
        <v>2113.9569509001635</v>
      </c>
      <c r="Y73" s="21">
        <f t="shared" si="15"/>
        <v>1705.3130752864156</v>
      </c>
      <c r="Z73" s="21">
        <f t="shared" si="16"/>
        <v>1614.6564369885432</v>
      </c>
      <c r="AA73" s="21">
        <f t="shared" si="17"/>
        <v>1456.0938412438627</v>
      </c>
    </row>
    <row r="74" spans="1:27">
      <c r="A74" s="29" t="s">
        <v>45</v>
      </c>
      <c r="B74" s="30" t="s">
        <v>111</v>
      </c>
      <c r="C74" s="31" t="s">
        <v>112</v>
      </c>
      <c r="D74" s="32">
        <v>315</v>
      </c>
      <c r="E74" s="32">
        <v>1</v>
      </c>
      <c r="F74" s="32">
        <v>1</v>
      </c>
      <c r="G74" s="32">
        <v>28.1</v>
      </c>
      <c r="H74" s="32">
        <v>6</v>
      </c>
      <c r="I74" s="32">
        <v>3.5</v>
      </c>
      <c r="J74" s="32">
        <v>25.29</v>
      </c>
      <c r="K74" s="32">
        <v>14.23</v>
      </c>
      <c r="L74" s="32">
        <v>39.5</v>
      </c>
      <c r="M74" s="33">
        <f t="shared" si="12"/>
        <v>0.64025316455696202</v>
      </c>
      <c r="N74" s="32">
        <v>21.2</v>
      </c>
      <c r="O74" s="32">
        <v>60.72</v>
      </c>
      <c r="P74" s="34">
        <f t="shared" si="13"/>
        <v>9.2375366568914945</v>
      </c>
      <c r="Q74" s="35">
        <v>-15726.624</v>
      </c>
      <c r="R74" s="35">
        <v>578408.65</v>
      </c>
      <c r="S74" s="35">
        <v>247468.715</v>
      </c>
      <c r="T74" s="35">
        <v>162152.37599999999</v>
      </c>
      <c r="U74" s="35">
        <v>0</v>
      </c>
      <c r="V74" s="35">
        <v>825877.36499999999</v>
      </c>
      <c r="W74" s="35">
        <v>810150.74100000004</v>
      </c>
      <c r="X74" s="35">
        <f t="shared" si="14"/>
        <v>2621.832904761905</v>
      </c>
      <c r="Y74" s="35">
        <f t="shared" si="15"/>
        <v>2107.0634571428573</v>
      </c>
      <c r="Z74" s="35">
        <f t="shared" si="16"/>
        <v>2057.1376666666665</v>
      </c>
      <c r="AA74" s="35">
        <f t="shared" si="17"/>
        <v>1836.2179365079367</v>
      </c>
    </row>
    <row r="75" spans="1:27">
      <c r="A75" s="13" t="s">
        <v>45</v>
      </c>
      <c r="B75" s="15" t="s">
        <v>111</v>
      </c>
      <c r="C75" s="17" t="s">
        <v>113</v>
      </c>
      <c r="D75" s="18">
        <v>345</v>
      </c>
      <c r="E75" s="18">
        <v>1</v>
      </c>
      <c r="F75" s="18">
        <v>0</v>
      </c>
      <c r="G75" s="18">
        <v>29.7</v>
      </c>
      <c r="H75" s="18">
        <v>0</v>
      </c>
      <c r="I75" s="18">
        <v>6.2</v>
      </c>
      <c r="J75" s="18">
        <v>24.27</v>
      </c>
      <c r="K75" s="18">
        <v>12.62</v>
      </c>
      <c r="L75" s="18">
        <v>36.9</v>
      </c>
      <c r="M75" s="19">
        <f t="shared" si="12"/>
        <v>0.65772357723577235</v>
      </c>
      <c r="N75" s="18">
        <v>28.66</v>
      </c>
      <c r="O75" s="18">
        <v>65.55</v>
      </c>
      <c r="P75" s="20">
        <f t="shared" si="13"/>
        <v>11.616161616161616</v>
      </c>
      <c r="Q75" s="21">
        <v>-13287.438</v>
      </c>
      <c r="R75" s="21">
        <v>632264.71</v>
      </c>
      <c r="S75" s="21">
        <v>156297.93700000001</v>
      </c>
      <c r="T75" s="21">
        <v>53233.62</v>
      </c>
      <c r="U75" s="21">
        <v>0</v>
      </c>
      <c r="V75" s="21">
        <v>788562.647</v>
      </c>
      <c r="W75" s="21">
        <v>775275.20900000003</v>
      </c>
      <c r="X75" s="21">
        <f t="shared" si="14"/>
        <v>2285.6888318840579</v>
      </c>
      <c r="Y75" s="21">
        <f t="shared" si="15"/>
        <v>2131.3884840579708</v>
      </c>
      <c r="Z75" s="21">
        <f t="shared" si="16"/>
        <v>2092.8741710144927</v>
      </c>
      <c r="AA75" s="21">
        <f t="shared" si="17"/>
        <v>1832.6513333333332</v>
      </c>
    </row>
    <row r="76" spans="1:27">
      <c r="A76" s="29" t="s">
        <v>45</v>
      </c>
      <c r="B76" s="30" t="s">
        <v>111</v>
      </c>
      <c r="C76" s="31" t="s">
        <v>114</v>
      </c>
      <c r="D76" s="32">
        <v>356</v>
      </c>
      <c r="E76" s="32">
        <v>1</v>
      </c>
      <c r="F76" s="32">
        <v>2</v>
      </c>
      <c r="G76" s="32">
        <v>30.2</v>
      </c>
      <c r="H76" s="32">
        <v>6.2</v>
      </c>
      <c r="I76" s="32">
        <v>1</v>
      </c>
      <c r="J76" s="32">
        <v>23.31</v>
      </c>
      <c r="K76" s="32">
        <v>17.04</v>
      </c>
      <c r="L76" s="32">
        <v>40.4</v>
      </c>
      <c r="M76" s="33">
        <f t="shared" si="12"/>
        <v>0.57698019801980194</v>
      </c>
      <c r="N76" s="32">
        <v>18.5</v>
      </c>
      <c r="O76" s="32">
        <v>58.85</v>
      </c>
      <c r="P76" s="34">
        <f t="shared" si="13"/>
        <v>9.780219780219781</v>
      </c>
      <c r="Q76" s="35">
        <v>-51620.038999999997</v>
      </c>
      <c r="R76" s="35">
        <v>693151.21799999999</v>
      </c>
      <c r="S76" s="35">
        <v>238823.80499999999</v>
      </c>
      <c r="T76" s="35">
        <v>0</v>
      </c>
      <c r="U76" s="35">
        <v>0</v>
      </c>
      <c r="V76" s="35">
        <v>931975.02300000004</v>
      </c>
      <c r="W76" s="35">
        <v>880354.98400000005</v>
      </c>
      <c r="X76" s="35">
        <f t="shared" si="14"/>
        <v>2617.9073679775283</v>
      </c>
      <c r="Y76" s="35">
        <f t="shared" si="15"/>
        <v>2617.9073679775283</v>
      </c>
      <c r="Z76" s="35">
        <f t="shared" si="16"/>
        <v>2472.9072584269666</v>
      </c>
      <c r="AA76" s="35">
        <f t="shared" si="17"/>
        <v>1947.0539831460674</v>
      </c>
    </row>
    <row r="77" spans="1:27">
      <c r="A77" s="13" t="s">
        <v>45</v>
      </c>
      <c r="B77" s="15" t="s">
        <v>111</v>
      </c>
      <c r="C77" s="17" t="s">
        <v>115</v>
      </c>
      <c r="D77" s="18">
        <v>386</v>
      </c>
      <c r="E77" s="18">
        <v>1</v>
      </c>
      <c r="F77" s="18">
        <v>1</v>
      </c>
      <c r="G77" s="18">
        <v>40.700000000000003</v>
      </c>
      <c r="H77" s="18">
        <v>4</v>
      </c>
      <c r="I77" s="18">
        <v>5.0999999999999996</v>
      </c>
      <c r="J77" s="18">
        <v>29.12</v>
      </c>
      <c r="K77" s="18">
        <v>22.75</v>
      </c>
      <c r="L77" s="18">
        <v>51.9</v>
      </c>
      <c r="M77" s="19">
        <f t="shared" si="12"/>
        <v>0.56107899807321782</v>
      </c>
      <c r="N77" s="18">
        <v>23.45</v>
      </c>
      <c r="O77" s="18">
        <v>75.319999999999993</v>
      </c>
      <c r="P77" s="20">
        <f t="shared" si="13"/>
        <v>8.6353467561521242</v>
      </c>
      <c r="Q77" s="21">
        <v>-29315.047999999999</v>
      </c>
      <c r="R77" s="21">
        <v>712163.31099999999</v>
      </c>
      <c r="S77" s="21">
        <v>153660.497</v>
      </c>
      <c r="T77" s="21">
        <v>53577.432000000001</v>
      </c>
      <c r="U77" s="21">
        <v>0</v>
      </c>
      <c r="V77" s="21">
        <v>865823.80799999996</v>
      </c>
      <c r="W77" s="21">
        <v>836508.76</v>
      </c>
      <c r="X77" s="21">
        <f t="shared" si="14"/>
        <v>2243.0668601036268</v>
      </c>
      <c r="Y77" s="21">
        <f t="shared" si="15"/>
        <v>2104.2652227979274</v>
      </c>
      <c r="Z77" s="21">
        <f t="shared" si="16"/>
        <v>2028.3195025906734</v>
      </c>
      <c r="AA77" s="21">
        <f t="shared" si="17"/>
        <v>1844.982670984456</v>
      </c>
    </row>
    <row r="78" spans="1:27">
      <c r="A78" s="29" t="s">
        <v>291</v>
      </c>
      <c r="B78" s="30" t="s">
        <v>111</v>
      </c>
      <c r="C78" s="31" t="s">
        <v>116</v>
      </c>
      <c r="D78" s="32">
        <v>378</v>
      </c>
      <c r="E78" s="32">
        <v>1</v>
      </c>
      <c r="F78" s="32">
        <v>1</v>
      </c>
      <c r="G78" s="32">
        <v>36.9</v>
      </c>
      <c r="H78" s="32">
        <v>5.0999999999999996</v>
      </c>
      <c r="I78" s="32">
        <v>3.8</v>
      </c>
      <c r="J78" s="32">
        <v>35.72</v>
      </c>
      <c r="K78" s="32">
        <v>13.09</v>
      </c>
      <c r="L78" s="32">
        <v>47.8</v>
      </c>
      <c r="M78" s="33">
        <f t="shared" si="12"/>
        <v>0.74728033472803346</v>
      </c>
      <c r="N78" s="32">
        <v>23.5</v>
      </c>
      <c r="O78" s="32">
        <v>71.31</v>
      </c>
      <c r="P78" s="34">
        <f t="shared" si="13"/>
        <v>9</v>
      </c>
      <c r="Q78" s="35">
        <v>-15100</v>
      </c>
      <c r="R78" s="35">
        <v>676339</v>
      </c>
      <c r="S78" s="35">
        <v>158659</v>
      </c>
      <c r="T78" s="35">
        <v>56071</v>
      </c>
      <c r="U78" s="35">
        <v>0</v>
      </c>
      <c r="V78" s="35">
        <f>+S78+R78</f>
        <v>834998</v>
      </c>
      <c r="W78" s="35">
        <f>+V78+Q78</f>
        <v>819898</v>
      </c>
      <c r="X78" s="35">
        <f t="shared" si="14"/>
        <v>2208.9894179894181</v>
      </c>
      <c r="Y78" s="35">
        <f t="shared" si="15"/>
        <v>2060.6534391534392</v>
      </c>
      <c r="Z78" s="35">
        <f t="shared" si="16"/>
        <v>2020.7063492063492</v>
      </c>
      <c r="AA78" s="35">
        <f t="shared" si="17"/>
        <v>1789.2566137566137</v>
      </c>
    </row>
    <row r="79" spans="1:27">
      <c r="A79" s="13" t="s">
        <v>53</v>
      </c>
      <c r="B79" s="15" t="s">
        <v>111</v>
      </c>
      <c r="C79" s="17" t="s">
        <v>117</v>
      </c>
      <c r="D79" s="18">
        <v>409</v>
      </c>
      <c r="E79" s="18">
        <v>1</v>
      </c>
      <c r="F79" s="18">
        <v>1</v>
      </c>
      <c r="G79" s="18">
        <v>34.9</v>
      </c>
      <c r="H79" s="18">
        <v>3.1</v>
      </c>
      <c r="I79" s="18">
        <v>2.5</v>
      </c>
      <c r="J79" s="18">
        <v>32.840000000000003</v>
      </c>
      <c r="K79" s="18">
        <v>9.65</v>
      </c>
      <c r="L79" s="18">
        <v>42.5</v>
      </c>
      <c r="M79" s="19">
        <f t="shared" si="12"/>
        <v>0.77270588235294124</v>
      </c>
      <c r="N79" s="18">
        <v>21.27</v>
      </c>
      <c r="O79" s="18">
        <v>63.76</v>
      </c>
      <c r="P79" s="20">
        <f t="shared" si="13"/>
        <v>10.763157894736842</v>
      </c>
      <c r="Q79" s="21">
        <v>-18312.346000000001</v>
      </c>
      <c r="R79" s="21">
        <v>628161.62399999995</v>
      </c>
      <c r="S79" s="21">
        <v>193457.20600000001</v>
      </c>
      <c r="T79" s="21">
        <v>97665.096000000005</v>
      </c>
      <c r="U79" s="21">
        <v>0</v>
      </c>
      <c r="V79" s="21">
        <v>821618.83</v>
      </c>
      <c r="W79" s="21">
        <v>803306.48400000005</v>
      </c>
      <c r="X79" s="21">
        <f t="shared" si="14"/>
        <v>2008.8479951100244</v>
      </c>
      <c r="Y79" s="21">
        <f t="shared" si="15"/>
        <v>1770.0580293398532</v>
      </c>
      <c r="Z79" s="21">
        <f t="shared" si="16"/>
        <v>1725.2845672371639</v>
      </c>
      <c r="AA79" s="21">
        <f t="shared" si="17"/>
        <v>1535.8474914425426</v>
      </c>
    </row>
    <row r="80" spans="1:27">
      <c r="A80" s="29" t="s">
        <v>53</v>
      </c>
      <c r="B80" s="30" t="s">
        <v>111</v>
      </c>
      <c r="C80" s="31" t="s">
        <v>118</v>
      </c>
      <c r="D80" s="32">
        <v>412</v>
      </c>
      <c r="E80" s="32">
        <v>1</v>
      </c>
      <c r="F80" s="32">
        <v>1</v>
      </c>
      <c r="G80" s="32">
        <v>37.5</v>
      </c>
      <c r="H80" s="32">
        <v>6.3</v>
      </c>
      <c r="I80" s="32">
        <v>0</v>
      </c>
      <c r="J80" s="32">
        <v>37.229999999999997</v>
      </c>
      <c r="K80" s="32">
        <v>8.5299999999999994</v>
      </c>
      <c r="L80" s="32">
        <v>45.8</v>
      </c>
      <c r="M80" s="33">
        <f t="shared" si="12"/>
        <v>0.81288209606986894</v>
      </c>
      <c r="N80" s="32">
        <v>29.5</v>
      </c>
      <c r="O80" s="32">
        <v>75.260000000000005</v>
      </c>
      <c r="P80" s="34">
        <f t="shared" si="13"/>
        <v>9.4063926940639284</v>
      </c>
      <c r="Q80" s="35">
        <v>-19899.469000000001</v>
      </c>
      <c r="R80" s="35">
        <v>741918.97100000002</v>
      </c>
      <c r="S80" s="35">
        <v>165041.902</v>
      </c>
      <c r="T80" s="35">
        <v>62971.944000000003</v>
      </c>
      <c r="U80" s="35">
        <v>0</v>
      </c>
      <c r="V80" s="35">
        <v>906960.87300000002</v>
      </c>
      <c r="W80" s="35">
        <v>887061.40399999998</v>
      </c>
      <c r="X80" s="35">
        <f t="shared" si="14"/>
        <v>2201.36134223301</v>
      </c>
      <c r="Y80" s="35">
        <f t="shared" si="15"/>
        <v>2048.5168179611651</v>
      </c>
      <c r="Z80" s="35">
        <f t="shared" si="16"/>
        <v>2000.21713592233</v>
      </c>
      <c r="AA80" s="35">
        <f t="shared" si="17"/>
        <v>1800.7742014563107</v>
      </c>
    </row>
    <row r="81" spans="1:27">
      <c r="A81" s="13" t="s">
        <v>62</v>
      </c>
      <c r="B81" s="15" t="s">
        <v>119</v>
      </c>
      <c r="C81" s="17" t="s">
        <v>120</v>
      </c>
      <c r="D81" s="18">
        <v>557</v>
      </c>
      <c r="E81" s="18">
        <v>1</v>
      </c>
      <c r="F81" s="18">
        <v>2</v>
      </c>
      <c r="G81" s="18">
        <v>46.1</v>
      </c>
      <c r="H81" s="18">
        <v>3.6</v>
      </c>
      <c r="I81" s="18">
        <v>7</v>
      </c>
      <c r="J81" s="18">
        <v>47.97</v>
      </c>
      <c r="K81" s="18">
        <v>11.75</v>
      </c>
      <c r="L81" s="18">
        <v>59.7</v>
      </c>
      <c r="M81" s="19">
        <f t="shared" si="12"/>
        <v>0.80351758793969841</v>
      </c>
      <c r="N81" s="18">
        <v>28.13</v>
      </c>
      <c r="O81" s="18">
        <v>87.85</v>
      </c>
      <c r="P81" s="20">
        <f t="shared" si="13"/>
        <v>11.207243460764587</v>
      </c>
      <c r="Q81" s="21">
        <v>-12003.128000000001</v>
      </c>
      <c r="R81" s="21">
        <v>855692.60499999998</v>
      </c>
      <c r="S81" s="21">
        <v>360644.83399999997</v>
      </c>
      <c r="T81" s="21">
        <v>252304.38800000001</v>
      </c>
      <c r="U81" s="21">
        <v>0</v>
      </c>
      <c r="V81" s="21">
        <v>1216337.439</v>
      </c>
      <c r="W81" s="21">
        <v>1204334.311</v>
      </c>
      <c r="X81" s="21">
        <f t="shared" si="14"/>
        <v>2183.7296929982049</v>
      </c>
      <c r="Y81" s="21">
        <f t="shared" si="15"/>
        <v>1730.7595170556554</v>
      </c>
      <c r="Z81" s="21">
        <f t="shared" si="16"/>
        <v>1709.2099156193894</v>
      </c>
      <c r="AA81" s="21">
        <f t="shared" si="17"/>
        <v>1536.2524326750449</v>
      </c>
    </row>
    <row r="82" spans="1:27">
      <c r="A82" s="29" t="s">
        <v>32</v>
      </c>
      <c r="B82" s="30" t="s">
        <v>121</v>
      </c>
      <c r="C82" s="31" t="s">
        <v>122</v>
      </c>
      <c r="D82" s="32">
        <v>158</v>
      </c>
      <c r="E82" s="32">
        <v>1</v>
      </c>
      <c r="F82" s="32">
        <v>1</v>
      </c>
      <c r="G82" s="32">
        <v>16.100000000000001</v>
      </c>
      <c r="H82" s="32">
        <v>3.2</v>
      </c>
      <c r="I82" s="32">
        <v>2.8</v>
      </c>
      <c r="J82" s="32">
        <v>19.989999999999998</v>
      </c>
      <c r="K82" s="32">
        <v>4.1399999999999997</v>
      </c>
      <c r="L82" s="32">
        <v>24.1</v>
      </c>
      <c r="M82" s="33">
        <f t="shared" si="12"/>
        <v>0.82946058091286301</v>
      </c>
      <c r="N82" s="32">
        <v>15.21</v>
      </c>
      <c r="O82" s="32">
        <v>39.340000000000003</v>
      </c>
      <c r="P82" s="34">
        <f t="shared" si="13"/>
        <v>8.1865284974093253</v>
      </c>
      <c r="Q82" s="35">
        <v>-1973.1949999999999</v>
      </c>
      <c r="R82" s="35">
        <v>369598.61800000002</v>
      </c>
      <c r="S82" s="35">
        <v>121549.765</v>
      </c>
      <c r="T82" s="35">
        <v>47459.207999999999</v>
      </c>
      <c r="U82" s="35">
        <v>0</v>
      </c>
      <c r="V82" s="35">
        <v>491148.38299999997</v>
      </c>
      <c r="W82" s="35">
        <v>489175.18800000002</v>
      </c>
      <c r="X82" s="35">
        <f t="shared" si="14"/>
        <v>3108.5340696202529</v>
      </c>
      <c r="Y82" s="35">
        <f t="shared" si="15"/>
        <v>2808.1593354430379</v>
      </c>
      <c r="Z82" s="35">
        <f t="shared" si="16"/>
        <v>2795.6707594936711</v>
      </c>
      <c r="AA82" s="35">
        <f t="shared" si="17"/>
        <v>2339.2317594936708</v>
      </c>
    </row>
    <row r="83" spans="1:27">
      <c r="A83" s="13" t="s">
        <v>39</v>
      </c>
      <c r="B83" s="15" t="s">
        <v>123</v>
      </c>
      <c r="C83" s="17" t="s">
        <v>124</v>
      </c>
      <c r="D83" s="18">
        <v>235</v>
      </c>
      <c r="E83" s="18">
        <v>1</v>
      </c>
      <c r="F83" s="18">
        <v>1</v>
      </c>
      <c r="G83" s="18">
        <v>32.200000000000003</v>
      </c>
      <c r="H83" s="18">
        <v>1</v>
      </c>
      <c r="I83" s="18">
        <v>3</v>
      </c>
      <c r="J83" s="18">
        <v>25.3</v>
      </c>
      <c r="K83" s="18">
        <v>8.9</v>
      </c>
      <c r="L83" s="18">
        <f>+E83+F83+G83+H83+I83</f>
        <v>38.200000000000003</v>
      </c>
      <c r="M83" s="19">
        <f t="shared" si="12"/>
        <v>0.66230366492146597</v>
      </c>
      <c r="N83" s="18">
        <v>21.58</v>
      </c>
      <c r="O83" s="18">
        <v>57.59</v>
      </c>
      <c r="P83" s="20">
        <f t="shared" si="13"/>
        <v>7.0783132530120474</v>
      </c>
      <c r="Q83" s="21">
        <v>-6147.0649999999996</v>
      </c>
      <c r="R83" s="21">
        <v>521817.95899999997</v>
      </c>
      <c r="S83" s="21">
        <v>170126.196</v>
      </c>
      <c r="T83" s="21">
        <v>100260</v>
      </c>
      <c r="U83" s="21">
        <v>0</v>
      </c>
      <c r="V83" s="21">
        <v>691944.15500000003</v>
      </c>
      <c r="W83" s="21">
        <v>685797.09</v>
      </c>
      <c r="X83" s="21">
        <f t="shared" si="14"/>
        <v>2944.4432127659575</v>
      </c>
      <c r="Y83" s="21">
        <f t="shared" si="15"/>
        <v>2517.804914893617</v>
      </c>
      <c r="Z83" s="21">
        <f t="shared" si="16"/>
        <v>2491.6471914893614</v>
      </c>
      <c r="AA83" s="21">
        <f t="shared" si="17"/>
        <v>2220.5019531914891</v>
      </c>
    </row>
    <row r="84" spans="1:27">
      <c r="A84" s="29" t="s">
        <v>45</v>
      </c>
      <c r="B84" s="30" t="s">
        <v>123</v>
      </c>
      <c r="C84" s="31" t="s">
        <v>125</v>
      </c>
      <c r="D84" s="32">
        <v>311</v>
      </c>
      <c r="E84" s="32">
        <v>1</v>
      </c>
      <c r="F84" s="32">
        <v>1.1000000000000001</v>
      </c>
      <c r="G84" s="32">
        <v>31</v>
      </c>
      <c r="H84" s="32">
        <v>5.3</v>
      </c>
      <c r="I84" s="32">
        <v>0</v>
      </c>
      <c r="J84" s="32">
        <v>22.6</v>
      </c>
      <c r="K84" s="32">
        <v>15.73</v>
      </c>
      <c r="L84" s="32">
        <v>38.299999999999997</v>
      </c>
      <c r="M84" s="33">
        <f t="shared" si="12"/>
        <v>0.5900783289817233</v>
      </c>
      <c r="N84" s="32">
        <v>27.29</v>
      </c>
      <c r="O84" s="32">
        <v>65.02</v>
      </c>
      <c r="P84" s="34">
        <f t="shared" si="13"/>
        <v>8.567493112947659</v>
      </c>
      <c r="Q84" s="35">
        <v>-2231.5720000000001</v>
      </c>
      <c r="R84" s="35">
        <v>594443.505</v>
      </c>
      <c r="S84" s="35">
        <v>163789.769</v>
      </c>
      <c r="T84" s="35">
        <v>81137.004000000001</v>
      </c>
      <c r="U84" s="35">
        <v>0</v>
      </c>
      <c r="V84" s="35">
        <v>758233.27399999998</v>
      </c>
      <c r="W84" s="35">
        <v>756001.70200000005</v>
      </c>
      <c r="X84" s="35">
        <f t="shared" si="14"/>
        <v>2438.0491125401927</v>
      </c>
      <c r="Y84" s="35">
        <f t="shared" si="15"/>
        <v>2177.1584244372989</v>
      </c>
      <c r="Z84" s="35">
        <f t="shared" si="16"/>
        <v>2169.9829517684889</v>
      </c>
      <c r="AA84" s="35">
        <f t="shared" si="17"/>
        <v>1911.3939067524116</v>
      </c>
    </row>
    <row r="85" spans="1:27">
      <c r="A85" s="13" t="s">
        <v>53</v>
      </c>
      <c r="B85" s="15" t="s">
        <v>126</v>
      </c>
      <c r="C85" s="17" t="s">
        <v>127</v>
      </c>
      <c r="D85" s="18">
        <v>465</v>
      </c>
      <c r="E85" s="18">
        <v>1</v>
      </c>
      <c r="F85" s="18">
        <v>1</v>
      </c>
      <c r="G85" s="18">
        <v>41.2</v>
      </c>
      <c r="H85" s="18">
        <v>1.9</v>
      </c>
      <c r="I85" s="18">
        <v>2.7</v>
      </c>
      <c r="J85" s="18">
        <v>41.79</v>
      </c>
      <c r="K85" s="18">
        <v>6</v>
      </c>
      <c r="L85" s="18">
        <v>47.8</v>
      </c>
      <c r="M85" s="19">
        <f t="shared" si="12"/>
        <v>0.87426778242677827</v>
      </c>
      <c r="N85" s="18">
        <v>36.020000000000003</v>
      </c>
      <c r="O85" s="18">
        <v>83.81</v>
      </c>
      <c r="P85" s="20">
        <f t="shared" si="13"/>
        <v>10.788863109048723</v>
      </c>
      <c r="Q85" s="21">
        <v>-43675.682000000001</v>
      </c>
      <c r="R85" s="21">
        <v>840514.44400000002</v>
      </c>
      <c r="S85" s="21">
        <v>171504.96299999999</v>
      </c>
      <c r="T85" s="21">
        <v>93453.096999999994</v>
      </c>
      <c r="U85" s="21">
        <v>0</v>
      </c>
      <c r="V85" s="21">
        <v>1012019.407</v>
      </c>
      <c r="W85" s="21">
        <v>968343.72499999998</v>
      </c>
      <c r="X85" s="21">
        <f t="shared" si="14"/>
        <v>2176.3858215053765</v>
      </c>
      <c r="Y85" s="21">
        <f t="shared" si="15"/>
        <v>1975.4114193548389</v>
      </c>
      <c r="Z85" s="21">
        <f t="shared" si="16"/>
        <v>1881.4852215053763</v>
      </c>
      <c r="AA85" s="21">
        <f t="shared" si="17"/>
        <v>1807.5579440860215</v>
      </c>
    </row>
    <row r="86" spans="1:27">
      <c r="A86" s="29" t="s">
        <v>71</v>
      </c>
      <c r="B86" s="30" t="s">
        <v>126</v>
      </c>
      <c r="C86" s="31" t="s">
        <v>128</v>
      </c>
      <c r="D86" s="32">
        <v>683</v>
      </c>
      <c r="E86" s="32">
        <v>1</v>
      </c>
      <c r="F86" s="32">
        <v>1</v>
      </c>
      <c r="G86" s="32">
        <v>57.3</v>
      </c>
      <c r="H86" s="32">
        <v>6.6</v>
      </c>
      <c r="I86" s="32">
        <v>1</v>
      </c>
      <c r="J86" s="32">
        <v>58.96</v>
      </c>
      <c r="K86" s="32">
        <v>7.93</v>
      </c>
      <c r="L86" s="32">
        <v>66.900000000000006</v>
      </c>
      <c r="M86" s="33">
        <f t="shared" si="12"/>
        <v>0.88131539611360232</v>
      </c>
      <c r="N86" s="32">
        <v>39.950000000000003</v>
      </c>
      <c r="O86" s="32">
        <v>105.84</v>
      </c>
      <c r="P86" s="34">
        <f t="shared" si="13"/>
        <v>10.688575899843507</v>
      </c>
      <c r="Q86" s="35">
        <v>-82163.823999999993</v>
      </c>
      <c r="R86" s="35">
        <v>985342.91700000002</v>
      </c>
      <c r="S86" s="35">
        <v>257800.72899999999</v>
      </c>
      <c r="T86" s="35">
        <v>113662.78599999999</v>
      </c>
      <c r="U86" s="35">
        <v>0</v>
      </c>
      <c r="V86" s="35">
        <v>1243143.6459999999</v>
      </c>
      <c r="W86" s="35">
        <v>1160979.8219999999</v>
      </c>
      <c r="X86" s="35">
        <f t="shared" si="14"/>
        <v>1820.1224685212298</v>
      </c>
      <c r="Y86" s="35">
        <f t="shared" si="15"/>
        <v>1653.7055051244508</v>
      </c>
      <c r="Z86" s="35">
        <f t="shared" si="16"/>
        <v>1533.4070805270862</v>
      </c>
      <c r="AA86" s="35">
        <f t="shared" si="17"/>
        <v>1442.6689853587116</v>
      </c>
    </row>
    <row r="87" spans="1:27">
      <c r="A87" s="13" t="s">
        <v>104</v>
      </c>
      <c r="B87" s="15" t="s">
        <v>129</v>
      </c>
      <c r="C87" s="17" t="s">
        <v>130</v>
      </c>
      <c r="D87" s="18">
        <v>90</v>
      </c>
      <c r="E87" s="18">
        <v>1</v>
      </c>
      <c r="F87" s="18">
        <v>1</v>
      </c>
      <c r="G87" s="18">
        <v>6.9</v>
      </c>
      <c r="H87" s="18">
        <v>0</v>
      </c>
      <c r="I87" s="18">
        <v>2</v>
      </c>
      <c r="J87" s="18">
        <v>8.98</v>
      </c>
      <c r="K87" s="18">
        <v>1.97</v>
      </c>
      <c r="L87" s="18">
        <v>11</v>
      </c>
      <c r="M87" s="19">
        <f t="shared" si="12"/>
        <v>0.8163636363636364</v>
      </c>
      <c r="N87" s="18">
        <v>9.7200000000000006</v>
      </c>
      <c r="O87" s="18">
        <v>20.67</v>
      </c>
      <c r="P87" s="20">
        <f t="shared" si="13"/>
        <v>13.043478260869565</v>
      </c>
      <c r="Q87" s="21">
        <v>-12516.223</v>
      </c>
      <c r="R87" s="21">
        <v>222597.16099999999</v>
      </c>
      <c r="S87" s="21">
        <v>148490.546</v>
      </c>
      <c r="T87" s="21">
        <v>66054.631999999998</v>
      </c>
      <c r="U87" s="21">
        <v>33319.074000000001</v>
      </c>
      <c r="V87" s="21">
        <v>371087.70699999999</v>
      </c>
      <c r="W87" s="21">
        <v>358571.484</v>
      </c>
      <c r="X87" s="21">
        <f t="shared" si="14"/>
        <v>4123.1967444444444</v>
      </c>
      <c r="Y87" s="21">
        <f t="shared" si="15"/>
        <v>3019.0444555555555</v>
      </c>
      <c r="Z87" s="21">
        <f t="shared" si="16"/>
        <v>2879.9753111111108</v>
      </c>
      <c r="AA87" s="21">
        <f t="shared" si="17"/>
        <v>2473.301788888889</v>
      </c>
    </row>
    <row r="88" spans="1:27">
      <c r="A88" s="29" t="s">
        <v>32</v>
      </c>
      <c r="B88" s="30" t="s">
        <v>131</v>
      </c>
      <c r="C88" s="31" t="s">
        <v>132</v>
      </c>
      <c r="D88" s="32">
        <v>167</v>
      </c>
      <c r="E88" s="32">
        <v>1</v>
      </c>
      <c r="F88" s="32">
        <v>1</v>
      </c>
      <c r="G88" s="32">
        <v>20.6</v>
      </c>
      <c r="H88" s="32">
        <v>2</v>
      </c>
      <c r="I88" s="32">
        <v>0.5</v>
      </c>
      <c r="J88" s="32">
        <v>22.31</v>
      </c>
      <c r="K88" s="32">
        <v>2.8</v>
      </c>
      <c r="L88" s="32">
        <v>25.1</v>
      </c>
      <c r="M88" s="33">
        <f t="shared" si="12"/>
        <v>0.88884462151394417</v>
      </c>
      <c r="N88" s="32">
        <v>15.2</v>
      </c>
      <c r="O88" s="32">
        <v>40.31</v>
      </c>
      <c r="P88" s="34">
        <f t="shared" si="13"/>
        <v>7.389380530973451</v>
      </c>
      <c r="Q88" s="35">
        <v>-18821.670999999998</v>
      </c>
      <c r="R88" s="35">
        <v>384369.29800000001</v>
      </c>
      <c r="S88" s="35">
        <v>195043.674</v>
      </c>
      <c r="T88" s="35">
        <v>57982.26</v>
      </c>
      <c r="U88" s="35">
        <v>87821.697</v>
      </c>
      <c r="V88" s="35">
        <v>579412.97199999995</v>
      </c>
      <c r="W88" s="35">
        <v>560591.30099999998</v>
      </c>
      <c r="X88" s="35">
        <f t="shared" si="14"/>
        <v>3469.5387544910177</v>
      </c>
      <c r="Y88" s="35">
        <f t="shared" si="15"/>
        <v>2596.4611676646705</v>
      </c>
      <c r="Z88" s="35">
        <f t="shared" si="16"/>
        <v>2483.7565508982034</v>
      </c>
      <c r="AA88" s="35">
        <f t="shared" si="17"/>
        <v>2301.6125628742516</v>
      </c>
    </row>
    <row r="89" spans="1:27">
      <c r="A89" s="13" t="s">
        <v>45</v>
      </c>
      <c r="B89" s="15" t="s">
        <v>131</v>
      </c>
      <c r="C89" s="17" t="s">
        <v>133</v>
      </c>
      <c r="D89" s="18">
        <v>305</v>
      </c>
      <c r="E89" s="18">
        <v>1</v>
      </c>
      <c r="F89" s="18">
        <v>1</v>
      </c>
      <c r="G89" s="18">
        <v>31.6</v>
      </c>
      <c r="H89" s="18">
        <v>2.8</v>
      </c>
      <c r="I89" s="18">
        <v>1.5</v>
      </c>
      <c r="J89" s="18">
        <v>37.1</v>
      </c>
      <c r="K89" s="18">
        <v>0.8</v>
      </c>
      <c r="L89" s="18">
        <v>37.9</v>
      </c>
      <c r="M89" s="19">
        <f t="shared" si="12"/>
        <v>0.97889182058047497</v>
      </c>
      <c r="N89" s="18">
        <v>20.13</v>
      </c>
      <c r="O89" s="18">
        <v>57.03</v>
      </c>
      <c r="P89" s="20">
        <f t="shared" si="13"/>
        <v>8.8662790697674421</v>
      </c>
      <c r="Q89" s="21">
        <v>-7335.7550000000001</v>
      </c>
      <c r="R89" s="21">
        <v>540538.80599999998</v>
      </c>
      <c r="S89" s="21">
        <v>261379.24100000001</v>
      </c>
      <c r="T89" s="21">
        <v>168935.41200000001</v>
      </c>
      <c r="U89" s="21">
        <v>42713.531999999999</v>
      </c>
      <c r="V89" s="21">
        <v>801918.04700000002</v>
      </c>
      <c r="W89" s="21">
        <v>794582.29200000002</v>
      </c>
      <c r="X89" s="21">
        <f t="shared" si="14"/>
        <v>2629.2394983606559</v>
      </c>
      <c r="Y89" s="21">
        <f t="shared" si="15"/>
        <v>1935.3085344262295</v>
      </c>
      <c r="Z89" s="21">
        <f t="shared" si="16"/>
        <v>1911.2568786885247</v>
      </c>
      <c r="AA89" s="21">
        <f t="shared" si="17"/>
        <v>1772.2583803278687</v>
      </c>
    </row>
    <row r="90" spans="1:27">
      <c r="A90" s="29" t="s">
        <v>32</v>
      </c>
      <c r="B90" s="30" t="s">
        <v>134</v>
      </c>
      <c r="C90" s="31" t="s">
        <v>135</v>
      </c>
      <c r="D90" s="32">
        <v>108</v>
      </c>
      <c r="E90" s="32">
        <v>1</v>
      </c>
      <c r="F90" s="32">
        <v>1</v>
      </c>
      <c r="G90" s="32">
        <v>11.8</v>
      </c>
      <c r="H90" s="32">
        <v>1</v>
      </c>
      <c r="I90" s="32">
        <v>0</v>
      </c>
      <c r="J90" s="32">
        <v>11.86</v>
      </c>
      <c r="K90" s="32">
        <v>2.97</v>
      </c>
      <c r="L90" s="32">
        <v>14.8</v>
      </c>
      <c r="M90" s="33">
        <f t="shared" si="12"/>
        <v>0.80135135135135127</v>
      </c>
      <c r="N90" s="32">
        <v>4.8600000000000003</v>
      </c>
      <c r="O90" s="32">
        <v>19.690000000000001</v>
      </c>
      <c r="P90" s="34">
        <f t="shared" si="13"/>
        <v>8.4375</v>
      </c>
      <c r="Q90" s="35">
        <v>-16259.419</v>
      </c>
      <c r="R90" s="35">
        <v>201155.364</v>
      </c>
      <c r="S90" s="35">
        <v>77240.797999999995</v>
      </c>
      <c r="T90" s="35">
        <v>43953.646000000001</v>
      </c>
      <c r="U90" s="35">
        <v>3264.56</v>
      </c>
      <c r="V90" s="35">
        <v>278396.16200000001</v>
      </c>
      <c r="W90" s="35">
        <v>262136.74299999999</v>
      </c>
      <c r="X90" s="35">
        <f t="shared" si="14"/>
        <v>2577.7422407407407</v>
      </c>
      <c r="Y90" s="35">
        <f t="shared" si="15"/>
        <v>2140.5366296296297</v>
      </c>
      <c r="Z90" s="35">
        <f t="shared" si="16"/>
        <v>1989.9864537037035</v>
      </c>
      <c r="AA90" s="35">
        <f t="shared" si="17"/>
        <v>1862.5496666666668</v>
      </c>
    </row>
    <row r="91" spans="1:27">
      <c r="A91" s="13" t="s">
        <v>136</v>
      </c>
      <c r="B91" s="15" t="s">
        <v>137</v>
      </c>
      <c r="C91" s="17" t="s">
        <v>138</v>
      </c>
      <c r="D91" s="18">
        <v>14</v>
      </c>
      <c r="E91" s="18">
        <v>0.8</v>
      </c>
      <c r="F91" s="18">
        <v>0</v>
      </c>
      <c r="G91" s="18">
        <v>1.4</v>
      </c>
      <c r="H91" s="18">
        <v>0</v>
      </c>
      <c r="I91" s="18">
        <v>1</v>
      </c>
      <c r="J91" s="18">
        <v>2.8</v>
      </c>
      <c r="K91" s="18">
        <v>0.35</v>
      </c>
      <c r="L91" s="18">
        <v>3.2</v>
      </c>
      <c r="M91" s="19">
        <f t="shared" si="12"/>
        <v>0.87499999999999989</v>
      </c>
      <c r="N91" s="18">
        <v>2.5</v>
      </c>
      <c r="O91" s="18">
        <v>5.65</v>
      </c>
      <c r="P91" s="20">
        <f t="shared" si="13"/>
        <v>10</v>
      </c>
      <c r="Q91" s="21">
        <v>-13159</v>
      </c>
      <c r="R91" s="21">
        <v>65124</v>
      </c>
      <c r="S91" s="21">
        <v>28061</v>
      </c>
      <c r="T91" s="21">
        <v>0</v>
      </c>
      <c r="U91" s="21">
        <v>0</v>
      </c>
      <c r="V91" s="21">
        <v>93185</v>
      </c>
      <c r="W91" s="21">
        <v>80026</v>
      </c>
      <c r="X91" s="21">
        <f t="shared" si="14"/>
        <v>6656.0714285714284</v>
      </c>
      <c r="Y91" s="21">
        <f t="shared" si="15"/>
        <v>6656.0714285714284</v>
      </c>
      <c r="Z91" s="21">
        <f t="shared" si="16"/>
        <v>5716.1428571428569</v>
      </c>
      <c r="AA91" s="21">
        <f t="shared" si="17"/>
        <v>4651.7142857142853</v>
      </c>
    </row>
    <row r="92" spans="1:27">
      <c r="A92" s="29" t="s">
        <v>39</v>
      </c>
      <c r="B92" s="30" t="s">
        <v>139</v>
      </c>
      <c r="C92" s="31" t="s">
        <v>140</v>
      </c>
      <c r="D92" s="32">
        <v>211</v>
      </c>
      <c r="E92" s="32">
        <v>1</v>
      </c>
      <c r="F92" s="32">
        <v>1</v>
      </c>
      <c r="G92" s="32">
        <v>25.1</v>
      </c>
      <c r="H92" s="32">
        <v>4</v>
      </c>
      <c r="I92" s="32">
        <v>0</v>
      </c>
      <c r="J92" s="32">
        <v>24.9</v>
      </c>
      <c r="K92" s="32">
        <v>6.23</v>
      </c>
      <c r="L92" s="32">
        <v>31.1</v>
      </c>
      <c r="M92" s="33">
        <f t="shared" si="12"/>
        <v>0.80064308681672014</v>
      </c>
      <c r="N92" s="32">
        <v>23.38</v>
      </c>
      <c r="O92" s="32">
        <v>54.51</v>
      </c>
      <c r="P92" s="34">
        <f t="shared" si="13"/>
        <v>7.2508591065292096</v>
      </c>
      <c r="Q92" s="35">
        <v>-20490.098000000002</v>
      </c>
      <c r="R92" s="35">
        <v>528210.71200000006</v>
      </c>
      <c r="S92" s="35">
        <v>148584.07</v>
      </c>
      <c r="T92" s="35">
        <v>43229.351999999999</v>
      </c>
      <c r="U92" s="35">
        <v>38757.641000000003</v>
      </c>
      <c r="V92" s="35">
        <v>676794.78200000001</v>
      </c>
      <c r="W92" s="35">
        <v>656304.68400000001</v>
      </c>
      <c r="X92" s="35">
        <f t="shared" si="14"/>
        <v>3207.5582085308056</v>
      </c>
      <c r="Y92" s="35">
        <f t="shared" si="15"/>
        <v>2818.9942606635072</v>
      </c>
      <c r="Z92" s="35">
        <f t="shared" si="16"/>
        <v>2721.8847914691942</v>
      </c>
      <c r="AA92" s="35">
        <f t="shared" si="17"/>
        <v>2503.3683033175357</v>
      </c>
    </row>
    <row r="93" spans="1:27">
      <c r="A93" s="13" t="s">
        <v>32</v>
      </c>
      <c r="B93" s="15" t="s">
        <v>141</v>
      </c>
      <c r="C93" s="17" t="s">
        <v>142</v>
      </c>
      <c r="D93" s="18">
        <v>159</v>
      </c>
      <c r="E93" s="18">
        <v>1</v>
      </c>
      <c r="F93" s="18">
        <v>1</v>
      </c>
      <c r="G93" s="18">
        <v>20.3</v>
      </c>
      <c r="H93" s="18">
        <v>0</v>
      </c>
      <c r="I93" s="18">
        <v>0</v>
      </c>
      <c r="J93" s="18">
        <v>16.13</v>
      </c>
      <c r="K93" s="18">
        <v>6.21</v>
      </c>
      <c r="L93" s="18">
        <v>22.3</v>
      </c>
      <c r="M93" s="19">
        <f t="shared" si="12"/>
        <v>0.7233183856502241</v>
      </c>
      <c r="N93" s="18">
        <v>15.32</v>
      </c>
      <c r="O93" s="18">
        <v>37.659999999999997</v>
      </c>
      <c r="P93" s="20">
        <f t="shared" si="13"/>
        <v>7.8325123152709359</v>
      </c>
      <c r="Q93" s="21">
        <v>-25837.200000000001</v>
      </c>
      <c r="R93" s="21">
        <v>337403.88699999999</v>
      </c>
      <c r="S93" s="21">
        <v>114588.227</v>
      </c>
      <c r="T93" s="21">
        <v>29086.38</v>
      </c>
      <c r="U93" s="21">
        <v>5567.6819999999998</v>
      </c>
      <c r="V93" s="21">
        <v>451992.114</v>
      </c>
      <c r="W93" s="21">
        <v>426154.91399999999</v>
      </c>
      <c r="X93" s="21">
        <f t="shared" si="14"/>
        <v>2842.7176981132075</v>
      </c>
      <c r="Y93" s="21">
        <f t="shared" si="15"/>
        <v>2624.7676226415097</v>
      </c>
      <c r="Z93" s="21">
        <f t="shared" si="16"/>
        <v>2462.2695094339624</v>
      </c>
      <c r="AA93" s="21">
        <f t="shared" si="17"/>
        <v>2122.0370251572326</v>
      </c>
    </row>
    <row r="94" spans="1:27">
      <c r="A94" s="29" t="s">
        <v>104</v>
      </c>
      <c r="B94" s="30" t="s">
        <v>143</v>
      </c>
      <c r="C94" s="31" t="s">
        <v>144</v>
      </c>
      <c r="D94" s="32">
        <v>84</v>
      </c>
      <c r="E94" s="32">
        <v>0.8</v>
      </c>
      <c r="F94" s="32">
        <v>0</v>
      </c>
      <c r="G94" s="32">
        <v>10.7</v>
      </c>
      <c r="H94" s="32">
        <v>0</v>
      </c>
      <c r="I94" s="32">
        <v>1.5</v>
      </c>
      <c r="J94" s="32">
        <v>8.24</v>
      </c>
      <c r="K94" s="32">
        <v>4.7</v>
      </c>
      <c r="L94" s="32">
        <v>12.9</v>
      </c>
      <c r="M94" s="33">
        <f t="shared" si="12"/>
        <v>0.63875968992248067</v>
      </c>
      <c r="N94" s="32">
        <v>7.21</v>
      </c>
      <c r="O94" s="32">
        <v>20.149999999999999</v>
      </c>
      <c r="P94" s="34">
        <f t="shared" si="13"/>
        <v>7.850467289719627</v>
      </c>
      <c r="Q94" s="35">
        <v>-7616.8059999999996</v>
      </c>
      <c r="R94" s="35">
        <v>182949.85500000001</v>
      </c>
      <c r="S94" s="35">
        <v>114229.129</v>
      </c>
      <c r="T94" s="35">
        <v>31360.955999999998</v>
      </c>
      <c r="U94" s="35">
        <v>45907.688000000002</v>
      </c>
      <c r="V94" s="35">
        <v>297178.984</v>
      </c>
      <c r="W94" s="35">
        <v>289562.17800000001</v>
      </c>
      <c r="X94" s="35">
        <f t="shared" si="14"/>
        <v>3537.8450476190474</v>
      </c>
      <c r="Y94" s="35">
        <f t="shared" si="15"/>
        <v>2617.9802380952378</v>
      </c>
      <c r="Z94" s="35">
        <f t="shared" si="16"/>
        <v>2527.3039761904765</v>
      </c>
      <c r="AA94" s="35">
        <f t="shared" si="17"/>
        <v>2177.9744642857145</v>
      </c>
    </row>
    <row r="95" spans="1:27">
      <c r="A95" s="13" t="s">
        <v>32</v>
      </c>
      <c r="B95" s="15" t="s">
        <v>145</v>
      </c>
      <c r="C95" s="17" t="s">
        <v>146</v>
      </c>
      <c r="D95" s="18">
        <v>126</v>
      </c>
      <c r="E95" s="18">
        <v>1</v>
      </c>
      <c r="F95" s="18">
        <v>0</v>
      </c>
      <c r="G95" s="18">
        <v>15.8</v>
      </c>
      <c r="H95" s="18">
        <v>2</v>
      </c>
      <c r="I95" s="18">
        <v>0</v>
      </c>
      <c r="J95" s="18">
        <v>13.4</v>
      </c>
      <c r="K95" s="18">
        <v>5.5</v>
      </c>
      <c r="L95" s="18">
        <v>18.8</v>
      </c>
      <c r="M95" s="19">
        <f t="shared" si="12"/>
        <v>0.71276595744680848</v>
      </c>
      <c r="N95" s="18">
        <v>10.8</v>
      </c>
      <c r="O95" s="18">
        <v>29.7</v>
      </c>
      <c r="P95" s="20">
        <f t="shared" si="13"/>
        <v>7.0786516853932584</v>
      </c>
      <c r="Q95" s="21">
        <v>-4716.7849999999999</v>
      </c>
      <c r="R95" s="21">
        <v>277524.72600000002</v>
      </c>
      <c r="S95" s="21">
        <v>74514.701000000001</v>
      </c>
      <c r="T95" s="21">
        <v>26978.736000000001</v>
      </c>
      <c r="U95" s="21">
        <v>0</v>
      </c>
      <c r="V95" s="21">
        <v>352039.42700000003</v>
      </c>
      <c r="W95" s="21">
        <v>347322.64199999999</v>
      </c>
      <c r="X95" s="21">
        <f t="shared" si="14"/>
        <v>2793.9637063492064</v>
      </c>
      <c r="Y95" s="21">
        <f t="shared" si="15"/>
        <v>2579.8467539682542</v>
      </c>
      <c r="Z95" s="21">
        <f t="shared" si="16"/>
        <v>2542.4119523809527</v>
      </c>
      <c r="AA95" s="21">
        <f t="shared" si="17"/>
        <v>2202.5771904761905</v>
      </c>
    </row>
    <row r="96" spans="1:27">
      <c r="A96" s="29" t="s">
        <v>136</v>
      </c>
      <c r="B96" s="30" t="s">
        <v>147</v>
      </c>
      <c r="C96" s="31" t="s">
        <v>148</v>
      </c>
      <c r="D96" s="32">
        <v>13</v>
      </c>
      <c r="E96" s="32">
        <v>1</v>
      </c>
      <c r="F96" s="32">
        <v>0</v>
      </c>
      <c r="G96" s="32">
        <v>2.4</v>
      </c>
      <c r="H96" s="32">
        <v>0</v>
      </c>
      <c r="I96" s="32">
        <v>0</v>
      </c>
      <c r="J96" s="32">
        <v>2</v>
      </c>
      <c r="K96" s="32">
        <v>1.35</v>
      </c>
      <c r="L96" s="32">
        <v>3.4</v>
      </c>
      <c r="M96" s="33">
        <f t="shared" si="12"/>
        <v>0.58823529411764708</v>
      </c>
      <c r="N96" s="32">
        <v>1.32</v>
      </c>
      <c r="O96" s="32">
        <v>4.67</v>
      </c>
      <c r="P96" s="34">
        <f t="shared" si="13"/>
        <v>5.416666666666667</v>
      </c>
      <c r="Q96" s="35">
        <v>-805.51700000000005</v>
      </c>
      <c r="R96" s="35">
        <v>44325.290999999997</v>
      </c>
      <c r="S96" s="35">
        <v>25476.685000000001</v>
      </c>
      <c r="T96" s="35">
        <v>15804.392</v>
      </c>
      <c r="U96" s="35">
        <v>0</v>
      </c>
      <c r="V96" s="35">
        <v>69801.975999999995</v>
      </c>
      <c r="W96" s="35">
        <v>68996.459000000003</v>
      </c>
      <c r="X96" s="35">
        <f t="shared" si="14"/>
        <v>5369.3827692307686</v>
      </c>
      <c r="Y96" s="35">
        <f t="shared" si="15"/>
        <v>4153.6603076923075</v>
      </c>
      <c r="Z96" s="35">
        <f t="shared" si="16"/>
        <v>4091.6974615384615</v>
      </c>
      <c r="AA96" s="35">
        <f t="shared" si="17"/>
        <v>3409.6377692307692</v>
      </c>
    </row>
    <row r="97" spans="1:27">
      <c r="A97" s="13" t="s">
        <v>149</v>
      </c>
      <c r="B97" s="15" t="s">
        <v>147</v>
      </c>
      <c r="C97" s="17" t="s">
        <v>150</v>
      </c>
      <c r="D97" s="18">
        <v>39</v>
      </c>
      <c r="E97" s="18">
        <v>1</v>
      </c>
      <c r="F97" s="18">
        <v>0</v>
      </c>
      <c r="G97" s="18">
        <v>4.0999999999999996</v>
      </c>
      <c r="H97" s="18">
        <v>0</v>
      </c>
      <c r="I97" s="18">
        <v>0</v>
      </c>
      <c r="J97" s="18">
        <v>3.03</v>
      </c>
      <c r="K97" s="18">
        <v>2.11</v>
      </c>
      <c r="L97" s="18">
        <v>5.0999999999999996</v>
      </c>
      <c r="M97" s="19">
        <f t="shared" si="12"/>
        <v>0.59411764705882353</v>
      </c>
      <c r="N97" s="18">
        <v>1.75</v>
      </c>
      <c r="O97" s="18">
        <v>6.89</v>
      </c>
      <c r="P97" s="20">
        <f t="shared" si="13"/>
        <v>9.5121951219512209</v>
      </c>
      <c r="Q97" s="21">
        <v>-493.15</v>
      </c>
      <c r="R97" s="21">
        <v>92849.066999999995</v>
      </c>
      <c r="S97" s="21">
        <v>32191.205999999998</v>
      </c>
      <c r="T97" s="21">
        <v>17912.547999999999</v>
      </c>
      <c r="U97" s="21">
        <v>637.05899999999997</v>
      </c>
      <c r="V97" s="21">
        <v>125040.273</v>
      </c>
      <c r="W97" s="21">
        <v>124547.12300000001</v>
      </c>
      <c r="X97" s="21">
        <f t="shared" si="14"/>
        <v>3206.1608461538463</v>
      </c>
      <c r="Y97" s="21">
        <f t="shared" si="15"/>
        <v>2730.5298974358975</v>
      </c>
      <c r="Z97" s="21">
        <f t="shared" si="16"/>
        <v>2717.8850256410255</v>
      </c>
      <c r="AA97" s="21">
        <f t="shared" si="17"/>
        <v>2380.7453076923075</v>
      </c>
    </row>
    <row r="98" spans="1:27">
      <c r="A98" s="29" t="s">
        <v>149</v>
      </c>
      <c r="B98" s="30" t="s">
        <v>147</v>
      </c>
      <c r="C98" s="31" t="s">
        <v>151</v>
      </c>
      <c r="D98" s="32">
        <v>41</v>
      </c>
      <c r="E98" s="32">
        <v>1</v>
      </c>
      <c r="F98" s="32">
        <v>0</v>
      </c>
      <c r="G98" s="32">
        <v>5</v>
      </c>
      <c r="H98" s="32">
        <v>0</v>
      </c>
      <c r="I98" s="32">
        <v>0</v>
      </c>
      <c r="J98" s="32">
        <v>5.26</v>
      </c>
      <c r="K98" s="32">
        <v>0.69</v>
      </c>
      <c r="L98" s="32">
        <v>6</v>
      </c>
      <c r="M98" s="33">
        <f t="shared" si="12"/>
        <v>0.87666666666666659</v>
      </c>
      <c r="N98" s="32">
        <v>1.26</v>
      </c>
      <c r="O98" s="32">
        <v>7.21</v>
      </c>
      <c r="P98" s="34">
        <f t="shared" si="13"/>
        <v>8.1999999999999993</v>
      </c>
      <c r="Q98" s="35">
        <v>-946.60599999999999</v>
      </c>
      <c r="R98" s="35">
        <v>89000.861999999994</v>
      </c>
      <c r="S98" s="35">
        <v>28767.350999999999</v>
      </c>
      <c r="T98" s="35">
        <v>16009.72</v>
      </c>
      <c r="U98" s="35">
        <v>1464.348</v>
      </c>
      <c r="V98" s="35">
        <v>117768.213</v>
      </c>
      <c r="W98" s="35">
        <v>116821.607</v>
      </c>
      <c r="X98" s="35">
        <f t="shared" si="14"/>
        <v>2872.3954390243903</v>
      </c>
      <c r="Y98" s="35">
        <f t="shared" si="15"/>
        <v>2446.1986585365853</v>
      </c>
      <c r="Z98" s="35">
        <f t="shared" si="16"/>
        <v>2423.1107073170733</v>
      </c>
      <c r="AA98" s="35">
        <f t="shared" si="17"/>
        <v>2170.7527317073168</v>
      </c>
    </row>
    <row r="99" spans="1:27">
      <c r="A99" s="13" t="s">
        <v>45</v>
      </c>
      <c r="B99" s="15" t="s">
        <v>147</v>
      </c>
      <c r="C99" s="17" t="s">
        <v>152</v>
      </c>
      <c r="D99" s="18">
        <v>384</v>
      </c>
      <c r="E99" s="18">
        <v>1</v>
      </c>
      <c r="F99" s="18">
        <v>1</v>
      </c>
      <c r="G99" s="18">
        <v>33.4</v>
      </c>
      <c r="H99" s="18">
        <v>1</v>
      </c>
      <c r="I99" s="18">
        <v>3.9</v>
      </c>
      <c r="J99" s="18">
        <v>31.17</v>
      </c>
      <c r="K99" s="18">
        <v>9.0299999999999994</v>
      </c>
      <c r="L99" s="18">
        <v>40.200000000000003</v>
      </c>
      <c r="M99" s="19">
        <f t="shared" si="12"/>
        <v>0.77537313432835819</v>
      </c>
      <c r="N99" s="18">
        <v>21.36</v>
      </c>
      <c r="O99" s="18">
        <v>61.56</v>
      </c>
      <c r="P99" s="20">
        <f t="shared" si="13"/>
        <v>11.162790697674419</v>
      </c>
      <c r="Q99" s="21">
        <v>-39950.379999999997</v>
      </c>
      <c r="R99" s="21">
        <v>609187.19700000004</v>
      </c>
      <c r="S99" s="21">
        <v>249948.95699999999</v>
      </c>
      <c r="T99" s="21">
        <v>145767.64000000001</v>
      </c>
      <c r="U99" s="21">
        <v>20606.344000000001</v>
      </c>
      <c r="V99" s="21">
        <v>859136.15399999998</v>
      </c>
      <c r="W99" s="21">
        <v>819185.77399999998</v>
      </c>
      <c r="X99" s="21">
        <f t="shared" si="14"/>
        <v>2237.3337343749999</v>
      </c>
      <c r="Y99" s="21">
        <f t="shared" si="15"/>
        <v>1804.0681510416664</v>
      </c>
      <c r="Z99" s="21">
        <f t="shared" si="16"/>
        <v>1700.0307031249997</v>
      </c>
      <c r="AA99" s="21">
        <f t="shared" si="17"/>
        <v>1586.4249921875</v>
      </c>
    </row>
    <row r="100" spans="1:27">
      <c r="A100" s="29" t="s">
        <v>149</v>
      </c>
      <c r="B100" s="30" t="s">
        <v>153</v>
      </c>
      <c r="C100" s="31" t="s">
        <v>154</v>
      </c>
      <c r="D100" s="32">
        <v>27</v>
      </c>
      <c r="E100" s="32">
        <v>1</v>
      </c>
      <c r="F100" s="32">
        <v>0</v>
      </c>
      <c r="G100" s="32">
        <v>5.7</v>
      </c>
      <c r="H100" s="32">
        <v>0.8</v>
      </c>
      <c r="I100" s="32">
        <v>0</v>
      </c>
      <c r="J100" s="32">
        <v>2.79</v>
      </c>
      <c r="K100" s="32">
        <v>4.6900000000000004</v>
      </c>
      <c r="L100" s="32">
        <v>7.5</v>
      </c>
      <c r="M100" s="33">
        <f t="shared" si="12"/>
        <v>0.372</v>
      </c>
      <c r="N100" s="32">
        <v>0.77</v>
      </c>
      <c r="O100" s="32">
        <v>8.25</v>
      </c>
      <c r="P100" s="34">
        <f t="shared" si="13"/>
        <v>4.1538461538461542</v>
      </c>
      <c r="Q100" s="35">
        <v>-55889.737999999998</v>
      </c>
      <c r="R100" s="35">
        <v>123166.974</v>
      </c>
      <c r="S100" s="35">
        <v>90810.065000000002</v>
      </c>
      <c r="T100" s="35">
        <v>23215.164000000001</v>
      </c>
      <c r="U100" s="35">
        <v>14549.58</v>
      </c>
      <c r="V100" s="35">
        <v>213977.03899999999</v>
      </c>
      <c r="W100" s="35">
        <v>158087.30100000001</v>
      </c>
      <c r="X100" s="35">
        <f t="shared" si="14"/>
        <v>7925.075518518518</v>
      </c>
      <c r="Y100" s="35">
        <f t="shared" si="15"/>
        <v>6526.3812962962957</v>
      </c>
      <c r="Z100" s="35">
        <f t="shared" si="16"/>
        <v>4456.3909999999996</v>
      </c>
      <c r="AA100" s="35">
        <f t="shared" si="17"/>
        <v>4561.7397777777778</v>
      </c>
    </row>
    <row r="101" spans="1:27">
      <c r="A101" s="13" t="s">
        <v>149</v>
      </c>
      <c r="B101" s="15" t="s">
        <v>155</v>
      </c>
      <c r="C101" s="17" t="s">
        <v>156</v>
      </c>
      <c r="D101" s="18">
        <v>31</v>
      </c>
      <c r="E101" s="18">
        <v>0.8</v>
      </c>
      <c r="F101" s="18">
        <v>0</v>
      </c>
      <c r="G101" s="18">
        <v>4.7</v>
      </c>
      <c r="H101" s="18">
        <v>0.7</v>
      </c>
      <c r="I101" s="18">
        <v>0</v>
      </c>
      <c r="J101" s="18">
        <v>2.0499999999999998</v>
      </c>
      <c r="K101" s="18">
        <v>4.1500000000000004</v>
      </c>
      <c r="L101" s="18">
        <v>6.2</v>
      </c>
      <c r="M101" s="19">
        <f t="shared" si="12"/>
        <v>0.33064516129032256</v>
      </c>
      <c r="N101" s="18">
        <v>2.5299999999999998</v>
      </c>
      <c r="O101" s="18">
        <v>8.73</v>
      </c>
      <c r="P101" s="20">
        <f t="shared" si="13"/>
        <v>5.7407407407407405</v>
      </c>
      <c r="Q101" s="21">
        <v>-4489.5559999999996</v>
      </c>
      <c r="R101" s="21">
        <v>90128.582999999999</v>
      </c>
      <c r="S101" s="21">
        <v>48748.743999999999</v>
      </c>
      <c r="T101" s="21">
        <v>22306.511999999999</v>
      </c>
      <c r="U101" s="21">
        <v>0</v>
      </c>
      <c r="V101" s="21">
        <v>138877.32699999999</v>
      </c>
      <c r="W101" s="21">
        <v>134387.77100000001</v>
      </c>
      <c r="X101" s="21">
        <f t="shared" si="14"/>
        <v>4479.9137741935483</v>
      </c>
      <c r="Y101" s="21">
        <f t="shared" si="15"/>
        <v>3760.3488709677417</v>
      </c>
      <c r="Z101" s="21">
        <f t="shared" si="16"/>
        <v>3615.5244838709677</v>
      </c>
      <c r="AA101" s="21">
        <f t="shared" si="17"/>
        <v>2907.3736451612904</v>
      </c>
    </row>
    <row r="102" spans="1:27">
      <c r="A102" s="29" t="s">
        <v>136</v>
      </c>
      <c r="B102" s="30" t="s">
        <v>157</v>
      </c>
      <c r="C102" s="31" t="s">
        <v>158</v>
      </c>
      <c r="D102" s="32">
        <v>21</v>
      </c>
      <c r="E102" s="32">
        <v>0.7</v>
      </c>
      <c r="F102" s="32">
        <v>0</v>
      </c>
      <c r="G102" s="32">
        <v>4</v>
      </c>
      <c r="H102" s="32">
        <v>0.3</v>
      </c>
      <c r="I102" s="32">
        <v>0.5</v>
      </c>
      <c r="J102" s="32">
        <v>3.5</v>
      </c>
      <c r="K102" s="32">
        <v>2</v>
      </c>
      <c r="L102" s="32">
        <v>5.5</v>
      </c>
      <c r="M102" s="33">
        <f t="shared" si="12"/>
        <v>0.63636363636363635</v>
      </c>
      <c r="N102" s="32">
        <v>1.1299999999999999</v>
      </c>
      <c r="O102" s="32">
        <v>6.04</v>
      </c>
      <c r="P102" s="34">
        <f t="shared" si="13"/>
        <v>4.8837209302325579</v>
      </c>
      <c r="Q102" s="35">
        <v>-2970.8420000000001</v>
      </c>
      <c r="R102" s="35">
        <v>65238.697</v>
      </c>
      <c r="S102" s="35">
        <v>29770.544999999998</v>
      </c>
      <c r="T102" s="35">
        <v>6125.4920000000002</v>
      </c>
      <c r="U102" s="35">
        <v>877.53300000000002</v>
      </c>
      <c r="V102" s="35">
        <v>95009.241999999998</v>
      </c>
      <c r="W102" s="35">
        <v>92038.399999999994</v>
      </c>
      <c r="X102" s="35">
        <f t="shared" si="14"/>
        <v>4524.2496190476186</v>
      </c>
      <c r="Y102" s="35">
        <f t="shared" si="15"/>
        <v>4190.7722380952382</v>
      </c>
      <c r="Z102" s="35">
        <f t="shared" si="16"/>
        <v>4049.3035714285716</v>
      </c>
      <c r="AA102" s="35">
        <f t="shared" si="17"/>
        <v>3106.6046190476191</v>
      </c>
    </row>
    <row r="103" spans="1:27">
      <c r="A103" s="13" t="s">
        <v>104</v>
      </c>
      <c r="B103" s="15" t="s">
        <v>157</v>
      </c>
      <c r="C103" s="17" t="s">
        <v>159</v>
      </c>
      <c r="D103" s="18">
        <v>96</v>
      </c>
      <c r="E103" s="18">
        <v>1</v>
      </c>
      <c r="F103" s="18">
        <v>0</v>
      </c>
      <c r="G103" s="18">
        <v>11</v>
      </c>
      <c r="H103" s="18">
        <v>0.3</v>
      </c>
      <c r="I103" s="18">
        <v>1.2</v>
      </c>
      <c r="J103" s="18">
        <v>7.5</v>
      </c>
      <c r="K103" s="18">
        <v>6</v>
      </c>
      <c r="L103" s="18">
        <f>+K103+J103</f>
        <v>13.5</v>
      </c>
      <c r="M103" s="19">
        <f t="shared" ref="M103:M134" si="18">+J103/L103</f>
        <v>0.55555555555555558</v>
      </c>
      <c r="N103" s="18">
        <v>8.75</v>
      </c>
      <c r="O103" s="18">
        <v>22.65</v>
      </c>
      <c r="P103" s="20">
        <f t="shared" ref="P103:P134" si="19">+D103/(H103+G103)</f>
        <v>8.495575221238937</v>
      </c>
      <c r="Q103" s="21">
        <v>-7294.067</v>
      </c>
      <c r="R103" s="21">
        <v>211363.10500000001</v>
      </c>
      <c r="S103" s="21">
        <v>78482.774999999994</v>
      </c>
      <c r="T103" s="21">
        <v>34547.061999999998</v>
      </c>
      <c r="U103" s="21">
        <v>78.332999999999998</v>
      </c>
      <c r="V103" s="21">
        <v>289845.88</v>
      </c>
      <c r="W103" s="21">
        <v>282551.81300000002</v>
      </c>
      <c r="X103" s="21">
        <f t="shared" ref="X103:X134" si="20">+V103/D103</f>
        <v>3019.2279166666667</v>
      </c>
      <c r="Y103" s="21">
        <f t="shared" ref="Y103:Y134" si="21">+(V103-(U103+T103))/D103</f>
        <v>2658.5467187500003</v>
      </c>
      <c r="Z103" s="21">
        <f t="shared" ref="Z103:Z134" si="22">+(W103-(U103+T103))/D103</f>
        <v>2582.5668541666669</v>
      </c>
      <c r="AA103" s="21">
        <f t="shared" ref="AA103:AA134" si="23">+R103/D103</f>
        <v>2201.6990104166666</v>
      </c>
    </row>
    <row r="104" spans="1:27">
      <c r="A104" s="29" t="s">
        <v>136</v>
      </c>
      <c r="B104" s="30" t="s">
        <v>160</v>
      </c>
      <c r="C104" s="31" t="s">
        <v>161</v>
      </c>
      <c r="D104" s="32">
        <v>12</v>
      </c>
      <c r="E104" s="32">
        <v>0.8</v>
      </c>
      <c r="F104" s="32">
        <v>0</v>
      </c>
      <c r="G104" s="32">
        <v>4.2</v>
      </c>
      <c r="H104" s="32">
        <v>0</v>
      </c>
      <c r="I104" s="32">
        <v>0</v>
      </c>
      <c r="J104" s="32">
        <v>1.75</v>
      </c>
      <c r="K104" s="32">
        <v>3</v>
      </c>
      <c r="L104" s="32">
        <v>4.9000000000000004</v>
      </c>
      <c r="M104" s="33">
        <f t="shared" si="18"/>
        <v>0.3571428571428571</v>
      </c>
      <c r="N104" s="32">
        <v>2</v>
      </c>
      <c r="O104" s="32">
        <v>6.75</v>
      </c>
      <c r="P104" s="34">
        <f t="shared" si="19"/>
        <v>2.8571428571428572</v>
      </c>
      <c r="Q104" s="35">
        <v>-1441.885</v>
      </c>
      <c r="R104" s="35">
        <v>57388.05</v>
      </c>
      <c r="S104" s="35">
        <v>14442.04</v>
      </c>
      <c r="T104" s="35">
        <v>4804</v>
      </c>
      <c r="U104" s="35">
        <v>1435.432</v>
      </c>
      <c r="V104" s="35">
        <v>71830.09</v>
      </c>
      <c r="W104" s="35">
        <v>70388.205000000002</v>
      </c>
      <c r="X104" s="35">
        <f t="shared" si="20"/>
        <v>5985.8408333333327</v>
      </c>
      <c r="Y104" s="35">
        <f t="shared" si="21"/>
        <v>5465.8881666666666</v>
      </c>
      <c r="Z104" s="35">
        <f t="shared" si="22"/>
        <v>5345.7310833333331</v>
      </c>
      <c r="AA104" s="35">
        <f t="shared" si="23"/>
        <v>4782.3375000000005</v>
      </c>
    </row>
    <row r="105" spans="1:27">
      <c r="A105" s="13" t="s">
        <v>136</v>
      </c>
      <c r="B105" s="15" t="s">
        <v>162</v>
      </c>
      <c r="C105" s="17" t="s">
        <v>163</v>
      </c>
      <c r="D105" s="18">
        <v>7</v>
      </c>
      <c r="E105" s="18">
        <v>1</v>
      </c>
      <c r="F105" s="18">
        <v>0</v>
      </c>
      <c r="G105" s="18">
        <v>2.6</v>
      </c>
      <c r="H105" s="18">
        <v>0</v>
      </c>
      <c r="I105" s="18">
        <v>0</v>
      </c>
      <c r="J105" s="18">
        <v>2.75</v>
      </c>
      <c r="K105" s="18">
        <v>0.88</v>
      </c>
      <c r="L105" s="18">
        <v>3.6</v>
      </c>
      <c r="M105" s="19">
        <f t="shared" si="18"/>
        <v>0.76388888888888884</v>
      </c>
      <c r="N105" s="18">
        <v>0.67</v>
      </c>
      <c r="O105" s="18">
        <v>4.3</v>
      </c>
      <c r="P105" s="20">
        <f t="shared" si="19"/>
        <v>2.6923076923076921</v>
      </c>
      <c r="Q105" s="21">
        <v>-558.86300000000006</v>
      </c>
      <c r="R105" s="21">
        <v>48700.195</v>
      </c>
      <c r="S105" s="21">
        <v>15739.432000000001</v>
      </c>
      <c r="T105" s="21">
        <v>7312</v>
      </c>
      <c r="U105" s="21">
        <v>3803.9229999999998</v>
      </c>
      <c r="V105" s="21">
        <v>64439.627</v>
      </c>
      <c r="W105" s="21">
        <v>63880.764000000003</v>
      </c>
      <c r="X105" s="21">
        <f t="shared" si="20"/>
        <v>9205.6610000000001</v>
      </c>
      <c r="Y105" s="21">
        <f t="shared" si="21"/>
        <v>7617.6719999999996</v>
      </c>
      <c r="Z105" s="21">
        <f t="shared" si="22"/>
        <v>7537.8344285714284</v>
      </c>
      <c r="AA105" s="21">
        <f t="shared" si="23"/>
        <v>6957.170714285714</v>
      </c>
    </row>
    <row r="106" spans="1:27">
      <c r="A106" s="29" t="s">
        <v>149</v>
      </c>
      <c r="B106" s="30" t="s">
        <v>164</v>
      </c>
      <c r="C106" s="31" t="s">
        <v>165</v>
      </c>
      <c r="D106" s="32">
        <v>42</v>
      </c>
      <c r="E106" s="32">
        <v>1</v>
      </c>
      <c r="F106" s="32">
        <v>0</v>
      </c>
      <c r="G106" s="32">
        <v>5.4</v>
      </c>
      <c r="H106" s="32">
        <v>0</v>
      </c>
      <c r="I106" s="32">
        <v>0</v>
      </c>
      <c r="J106" s="32">
        <v>6.4</v>
      </c>
      <c r="K106" s="32">
        <v>0</v>
      </c>
      <c r="L106" s="32">
        <v>6.4</v>
      </c>
      <c r="M106" s="33">
        <f t="shared" si="18"/>
        <v>1</v>
      </c>
      <c r="N106" s="32">
        <v>4.75</v>
      </c>
      <c r="O106" s="32">
        <v>11.15</v>
      </c>
      <c r="P106" s="34">
        <f t="shared" si="19"/>
        <v>7.7777777777777777</v>
      </c>
      <c r="Q106" s="35">
        <v>-4834.3689999999997</v>
      </c>
      <c r="R106" s="35">
        <v>121098.592</v>
      </c>
      <c r="S106" s="35">
        <v>33220.792000000001</v>
      </c>
      <c r="T106" s="35">
        <v>12289</v>
      </c>
      <c r="U106" s="35">
        <v>0</v>
      </c>
      <c r="V106" s="35">
        <v>154319.38399999999</v>
      </c>
      <c r="W106" s="35">
        <v>149485.01500000001</v>
      </c>
      <c r="X106" s="35">
        <f t="shared" si="20"/>
        <v>3674.2710476190473</v>
      </c>
      <c r="Y106" s="35">
        <f t="shared" si="21"/>
        <v>3381.6758095238092</v>
      </c>
      <c r="Z106" s="35">
        <f t="shared" si="22"/>
        <v>3266.5717857142859</v>
      </c>
      <c r="AA106" s="35">
        <f t="shared" si="23"/>
        <v>2883.2998095238095</v>
      </c>
    </row>
    <row r="107" spans="1:27">
      <c r="A107" s="13" t="s">
        <v>32</v>
      </c>
      <c r="B107" s="15" t="s">
        <v>166</v>
      </c>
      <c r="C107" s="17" t="s">
        <v>167</v>
      </c>
      <c r="D107" s="18">
        <v>138</v>
      </c>
      <c r="E107" s="18">
        <v>1</v>
      </c>
      <c r="F107" s="18">
        <v>1</v>
      </c>
      <c r="G107" s="18">
        <v>15.8</v>
      </c>
      <c r="H107" s="18">
        <v>0</v>
      </c>
      <c r="I107" s="18">
        <v>1.5</v>
      </c>
      <c r="J107" s="18">
        <v>16</v>
      </c>
      <c r="K107" s="18">
        <v>3.3</v>
      </c>
      <c r="L107" s="18">
        <f>+K107+J107</f>
        <v>19.3</v>
      </c>
      <c r="M107" s="19">
        <f t="shared" si="18"/>
        <v>0.82901554404145072</v>
      </c>
      <c r="N107" s="18">
        <v>13.21</v>
      </c>
      <c r="O107" s="18">
        <f>+L107+N107</f>
        <v>32.510000000000005</v>
      </c>
      <c r="P107" s="20">
        <f t="shared" si="19"/>
        <v>8.7341772151898738</v>
      </c>
      <c r="Q107" s="21">
        <v>-29262.721000000001</v>
      </c>
      <c r="R107" s="21">
        <v>325263.36800000002</v>
      </c>
      <c r="S107" s="21">
        <v>194584.25599999999</v>
      </c>
      <c r="T107" s="21">
        <v>63695.94</v>
      </c>
      <c r="U107" s="21">
        <v>48077.724999999999</v>
      </c>
      <c r="V107" s="21">
        <v>519847.62400000001</v>
      </c>
      <c r="W107" s="21">
        <v>490584.90299999999</v>
      </c>
      <c r="X107" s="21">
        <f t="shared" si="20"/>
        <v>3767.0117681159422</v>
      </c>
      <c r="Y107" s="21">
        <f t="shared" si="21"/>
        <v>2957.0576739130438</v>
      </c>
      <c r="Z107" s="21">
        <f t="shared" si="22"/>
        <v>2745.008971014493</v>
      </c>
      <c r="AA107" s="21">
        <f t="shared" si="23"/>
        <v>2356.9809275362322</v>
      </c>
    </row>
    <row r="108" spans="1:27">
      <c r="A108" s="29" t="s">
        <v>104</v>
      </c>
      <c r="B108" s="30" t="s">
        <v>168</v>
      </c>
      <c r="C108" s="31" t="s">
        <v>169</v>
      </c>
      <c r="D108" s="32">
        <v>66</v>
      </c>
      <c r="E108" s="32">
        <v>0.5</v>
      </c>
      <c r="F108" s="32">
        <v>1</v>
      </c>
      <c r="G108" s="32">
        <v>8.9</v>
      </c>
      <c r="H108" s="32">
        <v>0</v>
      </c>
      <c r="I108" s="32">
        <v>0</v>
      </c>
      <c r="J108" s="32">
        <v>8.3699999999999992</v>
      </c>
      <c r="K108" s="32">
        <v>2</v>
      </c>
      <c r="L108" s="32">
        <v>10.4</v>
      </c>
      <c r="M108" s="33">
        <f t="shared" si="18"/>
        <v>0.80480769230769222</v>
      </c>
      <c r="N108" s="32">
        <v>5.85</v>
      </c>
      <c r="O108" s="32">
        <v>16.22</v>
      </c>
      <c r="P108" s="34">
        <f t="shared" si="19"/>
        <v>7.4157303370786511</v>
      </c>
      <c r="Q108" s="35">
        <v>-35188.139000000003</v>
      </c>
      <c r="R108" s="35">
        <v>187183.79399999999</v>
      </c>
      <c r="S108" s="35">
        <v>30814.018</v>
      </c>
      <c r="T108" s="35">
        <v>10778.191999999999</v>
      </c>
      <c r="U108" s="35">
        <v>0</v>
      </c>
      <c r="V108" s="35">
        <v>217997.81200000001</v>
      </c>
      <c r="W108" s="35">
        <v>182809.67300000001</v>
      </c>
      <c r="X108" s="35">
        <f t="shared" si="20"/>
        <v>3302.9971515151515</v>
      </c>
      <c r="Y108" s="35">
        <f t="shared" si="21"/>
        <v>3139.6912121212122</v>
      </c>
      <c r="Z108" s="35">
        <f t="shared" si="22"/>
        <v>2606.5375909090908</v>
      </c>
      <c r="AA108" s="35">
        <f t="shared" si="23"/>
        <v>2836.1180909090908</v>
      </c>
    </row>
    <row r="109" spans="1:27">
      <c r="A109" s="13" t="s">
        <v>32</v>
      </c>
      <c r="B109" s="15" t="s">
        <v>170</v>
      </c>
      <c r="C109" s="17" t="s">
        <v>171</v>
      </c>
      <c r="D109" s="18">
        <v>176</v>
      </c>
      <c r="E109" s="18">
        <v>1</v>
      </c>
      <c r="F109" s="18">
        <v>1</v>
      </c>
      <c r="G109" s="18">
        <v>19.600000000000001</v>
      </c>
      <c r="H109" s="18">
        <v>1</v>
      </c>
      <c r="I109" s="18">
        <v>1</v>
      </c>
      <c r="J109" s="18">
        <v>23.56</v>
      </c>
      <c r="K109" s="18">
        <v>0</v>
      </c>
      <c r="L109" s="18">
        <v>23.6</v>
      </c>
      <c r="M109" s="19">
        <f t="shared" si="18"/>
        <v>0.99830508474576263</v>
      </c>
      <c r="N109" s="18">
        <v>7.55</v>
      </c>
      <c r="O109" s="18">
        <v>31.11</v>
      </c>
      <c r="P109" s="20">
        <f t="shared" si="19"/>
        <v>8.5436893203883493</v>
      </c>
      <c r="Q109" s="21">
        <v>-12784.504999999999</v>
      </c>
      <c r="R109" s="21">
        <v>310972.61</v>
      </c>
      <c r="S109" s="21">
        <v>158624.25099999999</v>
      </c>
      <c r="T109" s="21">
        <v>84302.460999999996</v>
      </c>
      <c r="U109" s="21">
        <v>32348.308000000001</v>
      </c>
      <c r="V109" s="21">
        <v>469596.86099999998</v>
      </c>
      <c r="W109" s="21">
        <v>456812.35600000003</v>
      </c>
      <c r="X109" s="21">
        <f t="shared" si="20"/>
        <v>2668.1639829545452</v>
      </c>
      <c r="Y109" s="21">
        <f t="shared" si="21"/>
        <v>2005.3755227272725</v>
      </c>
      <c r="Z109" s="21">
        <f t="shared" si="22"/>
        <v>1932.7362897727276</v>
      </c>
      <c r="AA109" s="21">
        <f t="shared" si="23"/>
        <v>1766.8898295454544</v>
      </c>
    </row>
    <row r="110" spans="1:27">
      <c r="A110" s="29" t="s">
        <v>104</v>
      </c>
      <c r="B110" s="30" t="s">
        <v>172</v>
      </c>
      <c r="C110" s="31" t="s">
        <v>173</v>
      </c>
      <c r="D110" s="32">
        <v>55</v>
      </c>
      <c r="E110" s="32">
        <v>1</v>
      </c>
      <c r="F110" s="32">
        <v>0</v>
      </c>
      <c r="G110" s="32">
        <v>8.4</v>
      </c>
      <c r="H110" s="32">
        <v>2.5</v>
      </c>
      <c r="I110" s="32">
        <v>0</v>
      </c>
      <c r="J110" s="32">
        <v>9.94</v>
      </c>
      <c r="K110" s="32">
        <v>2</v>
      </c>
      <c r="L110" s="32">
        <v>11.9</v>
      </c>
      <c r="M110" s="33">
        <f t="shared" si="18"/>
        <v>0.83529411764705874</v>
      </c>
      <c r="N110" s="32">
        <v>7.55</v>
      </c>
      <c r="O110" s="32">
        <v>20.49</v>
      </c>
      <c r="P110" s="34">
        <f t="shared" si="19"/>
        <v>5.045871559633027</v>
      </c>
      <c r="Q110" s="35">
        <v>-22199.769</v>
      </c>
      <c r="R110" s="35">
        <v>195234.821</v>
      </c>
      <c r="S110" s="35">
        <v>113983.45600000001</v>
      </c>
      <c r="T110" s="35">
        <v>31566.48</v>
      </c>
      <c r="U110" s="35">
        <v>47366.627</v>
      </c>
      <c r="V110" s="35">
        <v>309218.277</v>
      </c>
      <c r="W110" s="35">
        <v>287018.50799999997</v>
      </c>
      <c r="X110" s="35">
        <f t="shared" si="20"/>
        <v>5622.1504909090909</v>
      </c>
      <c r="Y110" s="35">
        <f t="shared" si="21"/>
        <v>4187.003090909091</v>
      </c>
      <c r="Z110" s="35">
        <f t="shared" si="22"/>
        <v>3783.3709272727265</v>
      </c>
      <c r="AA110" s="35">
        <f t="shared" si="23"/>
        <v>3549.7240181818183</v>
      </c>
    </row>
    <row r="111" spans="1:27">
      <c r="A111" s="13" t="s">
        <v>32</v>
      </c>
      <c r="B111" s="15" t="s">
        <v>172</v>
      </c>
      <c r="C111" s="17" t="s">
        <v>174</v>
      </c>
      <c r="D111" s="18">
        <v>107</v>
      </c>
      <c r="E111" s="18">
        <v>1</v>
      </c>
      <c r="F111" s="18">
        <v>0.8</v>
      </c>
      <c r="G111" s="18">
        <v>12.4</v>
      </c>
      <c r="H111" s="18">
        <v>0</v>
      </c>
      <c r="I111" s="18">
        <v>0.8</v>
      </c>
      <c r="J111" s="18">
        <v>14.16</v>
      </c>
      <c r="K111" s="18">
        <v>0.8</v>
      </c>
      <c r="L111" s="18">
        <v>15</v>
      </c>
      <c r="M111" s="19">
        <f t="shared" si="18"/>
        <v>0.94400000000000006</v>
      </c>
      <c r="N111" s="18">
        <v>16.16</v>
      </c>
      <c r="O111" s="18">
        <v>31.12</v>
      </c>
      <c r="P111" s="20">
        <f t="shared" si="19"/>
        <v>8.629032258064516</v>
      </c>
      <c r="Q111" s="21">
        <v>-63651.307999999997</v>
      </c>
      <c r="R111" s="21">
        <v>279326.826</v>
      </c>
      <c r="S111" s="21">
        <v>181695.27</v>
      </c>
      <c r="T111" s="21">
        <v>52502.824000000001</v>
      </c>
      <c r="U111" s="21">
        <v>58655.881000000001</v>
      </c>
      <c r="V111" s="21">
        <v>461022.09600000002</v>
      </c>
      <c r="W111" s="21">
        <v>397370.788</v>
      </c>
      <c r="X111" s="21">
        <f t="shared" si="20"/>
        <v>4308.6177196261688</v>
      </c>
      <c r="Y111" s="21">
        <f t="shared" si="21"/>
        <v>3269.7513177570095</v>
      </c>
      <c r="Z111" s="21">
        <f t="shared" si="22"/>
        <v>2674.8792803738315</v>
      </c>
      <c r="AA111" s="21">
        <f t="shared" si="23"/>
        <v>2610.5310841121495</v>
      </c>
    </row>
    <row r="112" spans="1:27">
      <c r="A112" s="29" t="s">
        <v>45</v>
      </c>
      <c r="B112" s="30" t="s">
        <v>172</v>
      </c>
      <c r="C112" s="31" t="s">
        <v>175</v>
      </c>
      <c r="D112" s="32">
        <v>370</v>
      </c>
      <c r="E112" s="32">
        <v>1</v>
      </c>
      <c r="F112" s="32">
        <v>1</v>
      </c>
      <c r="G112" s="32">
        <v>39.6</v>
      </c>
      <c r="H112" s="32">
        <v>4</v>
      </c>
      <c r="I112" s="32">
        <v>0</v>
      </c>
      <c r="J112" s="32">
        <v>42.87</v>
      </c>
      <c r="K112" s="32">
        <v>2.7</v>
      </c>
      <c r="L112" s="32">
        <v>45.6</v>
      </c>
      <c r="M112" s="33">
        <f t="shared" si="18"/>
        <v>0.94013157894736832</v>
      </c>
      <c r="N112" s="32">
        <v>19.54</v>
      </c>
      <c r="O112" s="32">
        <v>65.11</v>
      </c>
      <c r="P112" s="34">
        <f t="shared" si="19"/>
        <v>8.4862385321100913</v>
      </c>
      <c r="Q112" s="35">
        <v>-52558.612999999998</v>
      </c>
      <c r="R112" s="35">
        <v>658964.70200000005</v>
      </c>
      <c r="S112" s="35">
        <v>270955.95299999998</v>
      </c>
      <c r="T112" s="35">
        <v>137122.704</v>
      </c>
      <c r="U112" s="35">
        <v>30150.781999999999</v>
      </c>
      <c r="V112" s="35">
        <v>929920.65500000003</v>
      </c>
      <c r="W112" s="35">
        <v>877362.04200000002</v>
      </c>
      <c r="X112" s="35">
        <f t="shared" si="20"/>
        <v>2513.2990675675678</v>
      </c>
      <c r="Y112" s="35">
        <f t="shared" si="21"/>
        <v>2061.2085648648649</v>
      </c>
      <c r="Z112" s="35">
        <f t="shared" si="22"/>
        <v>1919.1582594594595</v>
      </c>
      <c r="AA112" s="35">
        <f t="shared" si="23"/>
        <v>1780.9856810810811</v>
      </c>
    </row>
    <row r="113" spans="1:27">
      <c r="A113" s="13" t="s">
        <v>136</v>
      </c>
      <c r="B113" s="15" t="s">
        <v>176</v>
      </c>
      <c r="C113" s="17" t="s">
        <v>177</v>
      </c>
      <c r="D113" s="18">
        <v>17</v>
      </c>
      <c r="E113" s="18">
        <v>0.5</v>
      </c>
      <c r="F113" s="18">
        <v>0</v>
      </c>
      <c r="G113" s="18">
        <v>2.1</v>
      </c>
      <c r="H113" s="18">
        <v>0</v>
      </c>
      <c r="I113" s="18">
        <v>0</v>
      </c>
      <c r="J113" s="18">
        <v>2.5499999999999998</v>
      </c>
      <c r="K113" s="18">
        <v>0</v>
      </c>
      <c r="L113" s="18">
        <v>2.6</v>
      </c>
      <c r="M113" s="19">
        <f t="shared" si="18"/>
        <v>0.98076923076923062</v>
      </c>
      <c r="N113" s="18">
        <v>2</v>
      </c>
      <c r="O113" s="18">
        <v>4.55</v>
      </c>
      <c r="P113" s="20">
        <f t="shared" si="19"/>
        <v>8.0952380952380949</v>
      </c>
      <c r="Q113" s="21">
        <v>-3793.107</v>
      </c>
      <c r="R113" s="21">
        <v>44892.921000000002</v>
      </c>
      <c r="S113" s="21">
        <v>21187.600999999999</v>
      </c>
      <c r="T113" s="21">
        <v>11589.689</v>
      </c>
      <c r="U113" s="21">
        <v>0</v>
      </c>
      <c r="V113" s="21">
        <v>66080.521999999997</v>
      </c>
      <c r="W113" s="21">
        <v>62287.415000000001</v>
      </c>
      <c r="X113" s="21">
        <f t="shared" si="20"/>
        <v>3887.0895294117645</v>
      </c>
      <c r="Y113" s="21">
        <f t="shared" si="21"/>
        <v>3205.3431176470585</v>
      </c>
      <c r="Z113" s="21">
        <f t="shared" si="22"/>
        <v>2982.2191764705885</v>
      </c>
      <c r="AA113" s="21">
        <f t="shared" si="23"/>
        <v>2640.7600588235296</v>
      </c>
    </row>
    <row r="114" spans="1:27">
      <c r="A114" s="29" t="s">
        <v>32</v>
      </c>
      <c r="B114" s="30" t="s">
        <v>176</v>
      </c>
      <c r="C114" s="31" t="s">
        <v>178</v>
      </c>
      <c r="D114" s="32">
        <v>181</v>
      </c>
      <c r="E114" s="32">
        <v>1</v>
      </c>
      <c r="F114" s="32">
        <v>1</v>
      </c>
      <c r="G114" s="32">
        <v>16.600000000000001</v>
      </c>
      <c r="H114" s="32">
        <v>2</v>
      </c>
      <c r="I114" s="32">
        <v>2.4</v>
      </c>
      <c r="J114" s="32">
        <v>21.2</v>
      </c>
      <c r="K114" s="32">
        <v>1.81</v>
      </c>
      <c r="L114" s="32">
        <v>23</v>
      </c>
      <c r="M114" s="33">
        <f t="shared" si="18"/>
        <v>0.92173913043478262</v>
      </c>
      <c r="N114" s="32">
        <v>16.850000000000001</v>
      </c>
      <c r="O114" s="32">
        <v>40.43</v>
      </c>
      <c r="P114" s="34">
        <f t="shared" si="19"/>
        <v>9.7311827956989241</v>
      </c>
      <c r="Q114" s="35">
        <v>-39291.572</v>
      </c>
      <c r="R114" s="35">
        <v>349842.696</v>
      </c>
      <c r="S114" s="35">
        <v>133480.614</v>
      </c>
      <c r="T114" s="35">
        <v>92472.259000000005</v>
      </c>
      <c r="U114" s="35">
        <v>0</v>
      </c>
      <c r="V114" s="35">
        <v>483323.31</v>
      </c>
      <c r="W114" s="35">
        <v>444031.73800000001</v>
      </c>
      <c r="X114" s="35">
        <f t="shared" si="20"/>
        <v>2670.2945303867405</v>
      </c>
      <c r="Y114" s="35">
        <f t="shared" si="21"/>
        <v>2159.3980718232042</v>
      </c>
      <c r="Z114" s="35">
        <f t="shared" si="22"/>
        <v>1942.3175635359116</v>
      </c>
      <c r="AA114" s="35">
        <f t="shared" si="23"/>
        <v>1932.8325745856353</v>
      </c>
    </row>
    <row r="115" spans="1:27">
      <c r="A115" s="13" t="s">
        <v>45</v>
      </c>
      <c r="B115" s="15" t="s">
        <v>176</v>
      </c>
      <c r="C115" s="17" t="s">
        <v>179</v>
      </c>
      <c r="D115" s="18">
        <v>339</v>
      </c>
      <c r="E115" s="18">
        <v>1</v>
      </c>
      <c r="F115" s="18">
        <v>1</v>
      </c>
      <c r="G115" s="18">
        <v>27.7</v>
      </c>
      <c r="H115" s="18">
        <v>2</v>
      </c>
      <c r="I115" s="18">
        <v>2</v>
      </c>
      <c r="J115" s="18">
        <v>33.69</v>
      </c>
      <c r="K115" s="18">
        <v>0</v>
      </c>
      <c r="L115" s="18">
        <v>33.700000000000003</v>
      </c>
      <c r="M115" s="19">
        <f t="shared" si="18"/>
        <v>0.99970326409495536</v>
      </c>
      <c r="N115" s="18">
        <v>7.89</v>
      </c>
      <c r="O115" s="18">
        <v>41.58</v>
      </c>
      <c r="P115" s="20">
        <f t="shared" si="19"/>
        <v>11.414141414141415</v>
      </c>
      <c r="Q115" s="21">
        <v>-65559.328999999998</v>
      </c>
      <c r="R115" s="21">
        <v>511689.52799999999</v>
      </c>
      <c r="S115" s="21">
        <v>230886.52</v>
      </c>
      <c r="T115" s="21">
        <v>173555.48</v>
      </c>
      <c r="U115" s="21">
        <v>69.760000000000005</v>
      </c>
      <c r="V115" s="21">
        <v>742576.04799999995</v>
      </c>
      <c r="W115" s="21">
        <v>677016.71900000004</v>
      </c>
      <c r="X115" s="21">
        <f t="shared" si="20"/>
        <v>2190.4898171091445</v>
      </c>
      <c r="Y115" s="21">
        <f t="shared" si="21"/>
        <v>1678.3209675516223</v>
      </c>
      <c r="Z115" s="21">
        <f t="shared" si="22"/>
        <v>1484.9306165191742</v>
      </c>
      <c r="AA115" s="21">
        <f t="shared" si="23"/>
        <v>1509.4086371681415</v>
      </c>
    </row>
    <row r="116" spans="1:27">
      <c r="A116" s="29" t="s">
        <v>45</v>
      </c>
      <c r="B116" s="30" t="s">
        <v>176</v>
      </c>
      <c r="C116" s="31" t="s">
        <v>180</v>
      </c>
      <c r="D116" s="32">
        <v>355</v>
      </c>
      <c r="E116" s="32">
        <v>1</v>
      </c>
      <c r="F116" s="32">
        <v>1</v>
      </c>
      <c r="G116" s="32">
        <v>35.4</v>
      </c>
      <c r="H116" s="32">
        <v>2</v>
      </c>
      <c r="I116" s="32">
        <v>3</v>
      </c>
      <c r="J116" s="32">
        <v>42.35</v>
      </c>
      <c r="K116" s="32">
        <v>0</v>
      </c>
      <c r="L116" s="32">
        <v>42.4</v>
      </c>
      <c r="M116" s="33">
        <f t="shared" si="18"/>
        <v>0.99882075471698117</v>
      </c>
      <c r="N116" s="32">
        <v>27.4</v>
      </c>
      <c r="O116" s="32">
        <v>69.75</v>
      </c>
      <c r="P116" s="34">
        <f t="shared" si="19"/>
        <v>9.4919786096256686</v>
      </c>
      <c r="Q116" s="35">
        <v>-67246.554999999993</v>
      </c>
      <c r="R116" s="35">
        <v>635520.53799999994</v>
      </c>
      <c r="S116" s="35">
        <v>234056.93</v>
      </c>
      <c r="T116" s="35">
        <v>166067.51800000001</v>
      </c>
      <c r="U116" s="35">
        <v>0</v>
      </c>
      <c r="V116" s="35">
        <v>869577.46799999999</v>
      </c>
      <c r="W116" s="35">
        <v>802330.91299999994</v>
      </c>
      <c r="X116" s="35">
        <f t="shared" si="20"/>
        <v>2449.513994366197</v>
      </c>
      <c r="Y116" s="35">
        <f t="shared" si="21"/>
        <v>1981.7181690140844</v>
      </c>
      <c r="Z116" s="35">
        <f t="shared" si="22"/>
        <v>1792.2912535211265</v>
      </c>
      <c r="AA116" s="35">
        <f t="shared" si="23"/>
        <v>1790.1986985915491</v>
      </c>
    </row>
    <row r="117" spans="1:27">
      <c r="A117" s="13" t="s">
        <v>45</v>
      </c>
      <c r="B117" s="15" t="s">
        <v>176</v>
      </c>
      <c r="C117" s="17" t="s">
        <v>181</v>
      </c>
      <c r="D117" s="18">
        <v>372</v>
      </c>
      <c r="E117" s="18">
        <v>1</v>
      </c>
      <c r="F117" s="18">
        <v>1</v>
      </c>
      <c r="G117" s="18">
        <v>35.200000000000003</v>
      </c>
      <c r="H117" s="18">
        <v>1</v>
      </c>
      <c r="I117" s="18">
        <v>2.7</v>
      </c>
      <c r="J117" s="18">
        <v>40.39</v>
      </c>
      <c r="K117" s="18">
        <v>0.52</v>
      </c>
      <c r="L117" s="18">
        <v>40.9</v>
      </c>
      <c r="M117" s="19">
        <f t="shared" si="18"/>
        <v>0.98753056234718828</v>
      </c>
      <c r="N117" s="18">
        <v>21.82</v>
      </c>
      <c r="O117" s="18">
        <v>62.13</v>
      </c>
      <c r="P117" s="20">
        <f t="shared" si="19"/>
        <v>10.276243093922652</v>
      </c>
      <c r="Q117" s="21">
        <v>-87183.282000000007</v>
      </c>
      <c r="R117" s="21">
        <v>589059.14</v>
      </c>
      <c r="S117" s="21">
        <v>314809.96000000002</v>
      </c>
      <c r="T117" s="21">
        <v>250104.07199999999</v>
      </c>
      <c r="U117" s="21">
        <v>0</v>
      </c>
      <c r="V117" s="21">
        <v>903869.1</v>
      </c>
      <c r="W117" s="21">
        <v>816685.81799999997</v>
      </c>
      <c r="X117" s="21">
        <f t="shared" si="20"/>
        <v>2429.7556451612904</v>
      </c>
      <c r="Y117" s="21">
        <f t="shared" si="21"/>
        <v>1757.4328709677418</v>
      </c>
      <c r="Z117" s="21">
        <f t="shared" si="22"/>
        <v>1523.0692096774194</v>
      </c>
      <c r="AA117" s="21">
        <f t="shared" si="23"/>
        <v>1583.4923118279571</v>
      </c>
    </row>
    <row r="118" spans="1:27">
      <c r="A118" s="29" t="s">
        <v>53</v>
      </c>
      <c r="B118" s="30" t="s">
        <v>176</v>
      </c>
      <c r="C118" s="31" t="s">
        <v>182</v>
      </c>
      <c r="D118" s="32">
        <v>415</v>
      </c>
      <c r="E118" s="32">
        <v>1</v>
      </c>
      <c r="F118" s="32">
        <v>1</v>
      </c>
      <c r="G118" s="32">
        <v>31.3</v>
      </c>
      <c r="H118" s="32">
        <v>1</v>
      </c>
      <c r="I118" s="32">
        <v>4.4000000000000004</v>
      </c>
      <c r="J118" s="32">
        <v>38.17</v>
      </c>
      <c r="K118" s="32">
        <v>0.51</v>
      </c>
      <c r="L118" s="32">
        <v>38.700000000000003</v>
      </c>
      <c r="M118" s="33">
        <f t="shared" si="18"/>
        <v>0.98630490956072348</v>
      </c>
      <c r="N118" s="32">
        <v>20.100000000000001</v>
      </c>
      <c r="O118" s="32">
        <v>58.78</v>
      </c>
      <c r="P118" s="34">
        <f t="shared" si="19"/>
        <v>12.848297213622292</v>
      </c>
      <c r="Q118" s="35">
        <v>-90145.111000000004</v>
      </c>
      <c r="R118" s="35">
        <v>655338.853</v>
      </c>
      <c r="S118" s="35">
        <v>269489.31699999998</v>
      </c>
      <c r="T118" s="35">
        <v>192715.609</v>
      </c>
      <c r="U118" s="35">
        <v>0</v>
      </c>
      <c r="V118" s="35">
        <v>924828.17</v>
      </c>
      <c r="W118" s="35">
        <v>834683.05900000001</v>
      </c>
      <c r="X118" s="35">
        <f t="shared" si="20"/>
        <v>2228.5016144578312</v>
      </c>
      <c r="Y118" s="35">
        <f t="shared" si="21"/>
        <v>1764.1266530120481</v>
      </c>
      <c r="Z118" s="35">
        <f t="shared" si="22"/>
        <v>1546.9095180722891</v>
      </c>
      <c r="AA118" s="35">
        <f t="shared" si="23"/>
        <v>1579.1297662650602</v>
      </c>
    </row>
    <row r="119" spans="1:27">
      <c r="A119" s="13" t="s">
        <v>53</v>
      </c>
      <c r="B119" s="15" t="s">
        <v>176</v>
      </c>
      <c r="C119" s="17" t="s">
        <v>183</v>
      </c>
      <c r="D119" s="18">
        <v>450</v>
      </c>
      <c r="E119" s="18">
        <v>1</v>
      </c>
      <c r="F119" s="18">
        <v>1</v>
      </c>
      <c r="G119" s="18">
        <v>34.5</v>
      </c>
      <c r="H119" s="18">
        <v>1.4</v>
      </c>
      <c r="I119" s="18">
        <v>4.3</v>
      </c>
      <c r="J119" s="18">
        <v>41.13</v>
      </c>
      <c r="K119" s="18">
        <v>1.05</v>
      </c>
      <c r="L119" s="18">
        <v>42.2</v>
      </c>
      <c r="M119" s="19">
        <f t="shared" si="18"/>
        <v>0.97464454976303316</v>
      </c>
      <c r="N119" s="18">
        <v>28.73</v>
      </c>
      <c r="O119" s="18">
        <v>70.91</v>
      </c>
      <c r="P119" s="20">
        <f t="shared" si="19"/>
        <v>12.534818941504179</v>
      </c>
      <c r="Q119" s="21">
        <v>-85695.638000000006</v>
      </c>
      <c r="R119" s="21">
        <v>666031.18099999998</v>
      </c>
      <c r="S119" s="21">
        <v>294837.40299999999</v>
      </c>
      <c r="T119" s="21">
        <v>213570.68700000001</v>
      </c>
      <c r="U119" s="21">
        <v>26463.142</v>
      </c>
      <c r="V119" s="21">
        <v>960868.58400000003</v>
      </c>
      <c r="W119" s="21">
        <v>875172.946</v>
      </c>
      <c r="X119" s="21">
        <f t="shared" si="20"/>
        <v>2135.26352</v>
      </c>
      <c r="Y119" s="21">
        <f t="shared" si="21"/>
        <v>1601.855011111111</v>
      </c>
      <c r="Z119" s="21">
        <f t="shared" si="22"/>
        <v>1411.4202599999999</v>
      </c>
      <c r="AA119" s="21">
        <f t="shared" si="23"/>
        <v>1480.0692911111112</v>
      </c>
    </row>
    <row r="120" spans="1:27">
      <c r="A120" s="29" t="s">
        <v>53</v>
      </c>
      <c r="B120" s="30" t="s">
        <v>176</v>
      </c>
      <c r="C120" s="31" t="s">
        <v>184</v>
      </c>
      <c r="D120" s="32">
        <v>464</v>
      </c>
      <c r="E120" s="32">
        <v>1</v>
      </c>
      <c r="F120" s="32">
        <v>1</v>
      </c>
      <c r="G120" s="32">
        <v>35</v>
      </c>
      <c r="H120" s="32">
        <v>1</v>
      </c>
      <c r="I120" s="32">
        <v>1</v>
      </c>
      <c r="J120" s="32">
        <v>37.270000000000003</v>
      </c>
      <c r="K120" s="32">
        <v>1.71</v>
      </c>
      <c r="L120" s="32">
        <v>39</v>
      </c>
      <c r="M120" s="33">
        <f t="shared" si="18"/>
        <v>0.95564102564102571</v>
      </c>
      <c r="N120" s="32">
        <v>21.3</v>
      </c>
      <c r="O120" s="32">
        <v>60.28</v>
      </c>
      <c r="P120" s="34">
        <f t="shared" si="19"/>
        <v>12.888888888888889</v>
      </c>
      <c r="Q120" s="35">
        <v>-83069.073000000004</v>
      </c>
      <c r="R120" s="35">
        <v>581618.59400000004</v>
      </c>
      <c r="S120" s="35">
        <v>283043.27399999998</v>
      </c>
      <c r="T120" s="35">
        <v>211031.76199999999</v>
      </c>
      <c r="U120" s="35">
        <v>0</v>
      </c>
      <c r="V120" s="35">
        <v>864661.86800000002</v>
      </c>
      <c r="W120" s="35">
        <v>781592.79500000004</v>
      </c>
      <c r="X120" s="35">
        <f t="shared" si="20"/>
        <v>1863.4954051724139</v>
      </c>
      <c r="Y120" s="35">
        <f t="shared" si="21"/>
        <v>1408.6855732758622</v>
      </c>
      <c r="Z120" s="35">
        <f t="shared" si="22"/>
        <v>1229.6573987068966</v>
      </c>
      <c r="AA120" s="35">
        <f t="shared" si="23"/>
        <v>1253.4883491379312</v>
      </c>
    </row>
    <row r="121" spans="1:27">
      <c r="A121" s="13" t="s">
        <v>136</v>
      </c>
      <c r="B121" s="15" t="s">
        <v>185</v>
      </c>
      <c r="C121" s="17" t="s">
        <v>186</v>
      </c>
      <c r="D121" s="18">
        <v>6</v>
      </c>
      <c r="E121" s="18">
        <v>0.9</v>
      </c>
      <c r="F121" s="18">
        <v>0</v>
      </c>
      <c r="G121" s="18">
        <v>1</v>
      </c>
      <c r="H121" s="18">
        <v>0</v>
      </c>
      <c r="I121" s="18">
        <v>0</v>
      </c>
      <c r="J121" s="18">
        <v>0.9</v>
      </c>
      <c r="K121" s="18">
        <v>1</v>
      </c>
      <c r="L121" s="18">
        <v>1.9</v>
      </c>
      <c r="M121" s="19">
        <f t="shared" si="18"/>
        <v>0.47368421052631582</v>
      </c>
      <c r="N121" s="18">
        <v>0.8</v>
      </c>
      <c r="O121" s="18">
        <v>1.8</v>
      </c>
      <c r="P121" s="20">
        <f t="shared" si="19"/>
        <v>6</v>
      </c>
      <c r="Q121" s="21">
        <v>-730.01599999999996</v>
      </c>
      <c r="R121" s="21">
        <v>20593.571</v>
      </c>
      <c r="S121" s="21">
        <v>17538.898000000001</v>
      </c>
      <c r="T121" s="21">
        <v>9350.1959999999999</v>
      </c>
      <c r="U121" s="21">
        <v>3659.9679999999998</v>
      </c>
      <c r="V121" s="21">
        <v>38132.468999999997</v>
      </c>
      <c r="W121" s="21">
        <v>37402.453000000001</v>
      </c>
      <c r="X121" s="21">
        <f t="shared" si="20"/>
        <v>6355.4114999999993</v>
      </c>
      <c r="Y121" s="21">
        <f t="shared" si="21"/>
        <v>4187.0508333333328</v>
      </c>
      <c r="Z121" s="21">
        <f t="shared" si="22"/>
        <v>4065.3815</v>
      </c>
      <c r="AA121" s="21">
        <f t="shared" si="23"/>
        <v>3432.2618333333335</v>
      </c>
    </row>
    <row r="122" spans="1:27">
      <c r="A122" s="29" t="s">
        <v>149</v>
      </c>
      <c r="B122" s="30" t="s">
        <v>185</v>
      </c>
      <c r="C122" s="31" t="s">
        <v>187</v>
      </c>
      <c r="D122" s="32">
        <v>30</v>
      </c>
      <c r="E122" s="32">
        <v>0.7</v>
      </c>
      <c r="F122" s="32">
        <v>0</v>
      </c>
      <c r="G122" s="32">
        <v>5.2</v>
      </c>
      <c r="H122" s="32">
        <v>0</v>
      </c>
      <c r="I122" s="32">
        <v>0</v>
      </c>
      <c r="J122" s="32">
        <v>3.35</v>
      </c>
      <c r="K122" s="32">
        <v>2.6</v>
      </c>
      <c r="L122" s="32">
        <v>5.9</v>
      </c>
      <c r="M122" s="33">
        <f t="shared" si="18"/>
        <v>0.56779661016949146</v>
      </c>
      <c r="N122" s="32">
        <v>3.8</v>
      </c>
      <c r="O122" s="32">
        <v>10.55</v>
      </c>
      <c r="P122" s="34">
        <f t="shared" si="19"/>
        <v>5.7692307692307692</v>
      </c>
      <c r="Q122" s="35">
        <v>-5032.3620000000001</v>
      </c>
      <c r="R122" s="35">
        <v>96088.728000000003</v>
      </c>
      <c r="S122" s="35">
        <v>41225.338000000003</v>
      </c>
      <c r="T122" s="35">
        <v>13580.075999999999</v>
      </c>
      <c r="U122" s="35">
        <v>14441.259</v>
      </c>
      <c r="V122" s="35">
        <v>137314.06599999999</v>
      </c>
      <c r="W122" s="35">
        <v>132281.704</v>
      </c>
      <c r="X122" s="35">
        <f t="shared" si="20"/>
        <v>4577.1355333333331</v>
      </c>
      <c r="Y122" s="35">
        <f t="shared" si="21"/>
        <v>3643.0910333333331</v>
      </c>
      <c r="Z122" s="35">
        <f t="shared" si="22"/>
        <v>3475.3456333333334</v>
      </c>
      <c r="AA122" s="35">
        <f t="shared" si="23"/>
        <v>3202.9576000000002</v>
      </c>
    </row>
    <row r="123" spans="1:27">
      <c r="A123" s="13" t="s">
        <v>39</v>
      </c>
      <c r="B123" s="15" t="s">
        <v>185</v>
      </c>
      <c r="C123" s="17" t="s">
        <v>188</v>
      </c>
      <c r="D123" s="18">
        <v>296</v>
      </c>
      <c r="E123" s="18">
        <v>1</v>
      </c>
      <c r="F123" s="18">
        <v>0</v>
      </c>
      <c r="G123" s="18">
        <v>30.9</v>
      </c>
      <c r="H123" s="18">
        <v>4</v>
      </c>
      <c r="I123" s="18">
        <v>1.9</v>
      </c>
      <c r="J123" s="18">
        <v>24.9</v>
      </c>
      <c r="K123" s="18">
        <v>12.92</v>
      </c>
      <c r="L123" s="18">
        <v>37.799999999999997</v>
      </c>
      <c r="M123" s="19">
        <f t="shared" si="18"/>
        <v>0.65873015873015872</v>
      </c>
      <c r="N123" s="18">
        <v>20.190000000000001</v>
      </c>
      <c r="O123" s="18">
        <v>58.77</v>
      </c>
      <c r="P123" s="20">
        <f t="shared" si="19"/>
        <v>8.4813753581661899</v>
      </c>
      <c r="Q123" s="21">
        <v>-11034.279</v>
      </c>
      <c r="R123" s="21">
        <v>515548.90100000001</v>
      </c>
      <c r="S123" s="21">
        <v>115940.031</v>
      </c>
      <c r="T123" s="21">
        <v>49771.572</v>
      </c>
      <c r="U123" s="21">
        <v>6479.7749999999996</v>
      </c>
      <c r="V123" s="21">
        <v>631488.93200000003</v>
      </c>
      <c r="W123" s="21">
        <v>620454.65300000005</v>
      </c>
      <c r="X123" s="21">
        <f t="shared" si="20"/>
        <v>2133.4085540540541</v>
      </c>
      <c r="Y123" s="21">
        <f t="shared" si="21"/>
        <v>1943.3702195945948</v>
      </c>
      <c r="Z123" s="21">
        <f t="shared" si="22"/>
        <v>1906.0922500000004</v>
      </c>
      <c r="AA123" s="21">
        <f t="shared" si="23"/>
        <v>1741.7192601351351</v>
      </c>
    </row>
    <row r="124" spans="1:27">
      <c r="A124" s="29" t="s">
        <v>39</v>
      </c>
      <c r="B124" s="30" t="s">
        <v>189</v>
      </c>
      <c r="C124" s="31" t="s">
        <v>190</v>
      </c>
      <c r="D124" s="32">
        <v>218</v>
      </c>
      <c r="E124" s="32">
        <v>1</v>
      </c>
      <c r="F124" s="32">
        <v>0</v>
      </c>
      <c r="G124" s="32">
        <v>24.9</v>
      </c>
      <c r="H124" s="32">
        <v>1</v>
      </c>
      <c r="I124" s="32">
        <v>1</v>
      </c>
      <c r="J124" s="32">
        <v>20.190000000000001</v>
      </c>
      <c r="K124" s="32">
        <v>7.7</v>
      </c>
      <c r="L124" s="32">
        <v>27.9</v>
      </c>
      <c r="M124" s="33">
        <f t="shared" si="18"/>
        <v>0.72365591397849471</v>
      </c>
      <c r="N124" s="32">
        <v>19.489999999999998</v>
      </c>
      <c r="O124" s="32">
        <v>47.38</v>
      </c>
      <c r="P124" s="34">
        <f t="shared" si="19"/>
        <v>8.416988416988417</v>
      </c>
      <c r="Q124" s="35">
        <v>-22685.38</v>
      </c>
      <c r="R124" s="35">
        <v>448170.16800000001</v>
      </c>
      <c r="S124" s="35">
        <v>215612.264</v>
      </c>
      <c r="T124" s="35">
        <v>122589</v>
      </c>
      <c r="U124" s="35">
        <v>16798.95</v>
      </c>
      <c r="V124" s="35">
        <v>663782.43200000003</v>
      </c>
      <c r="W124" s="35">
        <v>641097.05200000003</v>
      </c>
      <c r="X124" s="35">
        <f t="shared" si="20"/>
        <v>3044.8735412844039</v>
      </c>
      <c r="Y124" s="35">
        <f t="shared" si="21"/>
        <v>2405.4792752293583</v>
      </c>
      <c r="Z124" s="35">
        <f t="shared" si="22"/>
        <v>2301.417899082569</v>
      </c>
      <c r="AA124" s="35">
        <f t="shared" si="23"/>
        <v>2055.8264587155963</v>
      </c>
    </row>
    <row r="125" spans="1:27">
      <c r="A125" s="13" t="s">
        <v>149</v>
      </c>
      <c r="B125" s="15" t="s">
        <v>191</v>
      </c>
      <c r="C125" s="17" t="s">
        <v>192</v>
      </c>
      <c r="D125" s="18">
        <v>25</v>
      </c>
      <c r="E125" s="18">
        <v>0.1</v>
      </c>
      <c r="F125" s="18">
        <v>1</v>
      </c>
      <c r="G125" s="18">
        <v>2.6</v>
      </c>
      <c r="H125" s="18">
        <v>0</v>
      </c>
      <c r="I125" s="18">
        <v>0</v>
      </c>
      <c r="J125" s="18">
        <v>2.7</v>
      </c>
      <c r="K125" s="18">
        <v>1.05</v>
      </c>
      <c r="L125" s="18">
        <v>3.7</v>
      </c>
      <c r="M125" s="19">
        <f t="shared" si="18"/>
        <v>0.72972972972972971</v>
      </c>
      <c r="N125" s="18">
        <v>2.41</v>
      </c>
      <c r="O125" s="18">
        <v>5.68</v>
      </c>
      <c r="P125" s="20">
        <f t="shared" si="19"/>
        <v>9.615384615384615</v>
      </c>
      <c r="Q125" s="21">
        <v>-12439.481</v>
      </c>
      <c r="R125" s="21">
        <v>96995.327000000005</v>
      </c>
      <c r="S125" s="21">
        <v>53866.961000000003</v>
      </c>
      <c r="T125" s="21">
        <v>26807.616000000002</v>
      </c>
      <c r="U125" s="21">
        <v>8232.7360000000008</v>
      </c>
      <c r="V125" s="21">
        <v>150862.288</v>
      </c>
      <c r="W125" s="21">
        <v>138422.807</v>
      </c>
      <c r="X125" s="21">
        <f t="shared" si="20"/>
        <v>6034.4915199999996</v>
      </c>
      <c r="Y125" s="21">
        <f t="shared" si="21"/>
        <v>4632.8774400000002</v>
      </c>
      <c r="Z125" s="21">
        <f t="shared" si="22"/>
        <v>4135.2982000000002</v>
      </c>
      <c r="AA125" s="21">
        <f t="shared" si="23"/>
        <v>3879.8130800000004</v>
      </c>
    </row>
    <row r="126" spans="1:27">
      <c r="A126" s="29" t="s">
        <v>39</v>
      </c>
      <c r="B126" s="30" t="s">
        <v>191</v>
      </c>
      <c r="C126" s="31" t="s">
        <v>193</v>
      </c>
      <c r="D126" s="32">
        <v>234</v>
      </c>
      <c r="E126" s="32">
        <v>0.9</v>
      </c>
      <c r="F126" s="32">
        <v>0</v>
      </c>
      <c r="G126" s="32">
        <v>21.2</v>
      </c>
      <c r="H126" s="32">
        <v>3</v>
      </c>
      <c r="I126" s="32">
        <v>0.5</v>
      </c>
      <c r="J126" s="32">
        <v>23.9</v>
      </c>
      <c r="K126" s="32">
        <v>1.66</v>
      </c>
      <c r="L126" s="32">
        <f>+I126+H126+G126+F126+E126</f>
        <v>25.599999999999998</v>
      </c>
      <c r="M126" s="33">
        <f t="shared" si="18"/>
        <v>0.93359375</v>
      </c>
      <c r="N126" s="32">
        <v>13.18</v>
      </c>
      <c r="O126" s="32">
        <v>39.01</v>
      </c>
      <c r="P126" s="34">
        <f t="shared" si="19"/>
        <v>9.6694214876033069</v>
      </c>
      <c r="Q126" s="35">
        <v>-38653.196000000004</v>
      </c>
      <c r="R126" s="35">
        <v>404213.90700000001</v>
      </c>
      <c r="S126" s="35">
        <v>190486.12299999999</v>
      </c>
      <c r="T126" s="35">
        <v>73377.551999999996</v>
      </c>
      <c r="U126" s="35">
        <v>25180.26</v>
      </c>
      <c r="V126" s="35">
        <v>594700.03</v>
      </c>
      <c r="W126" s="35">
        <v>556046.83400000003</v>
      </c>
      <c r="X126" s="35">
        <f t="shared" si="20"/>
        <v>2541.4531196581197</v>
      </c>
      <c r="Y126" s="35">
        <f t="shared" si="21"/>
        <v>2120.2658888888891</v>
      </c>
      <c r="Z126" s="35">
        <f t="shared" si="22"/>
        <v>1955.0812905982909</v>
      </c>
      <c r="AA126" s="35">
        <f t="shared" si="23"/>
        <v>1727.4098589743589</v>
      </c>
    </row>
    <row r="127" spans="1:27">
      <c r="A127" s="13" t="s">
        <v>32</v>
      </c>
      <c r="B127" s="15" t="s">
        <v>194</v>
      </c>
      <c r="C127" s="17" t="s">
        <v>195</v>
      </c>
      <c r="D127" s="18">
        <v>175</v>
      </c>
      <c r="E127" s="18">
        <v>0.8</v>
      </c>
      <c r="F127" s="18">
        <v>1</v>
      </c>
      <c r="G127" s="18">
        <v>15.6</v>
      </c>
      <c r="H127" s="18">
        <v>1</v>
      </c>
      <c r="I127" s="18">
        <v>3</v>
      </c>
      <c r="J127" s="18">
        <v>20.350000000000001</v>
      </c>
      <c r="K127" s="18">
        <v>1.1000000000000001</v>
      </c>
      <c r="L127" s="18">
        <v>21.5</v>
      </c>
      <c r="M127" s="19">
        <f t="shared" si="18"/>
        <v>0.94651162790697685</v>
      </c>
      <c r="N127" s="18">
        <v>11.55</v>
      </c>
      <c r="O127" s="18">
        <v>33</v>
      </c>
      <c r="P127" s="20">
        <f t="shared" si="19"/>
        <v>10.542168674698795</v>
      </c>
      <c r="Q127" s="21">
        <v>-12490.429</v>
      </c>
      <c r="R127" s="21">
        <v>299768.09999999998</v>
      </c>
      <c r="S127" s="21">
        <v>164041.587</v>
      </c>
      <c r="T127" s="21">
        <v>46712.232000000004</v>
      </c>
      <c r="U127" s="21">
        <v>42440.106</v>
      </c>
      <c r="V127" s="21">
        <v>463809.68699999998</v>
      </c>
      <c r="W127" s="21">
        <v>451319.25799999997</v>
      </c>
      <c r="X127" s="21">
        <f t="shared" si="20"/>
        <v>2650.3410685714284</v>
      </c>
      <c r="Y127" s="21">
        <f t="shared" si="21"/>
        <v>2140.8991371428569</v>
      </c>
      <c r="Z127" s="21">
        <f t="shared" si="22"/>
        <v>2069.5252571428568</v>
      </c>
      <c r="AA127" s="21">
        <f t="shared" si="23"/>
        <v>1712.9605714285713</v>
      </c>
    </row>
    <row r="128" spans="1:27">
      <c r="A128" s="29" t="s">
        <v>104</v>
      </c>
      <c r="B128" s="30" t="s">
        <v>196</v>
      </c>
      <c r="C128" s="31" t="s">
        <v>197</v>
      </c>
      <c r="D128" s="32">
        <v>75</v>
      </c>
      <c r="E128" s="32">
        <v>1</v>
      </c>
      <c r="F128" s="32">
        <v>1</v>
      </c>
      <c r="G128" s="32">
        <v>8.8000000000000007</v>
      </c>
      <c r="H128" s="32">
        <v>0</v>
      </c>
      <c r="I128" s="32">
        <v>1</v>
      </c>
      <c r="J128" s="32">
        <v>9.85</v>
      </c>
      <c r="K128" s="32">
        <v>1.96</v>
      </c>
      <c r="L128" s="32">
        <v>11.8</v>
      </c>
      <c r="M128" s="33">
        <f t="shared" si="18"/>
        <v>0.83474576271186429</v>
      </c>
      <c r="N128" s="32">
        <v>6</v>
      </c>
      <c r="O128" s="32">
        <v>17.809999999999999</v>
      </c>
      <c r="P128" s="34">
        <f t="shared" si="19"/>
        <v>8.5227272727272716</v>
      </c>
      <c r="Q128" s="35">
        <v>-20486.477999999999</v>
      </c>
      <c r="R128" s="35">
        <v>180036.68599999999</v>
      </c>
      <c r="S128" s="35">
        <v>105253.656</v>
      </c>
      <c r="T128" s="35">
        <v>37269.455999999998</v>
      </c>
      <c r="U128" s="35">
        <v>21713.617999999999</v>
      </c>
      <c r="V128" s="35">
        <v>285290.342</v>
      </c>
      <c r="W128" s="35">
        <v>264803.864</v>
      </c>
      <c r="X128" s="35">
        <f t="shared" si="20"/>
        <v>3803.8712266666666</v>
      </c>
      <c r="Y128" s="35">
        <f t="shared" si="21"/>
        <v>3017.4302400000001</v>
      </c>
      <c r="Z128" s="35">
        <f t="shared" si="22"/>
        <v>2744.2772</v>
      </c>
      <c r="AA128" s="35">
        <f t="shared" si="23"/>
        <v>2400.4891466666663</v>
      </c>
    </row>
    <row r="129" spans="1:27">
      <c r="A129" s="13" t="s">
        <v>104</v>
      </c>
      <c r="B129" s="15" t="s">
        <v>198</v>
      </c>
      <c r="C129" s="17" t="s">
        <v>199</v>
      </c>
      <c r="D129" s="18">
        <v>56</v>
      </c>
      <c r="E129" s="18">
        <v>1</v>
      </c>
      <c r="F129" s="18">
        <v>0</v>
      </c>
      <c r="G129" s="18">
        <v>7.8</v>
      </c>
      <c r="H129" s="18">
        <v>0</v>
      </c>
      <c r="I129" s="18">
        <v>0</v>
      </c>
      <c r="J129" s="18">
        <v>8.8000000000000007</v>
      </c>
      <c r="K129" s="18">
        <v>0</v>
      </c>
      <c r="L129" s="18">
        <v>8.8000000000000007</v>
      </c>
      <c r="M129" s="19">
        <f t="shared" si="18"/>
        <v>1</v>
      </c>
      <c r="N129" s="18">
        <v>5.6</v>
      </c>
      <c r="O129" s="18">
        <v>14.4</v>
      </c>
      <c r="P129" s="20">
        <f t="shared" si="19"/>
        <v>7.1794871794871797</v>
      </c>
      <c r="Q129" s="21">
        <v>-356.25799999999998</v>
      </c>
      <c r="R129" s="21">
        <v>133617.98800000001</v>
      </c>
      <c r="S129" s="21">
        <v>71982.767000000007</v>
      </c>
      <c r="T129" s="21">
        <v>44894.915000000001</v>
      </c>
      <c r="U129" s="21">
        <v>5697.5360000000001</v>
      </c>
      <c r="V129" s="21">
        <v>205600.755</v>
      </c>
      <c r="W129" s="21">
        <v>205244.497</v>
      </c>
      <c r="X129" s="21">
        <f t="shared" si="20"/>
        <v>3671.4420535714285</v>
      </c>
      <c r="Y129" s="21">
        <f t="shared" si="21"/>
        <v>2768.0054285714286</v>
      </c>
      <c r="Z129" s="21">
        <f t="shared" si="22"/>
        <v>2761.6436785714286</v>
      </c>
      <c r="AA129" s="21">
        <f t="shared" si="23"/>
        <v>2386.0355000000004</v>
      </c>
    </row>
    <row r="130" spans="1:27">
      <c r="A130" s="29" t="s">
        <v>149</v>
      </c>
      <c r="B130" s="30" t="s">
        <v>200</v>
      </c>
      <c r="C130" s="31" t="s">
        <v>201</v>
      </c>
      <c r="D130" s="32">
        <v>50</v>
      </c>
      <c r="E130" s="32">
        <v>1</v>
      </c>
      <c r="F130" s="32">
        <v>0</v>
      </c>
      <c r="G130" s="32">
        <v>9.4</v>
      </c>
      <c r="H130" s="32">
        <v>0</v>
      </c>
      <c r="I130" s="32">
        <v>0</v>
      </c>
      <c r="J130" s="32">
        <v>6.6</v>
      </c>
      <c r="K130" s="32">
        <v>3.85</v>
      </c>
      <c r="L130" s="32">
        <v>10.4</v>
      </c>
      <c r="M130" s="33">
        <f t="shared" si="18"/>
        <v>0.63461538461538458</v>
      </c>
      <c r="N130" s="32">
        <v>0.46</v>
      </c>
      <c r="O130" s="32">
        <v>10.9</v>
      </c>
      <c r="P130" s="34">
        <f t="shared" si="19"/>
        <v>5.3191489361702127</v>
      </c>
      <c r="Q130" s="35">
        <v>-6413.3770000000004</v>
      </c>
      <c r="R130" s="35">
        <v>126752.171</v>
      </c>
      <c r="S130" s="35">
        <v>47948.993000000002</v>
      </c>
      <c r="T130" s="35">
        <v>22471</v>
      </c>
      <c r="U130" s="35">
        <v>3511.5659999999998</v>
      </c>
      <c r="V130" s="35">
        <v>174701.16399999999</v>
      </c>
      <c r="W130" s="35">
        <v>168287.78700000001</v>
      </c>
      <c r="X130" s="35">
        <f t="shared" si="20"/>
        <v>3494.0232799999999</v>
      </c>
      <c r="Y130" s="35">
        <f t="shared" si="21"/>
        <v>2974.3719599999999</v>
      </c>
      <c r="Z130" s="35">
        <f t="shared" si="22"/>
        <v>2846.1044200000006</v>
      </c>
      <c r="AA130" s="35">
        <f t="shared" si="23"/>
        <v>2535.04342</v>
      </c>
    </row>
    <row r="131" spans="1:27">
      <c r="A131" s="13" t="s">
        <v>149</v>
      </c>
      <c r="B131" s="15" t="s">
        <v>202</v>
      </c>
      <c r="C131" s="17" t="s">
        <v>203</v>
      </c>
      <c r="D131" s="18">
        <v>31</v>
      </c>
      <c r="E131" s="18">
        <v>0.8</v>
      </c>
      <c r="F131" s="18">
        <v>0</v>
      </c>
      <c r="G131" s="18">
        <v>8.4</v>
      </c>
      <c r="H131" s="18">
        <v>0</v>
      </c>
      <c r="I131" s="18">
        <v>0.7</v>
      </c>
      <c r="J131" s="18">
        <v>8.2200000000000006</v>
      </c>
      <c r="K131" s="18">
        <v>1.65</v>
      </c>
      <c r="L131" s="18">
        <v>9.9</v>
      </c>
      <c r="M131" s="19">
        <f t="shared" si="18"/>
        <v>0.83030303030303032</v>
      </c>
      <c r="N131" s="18">
        <v>7.53</v>
      </c>
      <c r="O131" s="18">
        <v>17.399999999999999</v>
      </c>
      <c r="P131" s="20">
        <f t="shared" si="19"/>
        <v>3.6904761904761902</v>
      </c>
      <c r="Q131" s="21">
        <v>-9162.8449999999993</v>
      </c>
      <c r="R131" s="21">
        <v>161020.96900000001</v>
      </c>
      <c r="S131" s="21">
        <v>96775.312999999995</v>
      </c>
      <c r="T131" s="21">
        <v>23865.514999999999</v>
      </c>
      <c r="U131" s="21">
        <v>41887.195</v>
      </c>
      <c r="V131" s="21">
        <v>257796.28200000001</v>
      </c>
      <c r="W131" s="21">
        <v>248633.43700000001</v>
      </c>
      <c r="X131" s="21">
        <f t="shared" si="20"/>
        <v>8316.0090967741944</v>
      </c>
      <c r="Y131" s="21">
        <f t="shared" si="21"/>
        <v>6194.9539354838716</v>
      </c>
      <c r="Z131" s="21">
        <f t="shared" si="22"/>
        <v>5899.3782903225811</v>
      </c>
      <c r="AA131" s="21">
        <f t="shared" si="23"/>
        <v>5194.2248064516134</v>
      </c>
    </row>
    <row r="132" spans="1:27">
      <c r="A132" s="29" t="s">
        <v>149</v>
      </c>
      <c r="B132" s="30" t="s">
        <v>202</v>
      </c>
      <c r="C132" s="31" t="s">
        <v>204</v>
      </c>
      <c r="D132" s="32">
        <v>38</v>
      </c>
      <c r="E132" s="32">
        <v>1</v>
      </c>
      <c r="F132" s="32">
        <v>1</v>
      </c>
      <c r="G132" s="32">
        <v>8.5</v>
      </c>
      <c r="H132" s="32">
        <v>0</v>
      </c>
      <c r="I132" s="32">
        <v>0</v>
      </c>
      <c r="J132" s="32">
        <v>8.3000000000000007</v>
      </c>
      <c r="K132" s="32">
        <v>2.2000000000000002</v>
      </c>
      <c r="L132" s="32">
        <v>10.5</v>
      </c>
      <c r="M132" s="33">
        <f t="shared" si="18"/>
        <v>0.79047619047619055</v>
      </c>
      <c r="N132" s="32">
        <v>3.4</v>
      </c>
      <c r="O132" s="32">
        <v>14.9</v>
      </c>
      <c r="P132" s="34">
        <f t="shared" si="19"/>
        <v>4.4705882352941178</v>
      </c>
      <c r="Q132" s="35">
        <v>-1516.723</v>
      </c>
      <c r="R132" s="35">
        <v>138946.87100000001</v>
      </c>
      <c r="S132" s="35">
        <v>59795.247000000003</v>
      </c>
      <c r="T132" s="35">
        <v>22892.39</v>
      </c>
      <c r="U132" s="35">
        <v>5925.64</v>
      </c>
      <c r="V132" s="35">
        <v>198742.11799999999</v>
      </c>
      <c r="W132" s="35">
        <v>197225.39499999999</v>
      </c>
      <c r="X132" s="35">
        <f t="shared" si="20"/>
        <v>5230.055736842105</v>
      </c>
      <c r="Y132" s="35">
        <f t="shared" si="21"/>
        <v>4471.6865263157888</v>
      </c>
      <c r="Z132" s="35">
        <f t="shared" si="22"/>
        <v>4431.7727631578946</v>
      </c>
      <c r="AA132" s="35">
        <f t="shared" si="23"/>
        <v>3656.4966052631585</v>
      </c>
    </row>
    <row r="133" spans="1:27">
      <c r="A133" s="13" t="s">
        <v>104</v>
      </c>
      <c r="B133" s="15" t="s">
        <v>202</v>
      </c>
      <c r="C133" s="17" t="s">
        <v>205</v>
      </c>
      <c r="D133" s="18">
        <v>72</v>
      </c>
      <c r="E133" s="18">
        <v>0.7</v>
      </c>
      <c r="F133" s="18">
        <v>0</v>
      </c>
      <c r="G133" s="18">
        <v>9</v>
      </c>
      <c r="H133" s="18">
        <v>2.9</v>
      </c>
      <c r="I133" s="18">
        <v>1.8</v>
      </c>
      <c r="J133" s="18">
        <v>13.36</v>
      </c>
      <c r="K133" s="18">
        <v>1</v>
      </c>
      <c r="L133" s="18">
        <v>14.4</v>
      </c>
      <c r="M133" s="19">
        <f t="shared" si="18"/>
        <v>0.9277777777777777</v>
      </c>
      <c r="N133" s="18">
        <v>11.37</v>
      </c>
      <c r="O133" s="18">
        <v>24.93</v>
      </c>
      <c r="P133" s="20">
        <f t="shared" si="19"/>
        <v>6.0504201680672267</v>
      </c>
      <c r="Q133" s="21">
        <v>-10861.938</v>
      </c>
      <c r="R133" s="21">
        <v>231480.59299999999</v>
      </c>
      <c r="S133" s="21">
        <v>102850.935</v>
      </c>
      <c r="T133" s="21">
        <v>26083.989000000001</v>
      </c>
      <c r="U133" s="21">
        <v>38920.366999999998</v>
      </c>
      <c r="V133" s="21">
        <v>334331.52799999999</v>
      </c>
      <c r="W133" s="21">
        <v>323469.59000000003</v>
      </c>
      <c r="X133" s="21">
        <f t="shared" si="20"/>
        <v>4643.4934444444443</v>
      </c>
      <c r="Y133" s="21">
        <f t="shared" si="21"/>
        <v>3740.6551666666669</v>
      </c>
      <c r="Z133" s="21">
        <f t="shared" si="22"/>
        <v>3589.7949166666672</v>
      </c>
      <c r="AA133" s="21">
        <f t="shared" si="23"/>
        <v>3215.0082361111108</v>
      </c>
    </row>
    <row r="134" spans="1:27">
      <c r="A134" s="29" t="s">
        <v>104</v>
      </c>
      <c r="B134" s="30" t="s">
        <v>206</v>
      </c>
      <c r="C134" s="31" t="s">
        <v>207</v>
      </c>
      <c r="D134" s="32">
        <v>56</v>
      </c>
      <c r="E134" s="32">
        <v>1</v>
      </c>
      <c r="F134" s="32">
        <v>0</v>
      </c>
      <c r="G134" s="32">
        <v>10.3</v>
      </c>
      <c r="H134" s="32">
        <v>2</v>
      </c>
      <c r="I134" s="32">
        <v>0</v>
      </c>
      <c r="J134" s="32">
        <v>8.82</v>
      </c>
      <c r="K134" s="32">
        <v>4.46</v>
      </c>
      <c r="L134" s="32">
        <v>13.3</v>
      </c>
      <c r="M134" s="33">
        <f t="shared" si="18"/>
        <v>0.66315789473684206</v>
      </c>
      <c r="N134" s="32">
        <v>2.6</v>
      </c>
      <c r="O134" s="32">
        <v>15.88</v>
      </c>
      <c r="P134" s="34">
        <f t="shared" si="19"/>
        <v>4.5528455284552845</v>
      </c>
      <c r="Q134" s="35">
        <v>-106.163</v>
      </c>
      <c r="R134" s="35">
        <v>151497.011</v>
      </c>
      <c r="S134" s="35">
        <v>54355.563999999998</v>
      </c>
      <c r="T134" s="35">
        <v>38878.413</v>
      </c>
      <c r="U134" s="35">
        <v>26093.304</v>
      </c>
      <c r="V134" s="35">
        <v>205852.57500000001</v>
      </c>
      <c r="W134" s="35">
        <v>205746.41200000001</v>
      </c>
      <c r="X134" s="35">
        <f t="shared" si="20"/>
        <v>3675.9388392857145</v>
      </c>
      <c r="Y134" s="35">
        <f t="shared" si="21"/>
        <v>2515.7296071428573</v>
      </c>
      <c r="Z134" s="35">
        <f t="shared" si="22"/>
        <v>2513.8338392857145</v>
      </c>
      <c r="AA134" s="35">
        <f t="shared" si="23"/>
        <v>2705.3037678571427</v>
      </c>
    </row>
    <row r="135" spans="1:27">
      <c r="A135" s="13" t="s">
        <v>149</v>
      </c>
      <c r="B135" s="15" t="s">
        <v>208</v>
      </c>
      <c r="C135" s="17" t="s">
        <v>256</v>
      </c>
      <c r="D135" s="18">
        <v>40</v>
      </c>
      <c r="E135" s="18">
        <v>0.9</v>
      </c>
      <c r="F135" s="18">
        <v>0.5</v>
      </c>
      <c r="G135" s="18">
        <v>6.3</v>
      </c>
      <c r="H135" s="18">
        <v>0</v>
      </c>
      <c r="I135" s="18">
        <v>0</v>
      </c>
      <c r="J135" s="18">
        <v>4.2699999999999996</v>
      </c>
      <c r="K135" s="18">
        <v>3.38</v>
      </c>
      <c r="L135" s="18">
        <v>7.7</v>
      </c>
      <c r="M135" s="19">
        <f t="shared" ref="M135:M165" si="24">+J135/L135</f>
        <v>0.55454545454545445</v>
      </c>
      <c r="N135" s="18">
        <v>4.2</v>
      </c>
      <c r="O135" s="18">
        <v>11.85</v>
      </c>
      <c r="P135" s="20">
        <f t="shared" ref="P135:P165" si="25">+D135/(H135+G135)</f>
        <v>6.3492063492063497</v>
      </c>
      <c r="Q135" s="21">
        <v>-6393.9</v>
      </c>
      <c r="R135" s="21">
        <v>111315.696</v>
      </c>
      <c r="S135" s="21">
        <v>77839.671000000002</v>
      </c>
      <c r="T135" s="21">
        <v>40813.631999999998</v>
      </c>
      <c r="U135" s="21">
        <v>0</v>
      </c>
      <c r="V135" s="21">
        <v>189155.367</v>
      </c>
      <c r="W135" s="21">
        <v>182761.467</v>
      </c>
      <c r="X135" s="21">
        <f t="shared" ref="X135:X165" si="26">+V135/D135</f>
        <v>4728.8841750000001</v>
      </c>
      <c r="Y135" s="21">
        <f t="shared" ref="Y135:Y165" si="27">+(V135-(U135+T135))/D135</f>
        <v>3708.5433749999997</v>
      </c>
      <c r="Z135" s="21">
        <f t="shared" ref="Z135:Z165" si="28">+(W135-(U135+T135))/D135</f>
        <v>3548.6958750000003</v>
      </c>
      <c r="AA135" s="21">
        <f t="shared" ref="AA135:AA165" si="29">+R135/D135</f>
        <v>2782.8923999999997</v>
      </c>
    </row>
    <row r="136" spans="1:27">
      <c r="A136" s="29" t="s">
        <v>32</v>
      </c>
      <c r="B136" s="30" t="s">
        <v>208</v>
      </c>
      <c r="C136" s="31" t="s">
        <v>209</v>
      </c>
      <c r="D136" s="32">
        <v>107</v>
      </c>
      <c r="E136" s="32">
        <v>1</v>
      </c>
      <c r="F136" s="32">
        <v>1</v>
      </c>
      <c r="G136" s="32">
        <v>10.8</v>
      </c>
      <c r="H136" s="32">
        <v>0</v>
      </c>
      <c r="I136" s="32">
        <v>1</v>
      </c>
      <c r="J136" s="32">
        <v>9.7899999999999991</v>
      </c>
      <c r="K136" s="32">
        <v>4.03</v>
      </c>
      <c r="L136" s="32">
        <v>13.8</v>
      </c>
      <c r="M136" s="33">
        <f t="shared" si="24"/>
        <v>0.70942028985507233</v>
      </c>
      <c r="N136" s="32">
        <v>9.6199999999999992</v>
      </c>
      <c r="O136" s="32">
        <v>23.44</v>
      </c>
      <c r="P136" s="34">
        <f t="shared" si="25"/>
        <v>9.9074074074074066</v>
      </c>
      <c r="Q136" s="35">
        <v>-8450.0360000000001</v>
      </c>
      <c r="R136" s="35">
        <v>208914.005</v>
      </c>
      <c r="S136" s="35">
        <v>165274.18900000001</v>
      </c>
      <c r="T136" s="35">
        <v>112851.192</v>
      </c>
      <c r="U136" s="35">
        <v>0</v>
      </c>
      <c r="V136" s="35">
        <v>374188.19400000002</v>
      </c>
      <c r="W136" s="35">
        <v>365738.158</v>
      </c>
      <c r="X136" s="35">
        <f t="shared" si="26"/>
        <v>3497.085925233645</v>
      </c>
      <c r="Y136" s="35">
        <f t="shared" si="27"/>
        <v>2442.4018878504676</v>
      </c>
      <c r="Z136" s="35">
        <f t="shared" si="28"/>
        <v>2363.4295887850467</v>
      </c>
      <c r="AA136" s="35">
        <f t="shared" si="29"/>
        <v>1952.4673364485982</v>
      </c>
    </row>
    <row r="137" spans="1:27">
      <c r="A137" s="13" t="s">
        <v>32</v>
      </c>
      <c r="B137" s="15" t="s">
        <v>208</v>
      </c>
      <c r="C137" s="17" t="s">
        <v>210</v>
      </c>
      <c r="D137" s="18">
        <v>144</v>
      </c>
      <c r="E137" s="18">
        <v>1</v>
      </c>
      <c r="F137" s="18">
        <v>1</v>
      </c>
      <c r="G137" s="18">
        <v>14.3</v>
      </c>
      <c r="H137" s="18">
        <v>0</v>
      </c>
      <c r="I137" s="18">
        <v>1.6</v>
      </c>
      <c r="J137" s="18">
        <v>12.51</v>
      </c>
      <c r="K137" s="18">
        <v>5.44</v>
      </c>
      <c r="L137" s="18">
        <v>18</v>
      </c>
      <c r="M137" s="19">
        <f t="shared" si="24"/>
        <v>0.69499999999999995</v>
      </c>
      <c r="N137" s="18">
        <v>11.21</v>
      </c>
      <c r="O137" s="18">
        <v>29.16</v>
      </c>
      <c r="P137" s="20">
        <f t="shared" si="25"/>
        <v>10.06993006993007</v>
      </c>
      <c r="Q137" s="21">
        <v>-4125.6639999999998</v>
      </c>
      <c r="R137" s="21">
        <v>294966.80499999999</v>
      </c>
      <c r="S137" s="21">
        <v>149817.30900000001</v>
      </c>
      <c r="T137" s="21">
        <v>91798.584000000003</v>
      </c>
      <c r="U137" s="21">
        <v>0</v>
      </c>
      <c r="V137" s="21">
        <v>444784.114</v>
      </c>
      <c r="W137" s="21">
        <v>440658.45</v>
      </c>
      <c r="X137" s="21">
        <f t="shared" si="26"/>
        <v>3088.7785694444447</v>
      </c>
      <c r="Y137" s="21">
        <f t="shared" si="27"/>
        <v>2451.2884027777782</v>
      </c>
      <c r="Z137" s="21">
        <f t="shared" si="28"/>
        <v>2422.6379583333337</v>
      </c>
      <c r="AA137" s="21">
        <f t="shared" si="29"/>
        <v>2048.3805902777776</v>
      </c>
    </row>
    <row r="138" spans="1:27">
      <c r="A138" s="29" t="s">
        <v>39</v>
      </c>
      <c r="B138" s="30" t="s">
        <v>208</v>
      </c>
      <c r="C138" s="31" t="s">
        <v>211</v>
      </c>
      <c r="D138" s="32">
        <v>202</v>
      </c>
      <c r="E138" s="32">
        <v>1</v>
      </c>
      <c r="F138" s="32">
        <v>1</v>
      </c>
      <c r="G138" s="32">
        <v>18.7</v>
      </c>
      <c r="H138" s="32">
        <v>1</v>
      </c>
      <c r="I138" s="32">
        <v>1.5</v>
      </c>
      <c r="J138" s="32">
        <v>14.31</v>
      </c>
      <c r="K138" s="32">
        <v>9.11</v>
      </c>
      <c r="L138" s="32">
        <v>23.2</v>
      </c>
      <c r="M138" s="33">
        <f t="shared" si="24"/>
        <v>0.61681034482758623</v>
      </c>
      <c r="N138" s="32">
        <v>14.37</v>
      </c>
      <c r="O138" s="32">
        <v>37.79</v>
      </c>
      <c r="P138" s="34">
        <f t="shared" si="25"/>
        <v>10.253807106598986</v>
      </c>
      <c r="Q138" s="35">
        <v>-21261.524000000001</v>
      </c>
      <c r="R138" s="35">
        <v>353655.26799999998</v>
      </c>
      <c r="S138" s="35">
        <v>170943.51</v>
      </c>
      <c r="T138" s="35">
        <v>100261.944</v>
      </c>
      <c r="U138" s="35">
        <v>0</v>
      </c>
      <c r="V138" s="35">
        <v>524598.77800000005</v>
      </c>
      <c r="W138" s="35">
        <v>503337.25400000002</v>
      </c>
      <c r="X138" s="35">
        <f t="shared" si="26"/>
        <v>2597.0236534653468</v>
      </c>
      <c r="Y138" s="35">
        <f t="shared" si="27"/>
        <v>2100.677396039604</v>
      </c>
      <c r="Z138" s="35">
        <f t="shared" si="28"/>
        <v>1995.4223267326734</v>
      </c>
      <c r="AA138" s="35">
        <f t="shared" si="29"/>
        <v>1750.7686534653465</v>
      </c>
    </row>
    <row r="139" spans="1:27">
      <c r="A139" s="13" t="s">
        <v>39</v>
      </c>
      <c r="B139" s="15" t="s">
        <v>208</v>
      </c>
      <c r="C139" s="17" t="s">
        <v>212</v>
      </c>
      <c r="D139" s="18">
        <v>218</v>
      </c>
      <c r="E139" s="18">
        <v>1</v>
      </c>
      <c r="F139" s="18">
        <v>1</v>
      </c>
      <c r="G139" s="18">
        <v>21.9</v>
      </c>
      <c r="H139" s="18">
        <v>0</v>
      </c>
      <c r="I139" s="18">
        <v>1.8</v>
      </c>
      <c r="J139" s="18">
        <v>18.73</v>
      </c>
      <c r="K139" s="18">
        <v>7.01</v>
      </c>
      <c r="L139" s="18">
        <v>25.7</v>
      </c>
      <c r="M139" s="19">
        <f t="shared" si="24"/>
        <v>0.72879377431906622</v>
      </c>
      <c r="N139" s="18">
        <v>19.36</v>
      </c>
      <c r="O139" s="18">
        <v>45.1</v>
      </c>
      <c r="P139" s="20">
        <f t="shared" si="25"/>
        <v>9.9543378995433791</v>
      </c>
      <c r="Q139" s="21">
        <v>-23865.663</v>
      </c>
      <c r="R139" s="21">
        <v>412497.48800000001</v>
      </c>
      <c r="S139" s="21">
        <v>176747.42800000001</v>
      </c>
      <c r="T139" s="21">
        <v>83642.555999999997</v>
      </c>
      <c r="U139" s="21">
        <v>0</v>
      </c>
      <c r="V139" s="21">
        <v>589244.91599999997</v>
      </c>
      <c r="W139" s="21">
        <v>565379.25300000003</v>
      </c>
      <c r="X139" s="21">
        <f t="shared" si="26"/>
        <v>2702.9583302752294</v>
      </c>
      <c r="Y139" s="21">
        <f t="shared" si="27"/>
        <v>2319.2768807339448</v>
      </c>
      <c r="Z139" s="21">
        <f t="shared" si="28"/>
        <v>2209.8013623853212</v>
      </c>
      <c r="AA139" s="21">
        <f t="shared" si="29"/>
        <v>1892.1903119266055</v>
      </c>
    </row>
    <row r="140" spans="1:27">
      <c r="A140" s="29" t="s">
        <v>149</v>
      </c>
      <c r="B140" s="30" t="s">
        <v>213</v>
      </c>
      <c r="C140" s="31" t="s">
        <v>214</v>
      </c>
      <c r="D140" s="32">
        <v>37</v>
      </c>
      <c r="E140" s="32">
        <v>0.8</v>
      </c>
      <c r="F140" s="32">
        <v>0</v>
      </c>
      <c r="G140" s="32">
        <v>4.7</v>
      </c>
      <c r="H140" s="32">
        <v>1.1000000000000001</v>
      </c>
      <c r="I140" s="32">
        <v>0.4</v>
      </c>
      <c r="J140" s="32">
        <v>4.92</v>
      </c>
      <c r="K140" s="32">
        <v>2.33</v>
      </c>
      <c r="L140" s="32">
        <v>7.1</v>
      </c>
      <c r="M140" s="33">
        <f t="shared" si="24"/>
        <v>0.69295774647887332</v>
      </c>
      <c r="N140" s="32">
        <v>5.92</v>
      </c>
      <c r="O140" s="32">
        <v>13.17</v>
      </c>
      <c r="P140" s="34">
        <f t="shared" si="25"/>
        <v>6.3793103448275854</v>
      </c>
      <c r="Q140" s="35">
        <v>-8680.7459999999992</v>
      </c>
      <c r="R140" s="35">
        <v>118904.954</v>
      </c>
      <c r="S140" s="35">
        <v>50344.773000000001</v>
      </c>
      <c r="T140" s="35">
        <v>33092.112000000001</v>
      </c>
      <c r="U140" s="35">
        <v>1084.9970000000001</v>
      </c>
      <c r="V140" s="35">
        <v>169249.72700000001</v>
      </c>
      <c r="W140" s="35">
        <v>160568.981</v>
      </c>
      <c r="X140" s="35">
        <f t="shared" si="26"/>
        <v>4574.3169459459459</v>
      </c>
      <c r="Y140" s="35">
        <f t="shared" si="27"/>
        <v>3650.6112972972978</v>
      </c>
      <c r="Z140" s="35">
        <f t="shared" si="28"/>
        <v>3415.9965405405405</v>
      </c>
      <c r="AA140" s="35">
        <f t="shared" si="29"/>
        <v>3213.6474054054052</v>
      </c>
    </row>
    <row r="141" spans="1:27">
      <c r="A141" s="13" t="s">
        <v>104</v>
      </c>
      <c r="B141" s="15" t="s">
        <v>213</v>
      </c>
      <c r="C141" s="17" t="s">
        <v>215</v>
      </c>
      <c r="D141" s="18">
        <v>60</v>
      </c>
      <c r="E141" s="18">
        <v>0.9</v>
      </c>
      <c r="F141" s="18">
        <v>1</v>
      </c>
      <c r="G141" s="18">
        <v>10.7</v>
      </c>
      <c r="H141" s="18">
        <v>1</v>
      </c>
      <c r="I141" s="18">
        <v>1</v>
      </c>
      <c r="J141" s="18">
        <v>7.92</v>
      </c>
      <c r="K141" s="18">
        <v>6.66</v>
      </c>
      <c r="L141" s="18">
        <v>14.6</v>
      </c>
      <c r="M141" s="19">
        <f t="shared" si="24"/>
        <v>0.54246575342465753</v>
      </c>
      <c r="N141" s="18">
        <v>4.25</v>
      </c>
      <c r="O141" s="18">
        <v>18.829999999999998</v>
      </c>
      <c r="P141" s="20">
        <f t="shared" si="25"/>
        <v>5.1282051282051286</v>
      </c>
      <c r="Q141" s="21">
        <v>-10410.448</v>
      </c>
      <c r="R141" s="21">
        <v>173809.14600000001</v>
      </c>
      <c r="S141" s="21">
        <v>32977.639000000003</v>
      </c>
      <c r="T141" s="21">
        <v>10148.34</v>
      </c>
      <c r="U141" s="21">
        <v>190</v>
      </c>
      <c r="V141" s="21">
        <v>206786.785</v>
      </c>
      <c r="W141" s="21">
        <v>196376.337</v>
      </c>
      <c r="X141" s="21">
        <f t="shared" si="26"/>
        <v>3446.4464166666667</v>
      </c>
      <c r="Y141" s="21">
        <f t="shared" si="27"/>
        <v>3274.14075</v>
      </c>
      <c r="Z141" s="21">
        <f t="shared" si="28"/>
        <v>3100.6332833333336</v>
      </c>
      <c r="AA141" s="21">
        <f t="shared" si="29"/>
        <v>2896.8191000000002</v>
      </c>
    </row>
    <row r="142" spans="1:27">
      <c r="A142" s="29" t="s">
        <v>104</v>
      </c>
      <c r="B142" s="30" t="s">
        <v>213</v>
      </c>
      <c r="C142" s="31" t="s">
        <v>216</v>
      </c>
      <c r="D142" s="32">
        <v>83</v>
      </c>
      <c r="E142" s="32">
        <v>1</v>
      </c>
      <c r="F142" s="32">
        <v>0</v>
      </c>
      <c r="G142" s="32">
        <v>13.6</v>
      </c>
      <c r="H142" s="32">
        <v>1</v>
      </c>
      <c r="I142" s="32">
        <v>1</v>
      </c>
      <c r="J142" s="32">
        <v>10.55</v>
      </c>
      <c r="K142" s="32">
        <v>6.05</v>
      </c>
      <c r="L142" s="32">
        <v>16.600000000000001</v>
      </c>
      <c r="M142" s="33">
        <f t="shared" si="24"/>
        <v>0.63554216867469882</v>
      </c>
      <c r="N142" s="32">
        <v>7.5</v>
      </c>
      <c r="O142" s="32">
        <v>23.6</v>
      </c>
      <c r="P142" s="34">
        <f t="shared" si="25"/>
        <v>5.6849315068493151</v>
      </c>
      <c r="Q142" s="35">
        <v>-3433.846</v>
      </c>
      <c r="R142" s="35">
        <v>228548.35500000001</v>
      </c>
      <c r="S142" s="35">
        <v>83208.523000000001</v>
      </c>
      <c r="T142" s="35">
        <v>59769.671999999999</v>
      </c>
      <c r="U142" s="35">
        <v>1693.329</v>
      </c>
      <c r="V142" s="35">
        <v>311756.87800000003</v>
      </c>
      <c r="W142" s="35">
        <v>308323.03200000001</v>
      </c>
      <c r="X142" s="35">
        <f t="shared" si="26"/>
        <v>3756.1069638554218</v>
      </c>
      <c r="Y142" s="35">
        <f t="shared" si="27"/>
        <v>3015.5888795180726</v>
      </c>
      <c r="Z142" s="35">
        <f t="shared" si="28"/>
        <v>2974.2172409638556</v>
      </c>
      <c r="AA142" s="35">
        <f t="shared" si="29"/>
        <v>2753.594638554217</v>
      </c>
    </row>
    <row r="143" spans="1:27">
      <c r="A143" s="13" t="s">
        <v>104</v>
      </c>
      <c r="B143" s="15" t="s">
        <v>213</v>
      </c>
      <c r="C143" s="17" t="s">
        <v>217</v>
      </c>
      <c r="D143" s="18">
        <v>84</v>
      </c>
      <c r="E143" s="18">
        <v>0.7</v>
      </c>
      <c r="F143" s="18">
        <v>1</v>
      </c>
      <c r="G143" s="18">
        <v>13.4</v>
      </c>
      <c r="H143" s="18">
        <v>0.5</v>
      </c>
      <c r="I143" s="18">
        <v>1</v>
      </c>
      <c r="J143" s="18">
        <v>5.29</v>
      </c>
      <c r="K143" s="18">
        <v>11.24</v>
      </c>
      <c r="L143" s="18">
        <v>16.5</v>
      </c>
      <c r="M143" s="19">
        <f t="shared" si="24"/>
        <v>0.32060606060606062</v>
      </c>
      <c r="N143" s="18">
        <v>6.02</v>
      </c>
      <c r="O143" s="18">
        <v>22.55</v>
      </c>
      <c r="P143" s="20">
        <f t="shared" si="25"/>
        <v>6.043165467625899</v>
      </c>
      <c r="Q143" s="21">
        <v>-10818.429</v>
      </c>
      <c r="R143" s="21">
        <v>209625.80100000001</v>
      </c>
      <c r="S143" s="21">
        <v>56166.873</v>
      </c>
      <c r="T143" s="21">
        <v>14244.516</v>
      </c>
      <c r="U143" s="21">
        <v>791.39800000000002</v>
      </c>
      <c r="V143" s="21">
        <v>265792.674</v>
      </c>
      <c r="W143" s="21">
        <v>254974.245</v>
      </c>
      <c r="X143" s="21">
        <f t="shared" si="26"/>
        <v>3164.1985</v>
      </c>
      <c r="Y143" s="21">
        <f t="shared" si="27"/>
        <v>2985.1995238095237</v>
      </c>
      <c r="Z143" s="21">
        <f t="shared" si="28"/>
        <v>2856.4087023809525</v>
      </c>
      <c r="AA143" s="21">
        <f t="shared" si="29"/>
        <v>2495.5452500000001</v>
      </c>
    </row>
    <row r="144" spans="1:27">
      <c r="A144" s="29" t="s">
        <v>53</v>
      </c>
      <c r="B144" s="30" t="s">
        <v>213</v>
      </c>
      <c r="C144" s="31" t="s">
        <v>218</v>
      </c>
      <c r="D144" s="32">
        <v>417</v>
      </c>
      <c r="E144" s="32">
        <v>1</v>
      </c>
      <c r="F144" s="32">
        <v>1</v>
      </c>
      <c r="G144" s="32">
        <v>39.200000000000003</v>
      </c>
      <c r="H144" s="32">
        <v>4</v>
      </c>
      <c r="I144" s="32">
        <v>3.9</v>
      </c>
      <c r="J144" s="32">
        <v>41.39</v>
      </c>
      <c r="K144" s="32">
        <v>7.72</v>
      </c>
      <c r="L144" s="32">
        <v>49.1</v>
      </c>
      <c r="M144" s="33">
        <f t="shared" si="24"/>
        <v>0.8429735234215886</v>
      </c>
      <c r="N144" s="32">
        <v>31.75</v>
      </c>
      <c r="O144" s="32">
        <v>81.16</v>
      </c>
      <c r="P144" s="34">
        <f t="shared" si="25"/>
        <v>9.6527777777777768</v>
      </c>
      <c r="Q144" s="35">
        <v>-19657.957999999999</v>
      </c>
      <c r="R144" s="35">
        <v>751708.15099999995</v>
      </c>
      <c r="S144" s="35">
        <v>325229.88900000002</v>
      </c>
      <c r="T144" s="35">
        <v>245807.264</v>
      </c>
      <c r="U144" s="35">
        <v>3880.0929999999998</v>
      </c>
      <c r="V144" s="35">
        <v>1076938.04</v>
      </c>
      <c r="W144" s="35">
        <v>1057280.0819999999</v>
      </c>
      <c r="X144" s="35">
        <f t="shared" si="26"/>
        <v>2582.5852278177458</v>
      </c>
      <c r="Y144" s="35">
        <f t="shared" si="27"/>
        <v>1983.8145875299763</v>
      </c>
      <c r="Z144" s="35">
        <f t="shared" si="28"/>
        <v>1936.6732014388488</v>
      </c>
      <c r="AA144" s="35">
        <f t="shared" si="29"/>
        <v>1802.6574364508392</v>
      </c>
    </row>
    <row r="145" spans="1:27">
      <c r="A145" s="13" t="s">
        <v>104</v>
      </c>
      <c r="B145" s="15" t="s">
        <v>219</v>
      </c>
      <c r="C145" s="17" t="s">
        <v>220</v>
      </c>
      <c r="D145" s="18">
        <v>73</v>
      </c>
      <c r="E145" s="18">
        <v>1</v>
      </c>
      <c r="F145" s="18">
        <v>1</v>
      </c>
      <c r="G145" s="18">
        <v>9.6</v>
      </c>
      <c r="H145" s="18">
        <v>0</v>
      </c>
      <c r="I145" s="18">
        <v>0</v>
      </c>
      <c r="J145" s="18">
        <v>8.17</v>
      </c>
      <c r="K145" s="18">
        <v>3.47</v>
      </c>
      <c r="L145" s="18">
        <v>11.6</v>
      </c>
      <c r="M145" s="19">
        <f t="shared" si="24"/>
        <v>0.70431034482758625</v>
      </c>
      <c r="N145" s="18">
        <v>6.95</v>
      </c>
      <c r="O145" s="18">
        <v>18.59</v>
      </c>
      <c r="P145" s="20">
        <f t="shared" si="25"/>
        <v>7.604166666666667</v>
      </c>
      <c r="Q145" s="21">
        <v>-8434.0679999999993</v>
      </c>
      <c r="R145" s="21">
        <v>197577.11600000001</v>
      </c>
      <c r="S145" s="21">
        <v>92872.03</v>
      </c>
      <c r="T145" s="21">
        <v>43828.788</v>
      </c>
      <c r="U145" s="21">
        <v>11499.072</v>
      </c>
      <c r="V145" s="21">
        <v>290449.14600000001</v>
      </c>
      <c r="W145" s="21">
        <v>282015.07799999998</v>
      </c>
      <c r="X145" s="21">
        <f t="shared" si="26"/>
        <v>3978.7554246575341</v>
      </c>
      <c r="Y145" s="21">
        <f t="shared" si="27"/>
        <v>3220.8395342465756</v>
      </c>
      <c r="Z145" s="21">
        <f t="shared" si="28"/>
        <v>3105.3043561643835</v>
      </c>
      <c r="AA145" s="21">
        <f t="shared" si="29"/>
        <v>2706.5358356164384</v>
      </c>
    </row>
    <row r="146" spans="1:27">
      <c r="A146" s="29" t="s">
        <v>62</v>
      </c>
      <c r="B146" s="30" t="s">
        <v>221</v>
      </c>
      <c r="C146" s="31" t="s">
        <v>222</v>
      </c>
      <c r="D146" s="32">
        <v>547</v>
      </c>
      <c r="E146" s="32">
        <v>1</v>
      </c>
      <c r="F146" s="32">
        <v>2</v>
      </c>
      <c r="G146" s="32">
        <v>42.8</v>
      </c>
      <c r="H146" s="32">
        <v>3.7</v>
      </c>
      <c r="I146" s="32">
        <v>6</v>
      </c>
      <c r="J146" s="32">
        <v>52.41</v>
      </c>
      <c r="K146" s="32">
        <v>3.15</v>
      </c>
      <c r="L146" s="32">
        <v>55.6</v>
      </c>
      <c r="M146" s="33">
        <f t="shared" si="24"/>
        <v>0.9426258992805755</v>
      </c>
      <c r="N146" s="32">
        <v>31.92</v>
      </c>
      <c r="O146" s="32">
        <v>87.48</v>
      </c>
      <c r="P146" s="34">
        <f t="shared" si="25"/>
        <v>11.763440860215054</v>
      </c>
      <c r="Q146" s="35">
        <v>-53356.866000000002</v>
      </c>
      <c r="R146" s="35">
        <v>918332.15700000001</v>
      </c>
      <c r="S146" s="35">
        <v>343453.20600000001</v>
      </c>
      <c r="T146" s="35">
        <v>221128</v>
      </c>
      <c r="U146" s="35">
        <v>0</v>
      </c>
      <c r="V146" s="35">
        <v>1261785.3629999999</v>
      </c>
      <c r="W146" s="35">
        <v>1208428.497</v>
      </c>
      <c r="X146" s="35">
        <f t="shared" si="26"/>
        <v>2306.7374095063983</v>
      </c>
      <c r="Y146" s="35">
        <f t="shared" si="27"/>
        <v>1902.4814680073125</v>
      </c>
      <c r="Z146" s="35">
        <f t="shared" si="28"/>
        <v>1804.9369232175502</v>
      </c>
      <c r="AA146" s="35">
        <f t="shared" si="29"/>
        <v>1678.8522065813529</v>
      </c>
    </row>
    <row r="147" spans="1:27">
      <c r="A147" s="13" t="s">
        <v>32</v>
      </c>
      <c r="B147" s="15" t="s">
        <v>223</v>
      </c>
      <c r="C147" s="17" t="s">
        <v>224</v>
      </c>
      <c r="D147" s="18">
        <v>124</v>
      </c>
      <c r="E147" s="18">
        <v>1</v>
      </c>
      <c r="F147" s="18">
        <v>1</v>
      </c>
      <c r="G147" s="18">
        <v>23.4</v>
      </c>
      <c r="H147" s="18">
        <v>2</v>
      </c>
      <c r="I147" s="18">
        <v>2.8</v>
      </c>
      <c r="J147" s="18">
        <v>21.99</v>
      </c>
      <c r="K147" s="18">
        <v>8.2200000000000006</v>
      </c>
      <c r="L147" s="18">
        <v>30.2</v>
      </c>
      <c r="M147" s="19">
        <f t="shared" si="24"/>
        <v>0.72814569536423834</v>
      </c>
      <c r="N147" s="18">
        <v>17.23</v>
      </c>
      <c r="O147" s="18">
        <v>47.44</v>
      </c>
      <c r="P147" s="20">
        <f t="shared" si="25"/>
        <v>4.8818897637795278</v>
      </c>
      <c r="Q147" s="21">
        <v>-9667.5669999999991</v>
      </c>
      <c r="R147" s="21">
        <v>460342.94699999999</v>
      </c>
      <c r="S147" s="21">
        <v>236920.88500000001</v>
      </c>
      <c r="T147" s="21">
        <v>86748.422000000006</v>
      </c>
      <c r="U147" s="21">
        <v>28925.672999999999</v>
      </c>
      <c r="V147" s="21">
        <v>697263.83200000005</v>
      </c>
      <c r="W147" s="21">
        <v>687596.26500000001</v>
      </c>
      <c r="X147" s="21">
        <f t="shared" si="26"/>
        <v>5623.0954193548396</v>
      </c>
      <c r="Y147" s="21">
        <f t="shared" si="27"/>
        <v>4690.2398145161296</v>
      </c>
      <c r="Z147" s="21">
        <f t="shared" si="28"/>
        <v>4612.2755645161296</v>
      </c>
      <c r="AA147" s="21">
        <f t="shared" si="29"/>
        <v>3712.4431209677418</v>
      </c>
    </row>
    <row r="148" spans="1:27">
      <c r="A148" s="29" t="s">
        <v>32</v>
      </c>
      <c r="B148" s="30" t="s">
        <v>223</v>
      </c>
      <c r="C148" s="31" t="s">
        <v>225</v>
      </c>
      <c r="D148" s="32">
        <v>171</v>
      </c>
      <c r="E148" s="32">
        <v>1</v>
      </c>
      <c r="F148" s="32">
        <v>1</v>
      </c>
      <c r="G148" s="32">
        <v>14.7</v>
      </c>
      <c r="H148" s="32">
        <v>2</v>
      </c>
      <c r="I148" s="32">
        <v>2</v>
      </c>
      <c r="J148" s="32">
        <v>20.68</v>
      </c>
      <c r="K148" s="32">
        <v>0</v>
      </c>
      <c r="L148" s="32">
        <v>20.7</v>
      </c>
      <c r="M148" s="33">
        <f t="shared" si="24"/>
        <v>0.99903381642512079</v>
      </c>
      <c r="N148" s="32">
        <v>9.4499999999999993</v>
      </c>
      <c r="O148" s="32">
        <v>30.13</v>
      </c>
      <c r="P148" s="34">
        <f t="shared" si="25"/>
        <v>10.239520958083833</v>
      </c>
      <c r="Q148" s="35">
        <v>-30024.684000000001</v>
      </c>
      <c r="R148" s="35">
        <v>320883.076</v>
      </c>
      <c r="S148" s="35">
        <v>149217.69500000001</v>
      </c>
      <c r="T148" s="35">
        <v>32202.223000000002</v>
      </c>
      <c r="U148" s="35">
        <v>11126.672</v>
      </c>
      <c r="V148" s="35">
        <v>470100.77100000001</v>
      </c>
      <c r="W148" s="35">
        <v>440076.087</v>
      </c>
      <c r="X148" s="35">
        <f t="shared" si="26"/>
        <v>2749.1273157894739</v>
      </c>
      <c r="Y148" s="35">
        <f t="shared" si="27"/>
        <v>2495.7419649122808</v>
      </c>
      <c r="Z148" s="35">
        <f t="shared" si="28"/>
        <v>2320.1590175438596</v>
      </c>
      <c r="AA148" s="35">
        <f t="shared" si="29"/>
        <v>1876.509216374269</v>
      </c>
    </row>
    <row r="149" spans="1:27">
      <c r="A149" s="13" t="s">
        <v>62</v>
      </c>
      <c r="B149" s="15" t="s">
        <v>223</v>
      </c>
      <c r="C149" s="17" t="s">
        <v>226</v>
      </c>
      <c r="D149" s="18">
        <v>573</v>
      </c>
      <c r="E149" s="18">
        <v>1</v>
      </c>
      <c r="F149" s="18">
        <v>1</v>
      </c>
      <c r="G149" s="18">
        <v>47.3</v>
      </c>
      <c r="H149" s="18">
        <v>5</v>
      </c>
      <c r="I149" s="18">
        <v>9.1</v>
      </c>
      <c r="J149" s="18">
        <v>53.58</v>
      </c>
      <c r="K149" s="18">
        <v>9.7799999999999994</v>
      </c>
      <c r="L149" s="18">
        <v>63.4</v>
      </c>
      <c r="M149" s="19">
        <f t="shared" si="24"/>
        <v>0.84511041009463717</v>
      </c>
      <c r="N149" s="18">
        <v>34.520000000000003</v>
      </c>
      <c r="O149" s="18">
        <v>97.88</v>
      </c>
      <c r="P149" s="20">
        <f t="shared" si="25"/>
        <v>10.95602294455067</v>
      </c>
      <c r="Q149" s="21">
        <v>-52179.216</v>
      </c>
      <c r="R149" s="21">
        <v>1021650.248</v>
      </c>
      <c r="S149" s="21">
        <v>404329.087</v>
      </c>
      <c r="T149" s="21">
        <v>199054.33300000001</v>
      </c>
      <c r="U149" s="21">
        <v>5674.3</v>
      </c>
      <c r="V149" s="21">
        <v>1425979.335</v>
      </c>
      <c r="W149" s="21">
        <v>1373800.1189999999</v>
      </c>
      <c r="X149" s="21">
        <f t="shared" si="26"/>
        <v>2488.6201308900522</v>
      </c>
      <c r="Y149" s="21">
        <f t="shared" si="27"/>
        <v>2131.327577661431</v>
      </c>
      <c r="Z149" s="21">
        <f t="shared" si="28"/>
        <v>2040.2643734729495</v>
      </c>
      <c r="AA149" s="21">
        <f t="shared" si="29"/>
        <v>1782.9847260034906</v>
      </c>
    </row>
    <row r="150" spans="1:27">
      <c r="A150" s="29" t="s">
        <v>71</v>
      </c>
      <c r="B150" s="30" t="s">
        <v>223</v>
      </c>
      <c r="C150" s="31" t="s">
        <v>227</v>
      </c>
      <c r="D150" s="32">
        <v>648</v>
      </c>
      <c r="E150" s="32">
        <v>1</v>
      </c>
      <c r="F150" s="32">
        <v>1</v>
      </c>
      <c r="G150" s="32">
        <v>41.25</v>
      </c>
      <c r="H150" s="32">
        <v>4</v>
      </c>
      <c r="I150" s="32">
        <v>10.7</v>
      </c>
      <c r="J150" s="32">
        <v>42.84</v>
      </c>
      <c r="K150" s="32">
        <v>9.11</v>
      </c>
      <c r="L150" s="32">
        <v>51.95</v>
      </c>
      <c r="M150" s="33">
        <v>0.8246390760346487</v>
      </c>
      <c r="N150" s="32">
        <v>42.07</v>
      </c>
      <c r="O150" s="32">
        <v>94.02</v>
      </c>
      <c r="P150" s="34">
        <v>14.320441988950277</v>
      </c>
      <c r="Q150" s="35">
        <v>-52259.777999999998</v>
      </c>
      <c r="R150" s="35">
        <v>1099305.8430000001</v>
      </c>
      <c r="S150" s="35">
        <v>445122.49200000003</v>
      </c>
      <c r="T150" s="35">
        <v>212110.08499999999</v>
      </c>
      <c r="U150" s="35">
        <v>29566.312999999998</v>
      </c>
      <c r="V150" s="35">
        <v>1604699.7</v>
      </c>
      <c r="W150" s="35">
        <v>1552439.922</v>
      </c>
      <c r="X150" s="35">
        <f t="shared" si="26"/>
        <v>2476.3884259259257</v>
      </c>
      <c r="Y150" s="35">
        <f t="shared" si="27"/>
        <v>2103.431021604938</v>
      </c>
      <c r="Z150" s="35">
        <f t="shared" si="28"/>
        <v>2022.7832160493826</v>
      </c>
      <c r="AA150" s="35">
        <f t="shared" si="29"/>
        <v>1696.4596342592595</v>
      </c>
    </row>
    <row r="151" spans="1:27">
      <c r="A151" s="13" t="s">
        <v>136</v>
      </c>
      <c r="B151" s="15" t="s">
        <v>228</v>
      </c>
      <c r="C151" s="17" t="s">
        <v>229</v>
      </c>
      <c r="D151" s="18">
        <v>3</v>
      </c>
      <c r="E151" s="18">
        <v>1</v>
      </c>
      <c r="F151" s="18">
        <v>0</v>
      </c>
      <c r="G151" s="18">
        <v>0.5</v>
      </c>
      <c r="H151" s="18">
        <v>0</v>
      </c>
      <c r="I151" s="18">
        <v>0</v>
      </c>
      <c r="J151" s="18">
        <v>1</v>
      </c>
      <c r="K151" s="18">
        <v>0.5</v>
      </c>
      <c r="L151" s="18">
        <v>1.5</v>
      </c>
      <c r="M151" s="19">
        <f t="shared" si="24"/>
        <v>0.66666666666666663</v>
      </c>
      <c r="N151" s="18">
        <v>1.1000000000000001</v>
      </c>
      <c r="O151" s="18">
        <v>2.6</v>
      </c>
      <c r="P151" s="20">
        <f t="shared" si="25"/>
        <v>6</v>
      </c>
      <c r="Q151" s="21">
        <v>-127.08</v>
      </c>
      <c r="R151" s="21">
        <v>22775.157999999999</v>
      </c>
      <c r="S151" s="21">
        <v>12915.127</v>
      </c>
      <c r="T151" s="21">
        <v>8508.9959999999992</v>
      </c>
      <c r="U151" s="21">
        <v>0</v>
      </c>
      <c r="V151" s="21">
        <v>35690.285000000003</v>
      </c>
      <c r="W151" s="21">
        <v>35563.205000000002</v>
      </c>
      <c r="X151" s="21">
        <f t="shared" si="26"/>
        <v>11896.761666666667</v>
      </c>
      <c r="Y151" s="21">
        <f t="shared" si="27"/>
        <v>9060.4296666666687</v>
      </c>
      <c r="Z151" s="21">
        <f t="shared" si="28"/>
        <v>9018.0696666666681</v>
      </c>
      <c r="AA151" s="21">
        <f t="shared" si="29"/>
        <v>7591.7193333333335</v>
      </c>
    </row>
    <row r="152" spans="1:27">
      <c r="A152" s="29" t="s">
        <v>39</v>
      </c>
      <c r="B152" s="30" t="s">
        <v>228</v>
      </c>
      <c r="C152" s="31" t="s">
        <v>230</v>
      </c>
      <c r="D152" s="32">
        <v>240</v>
      </c>
      <c r="E152" s="32">
        <v>1</v>
      </c>
      <c r="F152" s="32">
        <v>2</v>
      </c>
      <c r="G152" s="32">
        <v>33.299999999999997</v>
      </c>
      <c r="H152" s="32">
        <v>0</v>
      </c>
      <c r="I152" s="32">
        <v>0.3</v>
      </c>
      <c r="J152" s="32">
        <v>24.71</v>
      </c>
      <c r="K152" s="32">
        <v>11.82</v>
      </c>
      <c r="L152" s="32">
        <v>36.5</v>
      </c>
      <c r="M152" s="33">
        <f t="shared" si="24"/>
        <v>0.67698630136986304</v>
      </c>
      <c r="N152" s="32">
        <v>19.28</v>
      </c>
      <c r="O152" s="32">
        <v>55.81</v>
      </c>
      <c r="P152" s="34">
        <f t="shared" si="25"/>
        <v>7.2072072072072082</v>
      </c>
      <c r="Q152" s="35">
        <v>-5971.0630000000001</v>
      </c>
      <c r="R152" s="35">
        <v>481170.83</v>
      </c>
      <c r="S152" s="35">
        <v>124394.49</v>
      </c>
      <c r="T152" s="35">
        <v>75249</v>
      </c>
      <c r="U152" s="35">
        <v>2526</v>
      </c>
      <c r="V152" s="35">
        <v>605565.31999999995</v>
      </c>
      <c r="W152" s="35">
        <v>599594.25699999998</v>
      </c>
      <c r="X152" s="35">
        <f t="shared" si="26"/>
        <v>2523.1888333333332</v>
      </c>
      <c r="Y152" s="35">
        <f t="shared" si="27"/>
        <v>2199.1263333333332</v>
      </c>
      <c r="Z152" s="35">
        <f t="shared" si="28"/>
        <v>2174.2469041666668</v>
      </c>
      <c r="AA152" s="35">
        <f t="shared" si="29"/>
        <v>2004.8784583333334</v>
      </c>
    </row>
    <row r="153" spans="1:27">
      <c r="A153" s="13" t="s">
        <v>149</v>
      </c>
      <c r="B153" s="15" t="s">
        <v>231</v>
      </c>
      <c r="C153" s="17" t="s">
        <v>232</v>
      </c>
      <c r="D153" s="18">
        <v>49</v>
      </c>
      <c r="E153" s="18">
        <v>0.7</v>
      </c>
      <c r="F153" s="18">
        <v>1</v>
      </c>
      <c r="G153" s="18">
        <v>7.5</v>
      </c>
      <c r="H153" s="18">
        <v>0</v>
      </c>
      <c r="I153" s="18">
        <v>0</v>
      </c>
      <c r="J153" s="18">
        <v>8.06</v>
      </c>
      <c r="K153" s="18">
        <v>1.1599999999999999</v>
      </c>
      <c r="L153" s="18">
        <v>9.1999999999999993</v>
      </c>
      <c r="M153" s="19">
        <f t="shared" si="24"/>
        <v>0.87608695652173929</v>
      </c>
      <c r="N153" s="18">
        <v>4.62</v>
      </c>
      <c r="O153" s="18">
        <v>13.84</v>
      </c>
      <c r="P153" s="20">
        <f t="shared" si="25"/>
        <v>6.5333333333333332</v>
      </c>
      <c r="Q153" s="21">
        <v>-9006.0650000000005</v>
      </c>
      <c r="R153" s="21">
        <v>153567.82399999999</v>
      </c>
      <c r="S153" s="21">
        <v>57220.56</v>
      </c>
      <c r="T153" s="21">
        <v>21203.819</v>
      </c>
      <c r="U153" s="21">
        <v>16932.003000000001</v>
      </c>
      <c r="V153" s="21">
        <v>210788.38399999999</v>
      </c>
      <c r="W153" s="21">
        <v>201782.31899999999</v>
      </c>
      <c r="X153" s="21">
        <f t="shared" si="26"/>
        <v>4301.8037551020407</v>
      </c>
      <c r="Y153" s="21">
        <f t="shared" si="27"/>
        <v>3523.5216734693872</v>
      </c>
      <c r="Z153" s="21">
        <f t="shared" si="28"/>
        <v>3339.7244285714282</v>
      </c>
      <c r="AA153" s="21">
        <f t="shared" si="29"/>
        <v>3134.0372244897958</v>
      </c>
    </row>
    <row r="154" spans="1:27">
      <c r="A154" s="29" t="s">
        <v>149</v>
      </c>
      <c r="B154" s="30" t="s">
        <v>233</v>
      </c>
      <c r="C154" s="31" t="s">
        <v>234</v>
      </c>
      <c r="D154" s="32">
        <v>46</v>
      </c>
      <c r="E154" s="32">
        <v>1</v>
      </c>
      <c r="F154" s="32">
        <v>0</v>
      </c>
      <c r="G154" s="32">
        <v>6.8</v>
      </c>
      <c r="H154" s="32">
        <v>0</v>
      </c>
      <c r="I154" s="32">
        <v>0.7</v>
      </c>
      <c r="J154" s="32">
        <v>5.73</v>
      </c>
      <c r="K154" s="32">
        <v>2.8</v>
      </c>
      <c r="L154" s="32">
        <v>8.5</v>
      </c>
      <c r="M154" s="33">
        <f t="shared" si="24"/>
        <v>0.6741176470588236</v>
      </c>
      <c r="N154" s="32">
        <v>3.05</v>
      </c>
      <c r="O154" s="32">
        <v>11.58</v>
      </c>
      <c r="P154" s="34">
        <f t="shared" si="25"/>
        <v>6.7647058823529411</v>
      </c>
      <c r="Q154" s="35">
        <v>-55006.260999999999</v>
      </c>
      <c r="R154" s="35">
        <v>158014.55799999999</v>
      </c>
      <c r="S154" s="35">
        <v>133795.01500000001</v>
      </c>
      <c r="T154" s="35">
        <v>38923.824000000001</v>
      </c>
      <c r="U154" s="35">
        <v>35028.012000000002</v>
      </c>
      <c r="V154" s="35">
        <v>291809.57299999997</v>
      </c>
      <c r="W154" s="35">
        <v>236803.31200000001</v>
      </c>
      <c r="X154" s="35">
        <f t="shared" si="26"/>
        <v>6343.6863695652164</v>
      </c>
      <c r="Y154" s="35">
        <f t="shared" si="27"/>
        <v>4736.0377608695644</v>
      </c>
      <c r="Z154" s="35">
        <f t="shared" si="28"/>
        <v>3540.2494782608696</v>
      </c>
      <c r="AA154" s="35">
        <f t="shared" si="29"/>
        <v>3435.0990869565217</v>
      </c>
    </row>
    <row r="155" spans="1:27">
      <c r="A155" s="13" t="s">
        <v>39</v>
      </c>
      <c r="B155" s="15" t="s">
        <v>235</v>
      </c>
      <c r="C155" s="17" t="s">
        <v>236</v>
      </c>
      <c r="D155" s="18">
        <v>220</v>
      </c>
      <c r="E155" s="18">
        <v>1</v>
      </c>
      <c r="F155" s="18">
        <v>1</v>
      </c>
      <c r="G155" s="18">
        <v>19.7</v>
      </c>
      <c r="H155" s="18">
        <v>1</v>
      </c>
      <c r="I155" s="18">
        <v>2.2999999999999998</v>
      </c>
      <c r="J155" s="18"/>
      <c r="K155" s="18">
        <v>1.71</v>
      </c>
      <c r="L155" s="18">
        <v>25</v>
      </c>
      <c r="M155" s="19">
        <f t="shared" si="24"/>
        <v>0</v>
      </c>
      <c r="N155" s="18">
        <v>16.53</v>
      </c>
      <c r="O155" s="18">
        <v>41.51</v>
      </c>
      <c r="P155" s="20">
        <f t="shared" si="25"/>
        <v>10.628019323671499</v>
      </c>
      <c r="Q155" s="21">
        <v>-33553.036999999997</v>
      </c>
      <c r="R155" s="21">
        <v>463243.70500000002</v>
      </c>
      <c r="S155" s="21">
        <v>230933.299</v>
      </c>
      <c r="T155" s="21">
        <v>86218.043999999994</v>
      </c>
      <c r="U155" s="21">
        <v>58839.343000000001</v>
      </c>
      <c r="V155" s="21">
        <v>694177.00399999996</v>
      </c>
      <c r="W155" s="21">
        <v>660623.96699999995</v>
      </c>
      <c r="X155" s="21">
        <f t="shared" si="26"/>
        <v>3155.3500181818181</v>
      </c>
      <c r="Y155" s="21">
        <f t="shared" si="27"/>
        <v>2495.998259090909</v>
      </c>
      <c r="Z155" s="21">
        <f t="shared" si="28"/>
        <v>2343.4844545454544</v>
      </c>
      <c r="AA155" s="21">
        <f t="shared" si="29"/>
        <v>2105.6532045454546</v>
      </c>
    </row>
    <row r="156" spans="1:27">
      <c r="A156" s="29" t="s">
        <v>104</v>
      </c>
      <c r="B156" s="30" t="s">
        <v>237</v>
      </c>
      <c r="C156" s="31" t="s">
        <v>238</v>
      </c>
      <c r="D156" s="32">
        <v>93</v>
      </c>
      <c r="E156" s="32">
        <v>1</v>
      </c>
      <c r="F156" s="32">
        <v>1</v>
      </c>
      <c r="G156" s="32">
        <v>9.4</v>
      </c>
      <c r="H156" s="32">
        <v>2</v>
      </c>
      <c r="I156" s="32">
        <v>0</v>
      </c>
      <c r="J156" s="32">
        <v>8.9</v>
      </c>
      <c r="K156" s="32">
        <v>4.5</v>
      </c>
      <c r="L156" s="32">
        <f>+K156+J156</f>
        <v>13.4</v>
      </c>
      <c r="M156" s="33">
        <f t="shared" si="24"/>
        <v>0.66417910447761197</v>
      </c>
      <c r="N156" s="32">
        <v>7.5</v>
      </c>
      <c r="O156" s="32">
        <f>+L156+N156</f>
        <v>20.9</v>
      </c>
      <c r="P156" s="34">
        <f t="shared" si="25"/>
        <v>8.1578947368421044</v>
      </c>
      <c r="Q156" s="35">
        <v>-44152</v>
      </c>
      <c r="R156" s="35">
        <v>201897</v>
      </c>
      <c r="S156" s="35">
        <v>117422</v>
      </c>
      <c r="T156" s="35">
        <v>44456</v>
      </c>
      <c r="U156" s="35">
        <v>36129</v>
      </c>
      <c r="V156" s="35">
        <f>+S156+R156</f>
        <v>319319</v>
      </c>
      <c r="W156" s="35">
        <f>+V156+Q156</f>
        <v>275167</v>
      </c>
      <c r="X156" s="35">
        <f t="shared" si="26"/>
        <v>3433.5376344086021</v>
      </c>
      <c r="Y156" s="35">
        <f t="shared" si="27"/>
        <v>2567.0322580645161</v>
      </c>
      <c r="Z156" s="35">
        <f t="shared" si="28"/>
        <v>2092.2795698924733</v>
      </c>
      <c r="AA156" s="35">
        <f t="shared" si="29"/>
        <v>2170.9354838709678</v>
      </c>
    </row>
    <row r="157" spans="1:27">
      <c r="A157" s="13" t="s">
        <v>32</v>
      </c>
      <c r="B157" s="15" t="s">
        <v>237</v>
      </c>
      <c r="C157" s="17" t="s">
        <v>239</v>
      </c>
      <c r="D157" s="18">
        <v>137</v>
      </c>
      <c r="E157" s="18">
        <v>1</v>
      </c>
      <c r="F157" s="18">
        <v>1</v>
      </c>
      <c r="G157" s="18">
        <v>17.399999999999999</v>
      </c>
      <c r="H157" s="18">
        <v>1</v>
      </c>
      <c r="I157" s="18">
        <v>0.6</v>
      </c>
      <c r="J157" s="18">
        <f>+I157+G157+H157+F157+E157</f>
        <v>21</v>
      </c>
      <c r="K157" s="18">
        <v>0</v>
      </c>
      <c r="L157" s="18">
        <f>+K157+J157</f>
        <v>21</v>
      </c>
      <c r="M157" s="19">
        <f t="shared" si="24"/>
        <v>1</v>
      </c>
      <c r="N157" s="18">
        <v>13.3</v>
      </c>
      <c r="O157" s="18">
        <f>+L157+N157</f>
        <v>34.299999999999997</v>
      </c>
      <c r="P157" s="20">
        <f t="shared" si="25"/>
        <v>7.4456521739130439</v>
      </c>
      <c r="Q157" s="21">
        <v>-38672</v>
      </c>
      <c r="R157" s="21">
        <v>358281</v>
      </c>
      <c r="S157" s="21">
        <v>98822</v>
      </c>
      <c r="T157" s="21">
        <v>51477</v>
      </c>
      <c r="U157" s="21">
        <v>12823</v>
      </c>
      <c r="V157" s="21">
        <f>+S157+R157</f>
        <v>457103</v>
      </c>
      <c r="W157" s="21">
        <f>+V157+Q157</f>
        <v>418431</v>
      </c>
      <c r="X157" s="21">
        <f t="shared" si="26"/>
        <v>3336.5182481751826</v>
      </c>
      <c r="Y157" s="21">
        <f t="shared" si="27"/>
        <v>2867.175182481752</v>
      </c>
      <c r="Z157" s="21">
        <f t="shared" si="28"/>
        <v>2584.8978102189781</v>
      </c>
      <c r="AA157" s="21">
        <f t="shared" si="29"/>
        <v>2615.1897810218979</v>
      </c>
    </row>
    <row r="158" spans="1:27">
      <c r="A158" s="29" t="s">
        <v>32</v>
      </c>
      <c r="B158" s="30" t="s">
        <v>240</v>
      </c>
      <c r="C158" s="31" t="s">
        <v>241</v>
      </c>
      <c r="D158" s="32">
        <v>106</v>
      </c>
      <c r="E158" s="32">
        <v>1</v>
      </c>
      <c r="F158" s="32">
        <v>1</v>
      </c>
      <c r="G158" s="32">
        <v>10.4</v>
      </c>
      <c r="H158" s="32">
        <v>1</v>
      </c>
      <c r="I158" s="32">
        <v>0</v>
      </c>
      <c r="J158" s="32">
        <v>12.52</v>
      </c>
      <c r="K158" s="32">
        <v>0.92</v>
      </c>
      <c r="L158" s="32">
        <v>13.4</v>
      </c>
      <c r="M158" s="33">
        <f t="shared" si="24"/>
        <v>0.93432835820895521</v>
      </c>
      <c r="N158" s="32">
        <v>8.6300000000000008</v>
      </c>
      <c r="O158" s="32">
        <v>22.07</v>
      </c>
      <c r="P158" s="34">
        <f t="shared" si="25"/>
        <v>9.2982456140350873</v>
      </c>
      <c r="Q158" s="35">
        <v>-81213.210000000006</v>
      </c>
      <c r="R158" s="35">
        <v>227128.40900000001</v>
      </c>
      <c r="S158" s="35">
        <v>98517.082999999999</v>
      </c>
      <c r="T158" s="35">
        <v>25098.712</v>
      </c>
      <c r="U158" s="35">
        <v>20591.661</v>
      </c>
      <c r="V158" s="35">
        <v>325645.49200000003</v>
      </c>
      <c r="W158" s="35">
        <v>244432.28200000001</v>
      </c>
      <c r="X158" s="35">
        <f t="shared" si="26"/>
        <v>3072.1272830188682</v>
      </c>
      <c r="Y158" s="35">
        <f t="shared" si="27"/>
        <v>2641.0860283018869</v>
      </c>
      <c r="Z158" s="35">
        <f t="shared" si="28"/>
        <v>1874.9236698113209</v>
      </c>
      <c r="AA158" s="35">
        <f t="shared" si="29"/>
        <v>2142.7208396226415</v>
      </c>
    </row>
    <row r="159" spans="1:27">
      <c r="A159" s="13" t="s">
        <v>53</v>
      </c>
      <c r="B159" s="15" t="s">
        <v>242</v>
      </c>
      <c r="C159" s="17" t="s">
        <v>243</v>
      </c>
      <c r="D159" s="18">
        <v>446</v>
      </c>
      <c r="E159" s="18">
        <v>1</v>
      </c>
      <c r="F159" s="18">
        <v>1</v>
      </c>
      <c r="G159" s="18">
        <v>39.799999999999997</v>
      </c>
      <c r="H159" s="18">
        <v>3.1</v>
      </c>
      <c r="I159" s="18">
        <v>4.0999999999999996</v>
      </c>
      <c r="J159" s="18">
        <v>41.69</v>
      </c>
      <c r="K159" s="18">
        <v>7.37</v>
      </c>
      <c r="L159" s="18">
        <v>49.1</v>
      </c>
      <c r="M159" s="19">
        <f t="shared" si="24"/>
        <v>0.8490835030549897</v>
      </c>
      <c r="N159" s="18">
        <v>18.510000000000002</v>
      </c>
      <c r="O159" s="18">
        <v>67.569999999999993</v>
      </c>
      <c r="P159" s="20">
        <f t="shared" si="25"/>
        <v>10.396270396270397</v>
      </c>
      <c r="Q159" s="21">
        <v>-141312.91500000001</v>
      </c>
      <c r="R159" s="21">
        <v>673043.49899999995</v>
      </c>
      <c r="S159" s="21">
        <v>243782.16</v>
      </c>
      <c r="T159" s="21">
        <v>114149</v>
      </c>
      <c r="U159" s="21">
        <v>0</v>
      </c>
      <c r="V159" s="21">
        <v>916825.65899999999</v>
      </c>
      <c r="W159" s="21">
        <v>775512.74399999995</v>
      </c>
      <c r="X159" s="21">
        <f t="shared" si="26"/>
        <v>2055.6629125560539</v>
      </c>
      <c r="Y159" s="21">
        <f t="shared" si="27"/>
        <v>1799.7234506726456</v>
      </c>
      <c r="Z159" s="21">
        <f t="shared" si="28"/>
        <v>1482.8783497757847</v>
      </c>
      <c r="AA159" s="21">
        <f t="shared" si="29"/>
        <v>1509.0661412556053</v>
      </c>
    </row>
    <row r="160" spans="1:27">
      <c r="A160" s="29" t="s">
        <v>39</v>
      </c>
      <c r="B160" s="30" t="s">
        <v>244</v>
      </c>
      <c r="C160" s="31" t="s">
        <v>245</v>
      </c>
      <c r="D160" s="32">
        <v>243</v>
      </c>
      <c r="E160" s="32">
        <v>1</v>
      </c>
      <c r="F160" s="32">
        <v>1</v>
      </c>
      <c r="G160" s="32">
        <v>26.1</v>
      </c>
      <c r="H160" s="32">
        <v>2</v>
      </c>
      <c r="I160" s="32">
        <v>4.5</v>
      </c>
      <c r="J160" s="32">
        <v>30.38</v>
      </c>
      <c r="K160" s="32">
        <v>4.26</v>
      </c>
      <c r="L160" s="32">
        <v>34.6</v>
      </c>
      <c r="M160" s="33">
        <f t="shared" si="24"/>
        <v>0.87803468208092483</v>
      </c>
      <c r="N160" s="32">
        <v>17.739999999999998</v>
      </c>
      <c r="O160" s="32">
        <v>52.38</v>
      </c>
      <c r="P160" s="34">
        <f t="shared" si="25"/>
        <v>8.647686832740213</v>
      </c>
      <c r="Q160" s="35">
        <v>-30890.233</v>
      </c>
      <c r="R160" s="35">
        <v>497758.35200000001</v>
      </c>
      <c r="S160" s="35">
        <v>168750.88399999999</v>
      </c>
      <c r="T160" s="35">
        <v>65784.995999999999</v>
      </c>
      <c r="U160" s="35">
        <v>1498.548</v>
      </c>
      <c r="V160" s="35">
        <v>666509.23600000003</v>
      </c>
      <c r="W160" s="35">
        <v>635619.00300000003</v>
      </c>
      <c r="X160" s="35">
        <f t="shared" si="26"/>
        <v>2742.836362139918</v>
      </c>
      <c r="Y160" s="35">
        <f t="shared" si="27"/>
        <v>2465.949349794239</v>
      </c>
      <c r="Z160" s="35">
        <f t="shared" si="28"/>
        <v>2338.8290493827162</v>
      </c>
      <c r="AA160" s="35">
        <f t="shared" si="29"/>
        <v>2048.3882798353911</v>
      </c>
    </row>
    <row r="161" spans="1:27">
      <c r="A161" s="13" t="s">
        <v>149</v>
      </c>
      <c r="B161" s="15" t="s">
        <v>246</v>
      </c>
      <c r="C161" s="17" t="s">
        <v>247</v>
      </c>
      <c r="D161" s="18">
        <v>50</v>
      </c>
      <c r="E161" s="18">
        <v>0.8</v>
      </c>
      <c r="F161" s="18">
        <v>1</v>
      </c>
      <c r="G161" s="18">
        <v>8.5</v>
      </c>
      <c r="H161" s="18">
        <v>0</v>
      </c>
      <c r="I161" s="18">
        <v>0</v>
      </c>
      <c r="J161" s="18">
        <v>7.3</v>
      </c>
      <c r="K161" s="18">
        <v>3</v>
      </c>
      <c r="L161" s="18">
        <v>10.3</v>
      </c>
      <c r="M161" s="19">
        <f t="shared" si="24"/>
        <v>0.70873786407766981</v>
      </c>
      <c r="N161" s="18">
        <v>7.56</v>
      </c>
      <c r="O161" s="18">
        <v>17.86</v>
      </c>
      <c r="P161" s="20">
        <f t="shared" si="25"/>
        <v>5.882352941176471</v>
      </c>
      <c r="Q161" s="21">
        <v>-9723.52</v>
      </c>
      <c r="R161" s="21">
        <v>165854.424</v>
      </c>
      <c r="S161" s="21">
        <v>130077.095</v>
      </c>
      <c r="T161" s="21">
        <v>42481.752</v>
      </c>
      <c r="U161" s="21">
        <v>19912.005000000001</v>
      </c>
      <c r="V161" s="21">
        <v>295931.51899999997</v>
      </c>
      <c r="W161" s="21">
        <v>286207.99900000001</v>
      </c>
      <c r="X161" s="21">
        <f t="shared" si="26"/>
        <v>5918.6303799999996</v>
      </c>
      <c r="Y161" s="21">
        <f t="shared" si="27"/>
        <v>4670.7552399999995</v>
      </c>
      <c r="Z161" s="21">
        <f t="shared" si="28"/>
        <v>4476.2848400000003</v>
      </c>
      <c r="AA161" s="21">
        <f t="shared" si="29"/>
        <v>3317.0884799999999</v>
      </c>
    </row>
    <row r="162" spans="1:27">
      <c r="A162" s="29" t="s">
        <v>149</v>
      </c>
      <c r="B162" s="30" t="s">
        <v>248</v>
      </c>
      <c r="C162" s="31" t="s">
        <v>249</v>
      </c>
      <c r="D162" s="32">
        <v>41</v>
      </c>
      <c r="E162" s="32">
        <v>1</v>
      </c>
      <c r="F162" s="32">
        <v>0</v>
      </c>
      <c r="G162" s="32">
        <v>4.9000000000000004</v>
      </c>
      <c r="H162" s="32">
        <v>1</v>
      </c>
      <c r="I162" s="32">
        <v>1</v>
      </c>
      <c r="J162" s="32">
        <v>6.15</v>
      </c>
      <c r="K162" s="32">
        <v>1.73</v>
      </c>
      <c r="L162" s="32">
        <v>7.9</v>
      </c>
      <c r="M162" s="33">
        <f t="shared" si="24"/>
        <v>0.77848101265822789</v>
      </c>
      <c r="N162" s="32">
        <v>3.74</v>
      </c>
      <c r="O162" s="32">
        <v>11.62</v>
      </c>
      <c r="P162" s="34">
        <f t="shared" si="25"/>
        <v>6.9491525423728806</v>
      </c>
      <c r="Q162" s="35">
        <v>-6497.21</v>
      </c>
      <c r="R162" s="35">
        <v>123494.48699999999</v>
      </c>
      <c r="S162" s="35">
        <v>138602.26999999999</v>
      </c>
      <c r="T162" s="35">
        <v>9993.2880000000005</v>
      </c>
      <c r="U162" s="35">
        <v>46896.857000000004</v>
      </c>
      <c r="V162" s="35">
        <v>262096.75700000001</v>
      </c>
      <c r="W162" s="35">
        <v>255599.54699999999</v>
      </c>
      <c r="X162" s="35">
        <f t="shared" si="26"/>
        <v>6392.6038292682933</v>
      </c>
      <c r="Y162" s="35">
        <f t="shared" si="27"/>
        <v>5005.0393170731713</v>
      </c>
      <c r="Z162" s="35">
        <f t="shared" si="28"/>
        <v>4846.5707804878048</v>
      </c>
      <c r="AA162" s="35">
        <f t="shared" si="29"/>
        <v>3012.0606585365854</v>
      </c>
    </row>
    <row r="163" spans="1:27">
      <c r="A163" s="13" t="s">
        <v>104</v>
      </c>
      <c r="B163" s="15" t="s">
        <v>250</v>
      </c>
      <c r="C163" s="17" t="s">
        <v>251</v>
      </c>
      <c r="D163" s="18">
        <v>57</v>
      </c>
      <c r="E163" s="18">
        <v>0.9</v>
      </c>
      <c r="F163" s="18">
        <v>0</v>
      </c>
      <c r="G163" s="18">
        <v>8.1999999999999993</v>
      </c>
      <c r="H163" s="18">
        <v>1.8</v>
      </c>
      <c r="I163" s="18">
        <v>0</v>
      </c>
      <c r="J163" s="18">
        <v>8.43</v>
      </c>
      <c r="K163" s="18">
        <v>2.46</v>
      </c>
      <c r="L163" s="18">
        <v>10.9</v>
      </c>
      <c r="M163" s="19">
        <f t="shared" si="24"/>
        <v>0.773394495412844</v>
      </c>
      <c r="N163" s="18">
        <v>0</v>
      </c>
      <c r="O163" s="18">
        <v>10.89</v>
      </c>
      <c r="P163" s="20">
        <f t="shared" si="25"/>
        <v>5.7</v>
      </c>
      <c r="Q163" s="21">
        <v>-15763.311</v>
      </c>
      <c r="R163" s="21">
        <v>129809.52099999999</v>
      </c>
      <c r="S163" s="21">
        <v>92205.240999999995</v>
      </c>
      <c r="T163" s="21">
        <v>20272.32</v>
      </c>
      <c r="U163" s="21">
        <v>16417.752</v>
      </c>
      <c r="V163" s="21">
        <v>222014.76199999999</v>
      </c>
      <c r="W163" s="21">
        <v>206251.451</v>
      </c>
      <c r="X163" s="21">
        <f t="shared" si="26"/>
        <v>3894.9958245614034</v>
      </c>
      <c r="Y163" s="21">
        <f t="shared" si="27"/>
        <v>3251.3103508771928</v>
      </c>
      <c r="Z163" s="21">
        <f t="shared" si="28"/>
        <v>2974.7610350877194</v>
      </c>
      <c r="AA163" s="21">
        <f t="shared" si="29"/>
        <v>2277.3600175438596</v>
      </c>
    </row>
    <row r="164" spans="1:27">
      <c r="A164" s="29" t="s">
        <v>104</v>
      </c>
      <c r="B164" s="30" t="s">
        <v>250</v>
      </c>
      <c r="C164" s="31" t="s">
        <v>252</v>
      </c>
      <c r="D164" s="32">
        <v>99</v>
      </c>
      <c r="E164" s="32">
        <v>0.9</v>
      </c>
      <c r="F164" s="32">
        <v>1</v>
      </c>
      <c r="G164" s="32">
        <v>13.1</v>
      </c>
      <c r="H164" s="32">
        <v>0</v>
      </c>
      <c r="I164" s="32">
        <v>1.1000000000000001</v>
      </c>
      <c r="J164" s="32">
        <v>15.57</v>
      </c>
      <c r="K164" s="32">
        <v>0.55000000000000004</v>
      </c>
      <c r="L164" s="32">
        <v>16.100000000000001</v>
      </c>
      <c r="M164" s="33">
        <f t="shared" si="24"/>
        <v>0.96708074534161481</v>
      </c>
      <c r="N164" s="32">
        <v>6.3</v>
      </c>
      <c r="O164" s="32">
        <v>22.42</v>
      </c>
      <c r="P164" s="34">
        <f t="shared" si="25"/>
        <v>7.5572519083969469</v>
      </c>
      <c r="Q164" s="35">
        <v>-6183.9530000000004</v>
      </c>
      <c r="R164" s="35">
        <v>210335.85500000001</v>
      </c>
      <c r="S164" s="35">
        <v>154822.96799999999</v>
      </c>
      <c r="T164" s="35">
        <v>37564.932000000001</v>
      </c>
      <c r="U164" s="35">
        <v>30924.198</v>
      </c>
      <c r="V164" s="35">
        <v>365158.82299999997</v>
      </c>
      <c r="W164" s="35">
        <v>358974.87</v>
      </c>
      <c r="X164" s="35">
        <f t="shared" si="26"/>
        <v>3688.4729595959593</v>
      </c>
      <c r="Y164" s="35">
        <f t="shared" si="27"/>
        <v>2996.6635656565654</v>
      </c>
      <c r="Z164" s="35">
        <f t="shared" si="28"/>
        <v>2934.1993939393938</v>
      </c>
      <c r="AA164" s="35">
        <f t="shared" si="29"/>
        <v>2124.6045959595963</v>
      </c>
    </row>
    <row r="165" spans="1:27">
      <c r="A165" s="13" t="s">
        <v>32</v>
      </c>
      <c r="B165" s="15" t="s">
        <v>253</v>
      </c>
      <c r="C165" s="17" t="s">
        <v>254</v>
      </c>
      <c r="D165" s="18">
        <v>113</v>
      </c>
      <c r="E165" s="18">
        <v>1</v>
      </c>
      <c r="F165" s="18">
        <v>1</v>
      </c>
      <c r="G165" s="18">
        <v>15.1</v>
      </c>
      <c r="H165" s="18">
        <v>0</v>
      </c>
      <c r="I165" s="18">
        <v>0</v>
      </c>
      <c r="J165" s="18">
        <v>10.16</v>
      </c>
      <c r="K165" s="18">
        <v>6.95</v>
      </c>
      <c r="L165" s="18">
        <v>17.100000000000001</v>
      </c>
      <c r="M165" s="19">
        <f t="shared" si="24"/>
        <v>0.59415204678362565</v>
      </c>
      <c r="N165" s="18">
        <v>11.05</v>
      </c>
      <c r="O165" s="18">
        <v>28.16</v>
      </c>
      <c r="P165" s="20">
        <f t="shared" si="25"/>
        <v>7.483443708609272</v>
      </c>
      <c r="Q165" s="21">
        <v>-39254.601999999999</v>
      </c>
      <c r="R165" s="21">
        <v>279707.25199999998</v>
      </c>
      <c r="S165" s="21">
        <v>129819.99400000001</v>
      </c>
      <c r="T165" s="21">
        <v>44257.694000000003</v>
      </c>
      <c r="U165" s="21">
        <v>43937.675999999999</v>
      </c>
      <c r="V165" s="21">
        <v>409527.24599999998</v>
      </c>
      <c r="W165" s="21">
        <v>370272.64399999997</v>
      </c>
      <c r="X165" s="21">
        <f t="shared" si="26"/>
        <v>3624.1349203539821</v>
      </c>
      <c r="Y165" s="21">
        <f t="shared" si="27"/>
        <v>2843.6449203539823</v>
      </c>
      <c r="Z165" s="21">
        <f t="shared" si="28"/>
        <v>2496.2590619469024</v>
      </c>
      <c r="AA165" s="21">
        <f t="shared" si="29"/>
        <v>2475.2854159292033</v>
      </c>
    </row>
    <row r="166" spans="1:27" s="14" customFormat="1">
      <c r="A166" s="36"/>
      <c r="B166" s="37" t="s">
        <v>255</v>
      </c>
      <c r="C166" s="38"/>
      <c r="D166" s="42">
        <f t="shared" ref="D166:L166" si="30">SUM(D8:D165)</f>
        <v>45440</v>
      </c>
      <c r="E166" s="39">
        <f t="shared" si="30"/>
        <v>152</v>
      </c>
      <c r="F166" s="39">
        <f t="shared" si="30"/>
        <v>127.8</v>
      </c>
      <c r="G166" s="41">
        <f t="shared" si="30"/>
        <v>4083.1499999999996</v>
      </c>
      <c r="H166" s="39">
        <f t="shared" si="30"/>
        <v>334.90000000000003</v>
      </c>
      <c r="I166" s="39">
        <f t="shared" si="30"/>
        <v>421.29999999999995</v>
      </c>
      <c r="J166" s="41">
        <f t="shared" si="30"/>
        <v>4308.4099999999989</v>
      </c>
      <c r="K166" s="39">
        <f t="shared" si="30"/>
        <v>776.13000000000034</v>
      </c>
      <c r="L166" s="41">
        <f t="shared" si="30"/>
        <v>5112.3500000000013</v>
      </c>
      <c r="M166" s="40">
        <f t="shared" ref="M166" si="31">+J166/L166</f>
        <v>0.84274550842567464</v>
      </c>
      <c r="N166" s="41">
        <f>SUM(N8:N165)</f>
        <v>2654.4500000000016</v>
      </c>
      <c r="O166" s="41">
        <f>SUM(O8:O165)</f>
        <v>7762.9000000000024</v>
      </c>
      <c r="P166" s="41">
        <f t="shared" ref="P166" si="32">+D166/(H166+G166)</f>
        <v>10.28508052194973</v>
      </c>
      <c r="Q166" s="42">
        <f t="shared" ref="Q166:W166" si="33">SUM(Q8:Q165)</f>
        <v>-4990210.7229999993</v>
      </c>
      <c r="R166" s="42">
        <f t="shared" si="33"/>
        <v>76944843.567999974</v>
      </c>
      <c r="S166" s="42">
        <f t="shared" si="33"/>
        <v>33337504.175999995</v>
      </c>
      <c r="T166" s="42">
        <f t="shared" si="33"/>
        <v>19584241.467999995</v>
      </c>
      <c r="U166" s="42">
        <f t="shared" si="33"/>
        <v>1904590.8330000008</v>
      </c>
      <c r="V166" s="42">
        <f t="shared" si="33"/>
        <v>110342619.10899998</v>
      </c>
      <c r="W166" s="42">
        <f t="shared" si="33"/>
        <v>105352408.38600002</v>
      </c>
      <c r="X166" s="42">
        <f t="shared" ref="X166" si="34">+V166/D166</f>
        <v>2428.3146810959502</v>
      </c>
      <c r="Y166" s="42">
        <f t="shared" ref="Y166" si="35">+(V166-(U166+T166))/D166</f>
        <v>1955.4090406690136</v>
      </c>
      <c r="Z166" s="42">
        <f t="shared" ref="Z166" si="36">+(W166-(U166+T166))/D166</f>
        <v>1845.5892624339795</v>
      </c>
      <c r="AA166" s="42">
        <f t="shared" ref="AA166" si="37">+R166/D166</f>
        <v>1693.3284235915487</v>
      </c>
    </row>
    <row r="167" spans="1:27"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</sheetData>
  <sheetProtection algorithmName="SHA-512" hashValue="tQ8phgUy/GONEphkPOyGt3ykyv0mh+YBBv4xN37nryjSX1p6m1Caf0iV2/lJmG/RBVjk34NEtj5VfVLMZ1+KyQ==" saltValue="sCK9YOKcFSGSq3bH1MXFfA==" spinCount="100000" sheet="1" formatCells="0" formatColumns="0" formatRows="0" insertColumns="0" insertRows="0" sort="0" autoFilter="0" pivotTables="0"/>
  <sortState xmlns:xlrd2="http://schemas.microsoft.com/office/spreadsheetml/2017/richdata2" ref="A8:AA165">
    <sortCondition ref="B8:B165"/>
  </sortState>
  <pageMargins left="0.7" right="0.7" top="0.75" bottom="0.75" header="0.3" footer="0.3"/>
  <ignoredErrors>
    <ignoredError sqref="M166 P166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7B829-58C0-4C61-A6BB-5EC3CBE53C21}">
  <dimension ref="A1:AA176"/>
  <sheetViews>
    <sheetView tabSelected="1" workbookViewId="0">
      <pane ySplit="7" topLeftCell="A151" activePane="bottomLeft" state="frozen"/>
      <selection activeCell="B1" sqref="B1"/>
      <selection pane="bottomLeft" activeCell="D175" sqref="D175"/>
    </sheetView>
  </sheetViews>
  <sheetFormatPr defaultRowHeight="15" outlineLevelRow="2"/>
  <cols>
    <col min="1" max="1" width="13" customWidth="1"/>
    <col min="2" max="2" width="34.85546875" customWidth="1"/>
    <col min="3" max="3" width="30.28515625" customWidth="1"/>
    <col min="4" max="4" width="10.28515625" style="6" customWidth="1"/>
    <col min="5" max="5" width="11.5703125" style="5" customWidth="1"/>
    <col min="6" max="6" width="12" style="5" customWidth="1"/>
    <col min="7" max="7" width="9.140625" style="5"/>
    <col min="8" max="8" width="13.140625" style="5" customWidth="1"/>
    <col min="9" max="9" width="11" style="5" customWidth="1"/>
    <col min="10" max="10" width="12" style="5" customWidth="1"/>
    <col min="11" max="11" width="12.140625" style="5" customWidth="1"/>
    <col min="12" max="12" width="11" style="5" customWidth="1"/>
    <col min="13" max="13" width="10.85546875" customWidth="1"/>
    <col min="14" max="14" width="10.7109375" style="5" customWidth="1"/>
    <col min="15" max="15" width="9.7109375" style="5" customWidth="1"/>
    <col min="16" max="16" width="10.7109375" style="5" customWidth="1"/>
    <col min="17" max="17" width="11.7109375" customWidth="1"/>
    <col min="18" max="18" width="13.28515625" customWidth="1"/>
    <col min="19" max="19" width="12.28515625" customWidth="1"/>
    <col min="20" max="20" width="12.7109375" customWidth="1"/>
    <col min="21" max="21" width="11.140625" bestFit="1" customWidth="1"/>
    <col min="22" max="22" width="14.42578125" customWidth="1"/>
    <col min="23" max="23" width="13.85546875" customWidth="1"/>
    <col min="25" max="25" width="13.28515625" customWidth="1"/>
    <col min="26" max="26" width="12.42578125" customWidth="1"/>
    <col min="27" max="27" width="12.85546875" customWidth="1"/>
  </cols>
  <sheetData>
    <row r="1" spans="1:27">
      <c r="A1" s="1" t="s">
        <v>0</v>
      </c>
      <c r="B1" s="2"/>
      <c r="C1" s="1"/>
      <c r="D1" s="7"/>
      <c r="E1" s="3"/>
      <c r="F1" s="3" t="s">
        <v>1</v>
      </c>
      <c r="G1" s="3"/>
      <c r="H1" s="3" t="s">
        <v>2</v>
      </c>
      <c r="I1" s="3"/>
      <c r="J1" s="3" t="s">
        <v>3</v>
      </c>
      <c r="K1" s="3"/>
      <c r="L1" s="3"/>
      <c r="M1" s="1"/>
      <c r="O1" s="3"/>
      <c r="P1" s="3" t="s">
        <v>4</v>
      </c>
      <c r="R1" s="4"/>
      <c r="S1" s="4"/>
      <c r="W1">
        <v>1000</v>
      </c>
    </row>
    <row r="2" spans="1:27">
      <c r="U2" s="6"/>
    </row>
    <row r="7" spans="1:27" ht="105">
      <c r="A7" s="45" t="s">
        <v>5</v>
      </c>
      <c r="B7" s="9" t="s">
        <v>6</v>
      </c>
      <c r="C7" s="16" t="s">
        <v>7</v>
      </c>
      <c r="D7" s="94" t="s">
        <v>8</v>
      </c>
      <c r="E7" s="10" t="s">
        <v>9</v>
      </c>
      <c r="F7" s="95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9" t="s">
        <v>17</v>
      </c>
      <c r="N7" s="10" t="s">
        <v>18</v>
      </c>
      <c r="O7" s="10" t="s">
        <v>19</v>
      </c>
      <c r="P7" s="10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9" t="s">
        <v>25</v>
      </c>
      <c r="V7" s="9" t="s">
        <v>26</v>
      </c>
      <c r="W7" s="9" t="s">
        <v>27</v>
      </c>
      <c r="X7" s="9" t="s">
        <v>28</v>
      </c>
      <c r="Y7" s="11" t="s">
        <v>29</v>
      </c>
      <c r="Z7" s="12" t="s">
        <v>30</v>
      </c>
      <c r="AA7" s="11" t="s">
        <v>31</v>
      </c>
    </row>
    <row r="8" spans="1:27" outlineLevel="2">
      <c r="A8" s="131" t="s">
        <v>136</v>
      </c>
      <c r="B8" s="132" t="s">
        <v>137</v>
      </c>
      <c r="C8" s="133" t="s">
        <v>138</v>
      </c>
      <c r="D8" s="134">
        <v>14</v>
      </c>
      <c r="E8" s="135">
        <v>0.8</v>
      </c>
      <c r="F8" s="136">
        <v>0</v>
      </c>
      <c r="G8" s="137">
        <v>1.4</v>
      </c>
      <c r="H8" s="136">
        <v>0</v>
      </c>
      <c r="I8" s="137">
        <v>1</v>
      </c>
      <c r="J8" s="136">
        <v>2.8</v>
      </c>
      <c r="K8" s="137">
        <v>0.35</v>
      </c>
      <c r="L8" s="136">
        <v>3.2</v>
      </c>
      <c r="M8" s="138">
        <f t="shared" ref="M8:M39" si="0">+J8/L8</f>
        <v>0.87499999999999989</v>
      </c>
      <c r="N8" s="136">
        <v>2.5</v>
      </c>
      <c r="O8" s="139">
        <v>5.65</v>
      </c>
      <c r="P8" s="136">
        <f t="shared" ref="P8:P15" si="1">+D8/(H8+G8)</f>
        <v>10</v>
      </c>
      <c r="Q8" s="140">
        <v>-13159</v>
      </c>
      <c r="R8" s="134">
        <v>65124</v>
      </c>
      <c r="S8" s="140">
        <v>28061</v>
      </c>
      <c r="T8" s="134">
        <v>0</v>
      </c>
      <c r="U8" s="140">
        <v>0</v>
      </c>
      <c r="V8" s="134">
        <v>93185</v>
      </c>
      <c r="W8" s="140">
        <v>80026</v>
      </c>
      <c r="X8" s="134">
        <f t="shared" ref="X8:X15" si="2">+V8/D8</f>
        <v>6656.0714285714284</v>
      </c>
      <c r="Y8" s="140">
        <f t="shared" ref="Y8:Y15" si="3">+(V8-(U8+T8))/D8</f>
        <v>6656.0714285714284</v>
      </c>
      <c r="Z8" s="134">
        <f t="shared" ref="Z8:Z15" si="4">+(W8-(U8+T8))/D8</f>
        <v>5716.1428571428569</v>
      </c>
      <c r="AA8" s="140">
        <f t="shared" ref="AA8:AA15" si="5">+R8/D8</f>
        <v>4651.7142857142853</v>
      </c>
    </row>
    <row r="9" spans="1:27" outlineLevel="2">
      <c r="A9" s="55" t="s">
        <v>136</v>
      </c>
      <c r="B9" s="47" t="s">
        <v>147</v>
      </c>
      <c r="C9" s="23" t="s">
        <v>148</v>
      </c>
      <c r="D9" s="56">
        <v>13</v>
      </c>
      <c r="E9" s="97">
        <v>1</v>
      </c>
      <c r="F9" s="57">
        <v>0</v>
      </c>
      <c r="G9" s="90">
        <v>2.4</v>
      </c>
      <c r="H9" s="57">
        <v>0</v>
      </c>
      <c r="I9" s="90">
        <v>0</v>
      </c>
      <c r="J9" s="57">
        <v>2</v>
      </c>
      <c r="K9" s="90">
        <v>1.35</v>
      </c>
      <c r="L9" s="57">
        <v>3.4</v>
      </c>
      <c r="M9" s="85">
        <f t="shared" si="0"/>
        <v>0.58823529411764708</v>
      </c>
      <c r="N9" s="57">
        <v>1.32</v>
      </c>
      <c r="O9" s="80">
        <v>4.67</v>
      </c>
      <c r="P9" s="57">
        <f t="shared" si="1"/>
        <v>5.416666666666667</v>
      </c>
      <c r="Q9" s="75">
        <v>-805.51700000000005</v>
      </c>
      <c r="R9" s="56">
        <v>44325.290999999997</v>
      </c>
      <c r="S9" s="75">
        <v>25476.685000000001</v>
      </c>
      <c r="T9" s="56">
        <v>15804.392</v>
      </c>
      <c r="U9" s="75">
        <v>0</v>
      </c>
      <c r="V9" s="56">
        <v>69801.975999999995</v>
      </c>
      <c r="W9" s="75">
        <v>68996.459000000003</v>
      </c>
      <c r="X9" s="56">
        <f t="shared" si="2"/>
        <v>5369.3827692307686</v>
      </c>
      <c r="Y9" s="75">
        <f t="shared" si="3"/>
        <v>4153.6603076923075</v>
      </c>
      <c r="Z9" s="56">
        <f t="shared" si="4"/>
        <v>4091.6974615384615</v>
      </c>
      <c r="AA9" s="75">
        <f t="shared" si="5"/>
        <v>3409.6377692307692</v>
      </c>
    </row>
    <row r="10" spans="1:27" outlineLevel="2">
      <c r="A10" s="51" t="s">
        <v>136</v>
      </c>
      <c r="B10" s="46" t="s">
        <v>157</v>
      </c>
      <c r="C10" s="43" t="s">
        <v>158</v>
      </c>
      <c r="D10" s="35">
        <v>21</v>
      </c>
      <c r="E10" s="96">
        <v>0.7</v>
      </c>
      <c r="F10" s="34">
        <v>0</v>
      </c>
      <c r="G10" s="89">
        <v>4</v>
      </c>
      <c r="H10" s="34">
        <v>0.3</v>
      </c>
      <c r="I10" s="89">
        <v>0.5</v>
      </c>
      <c r="J10" s="34">
        <v>3.5</v>
      </c>
      <c r="K10" s="89">
        <v>2</v>
      </c>
      <c r="L10" s="34">
        <v>5.5</v>
      </c>
      <c r="M10" s="84">
        <f t="shared" si="0"/>
        <v>0.63636363636363635</v>
      </c>
      <c r="N10" s="34">
        <v>1.1299999999999999</v>
      </c>
      <c r="O10" s="79">
        <v>6.04</v>
      </c>
      <c r="P10" s="34">
        <f t="shared" si="1"/>
        <v>4.8837209302325579</v>
      </c>
      <c r="Q10" s="74">
        <v>-2970.8420000000001</v>
      </c>
      <c r="R10" s="35">
        <v>65238.697</v>
      </c>
      <c r="S10" s="74">
        <v>29770.544999999998</v>
      </c>
      <c r="T10" s="35">
        <v>6125.4920000000002</v>
      </c>
      <c r="U10" s="74">
        <v>877.53300000000002</v>
      </c>
      <c r="V10" s="35">
        <v>95009.241999999998</v>
      </c>
      <c r="W10" s="74">
        <v>92038.399999999994</v>
      </c>
      <c r="X10" s="35">
        <f t="shared" si="2"/>
        <v>4524.2496190476186</v>
      </c>
      <c r="Y10" s="74">
        <f t="shared" si="3"/>
        <v>4190.7722380952382</v>
      </c>
      <c r="Z10" s="35">
        <f t="shared" si="4"/>
        <v>4049.3035714285716</v>
      </c>
      <c r="AA10" s="74">
        <f t="shared" si="5"/>
        <v>3106.6046190476191</v>
      </c>
    </row>
    <row r="11" spans="1:27" outlineLevel="2">
      <c r="A11" s="55" t="s">
        <v>136</v>
      </c>
      <c r="B11" s="47" t="s">
        <v>160</v>
      </c>
      <c r="C11" s="23" t="s">
        <v>161</v>
      </c>
      <c r="D11" s="56">
        <v>12</v>
      </c>
      <c r="E11" s="97">
        <v>0.8</v>
      </c>
      <c r="F11" s="57">
        <v>0</v>
      </c>
      <c r="G11" s="90">
        <v>4.2</v>
      </c>
      <c r="H11" s="57">
        <v>0</v>
      </c>
      <c r="I11" s="90">
        <v>0</v>
      </c>
      <c r="J11" s="57">
        <v>1.75</v>
      </c>
      <c r="K11" s="90">
        <v>3</v>
      </c>
      <c r="L11" s="57">
        <v>4.9000000000000004</v>
      </c>
      <c r="M11" s="85">
        <f t="shared" si="0"/>
        <v>0.3571428571428571</v>
      </c>
      <c r="N11" s="57">
        <v>2</v>
      </c>
      <c r="O11" s="80">
        <v>6.75</v>
      </c>
      <c r="P11" s="57">
        <f t="shared" si="1"/>
        <v>2.8571428571428572</v>
      </c>
      <c r="Q11" s="75">
        <v>-1441.885</v>
      </c>
      <c r="R11" s="56">
        <v>57388.05</v>
      </c>
      <c r="S11" s="75">
        <v>14442.04</v>
      </c>
      <c r="T11" s="56">
        <v>4804</v>
      </c>
      <c r="U11" s="75">
        <v>1435.432</v>
      </c>
      <c r="V11" s="56">
        <v>71830.09</v>
      </c>
      <c r="W11" s="75">
        <v>70388.205000000002</v>
      </c>
      <c r="X11" s="56">
        <f t="shared" si="2"/>
        <v>5985.8408333333327</v>
      </c>
      <c r="Y11" s="75">
        <f t="shared" si="3"/>
        <v>5465.8881666666666</v>
      </c>
      <c r="Z11" s="56">
        <f t="shared" si="4"/>
        <v>5345.7310833333331</v>
      </c>
      <c r="AA11" s="75">
        <f t="shared" si="5"/>
        <v>4782.3375000000005</v>
      </c>
    </row>
    <row r="12" spans="1:27" outlineLevel="2">
      <c r="A12" s="51" t="s">
        <v>136</v>
      </c>
      <c r="B12" s="46" t="s">
        <v>162</v>
      </c>
      <c r="C12" s="43" t="s">
        <v>163</v>
      </c>
      <c r="D12" s="35">
        <v>7</v>
      </c>
      <c r="E12" s="96">
        <v>1</v>
      </c>
      <c r="F12" s="34">
        <v>0</v>
      </c>
      <c r="G12" s="89">
        <v>2.6</v>
      </c>
      <c r="H12" s="34">
        <v>0</v>
      </c>
      <c r="I12" s="89">
        <v>0</v>
      </c>
      <c r="J12" s="34">
        <v>2.75</v>
      </c>
      <c r="K12" s="89">
        <v>0.88</v>
      </c>
      <c r="L12" s="34">
        <v>3.6</v>
      </c>
      <c r="M12" s="84">
        <f t="shared" si="0"/>
        <v>0.76388888888888884</v>
      </c>
      <c r="N12" s="34">
        <v>0.67</v>
      </c>
      <c r="O12" s="79">
        <v>4.3</v>
      </c>
      <c r="P12" s="34">
        <f t="shared" si="1"/>
        <v>2.6923076923076921</v>
      </c>
      <c r="Q12" s="74">
        <v>-558.86300000000006</v>
      </c>
      <c r="R12" s="35">
        <v>48700.195</v>
      </c>
      <c r="S12" s="74">
        <v>15739.432000000001</v>
      </c>
      <c r="T12" s="35">
        <v>7312</v>
      </c>
      <c r="U12" s="74">
        <v>3803.9229999999998</v>
      </c>
      <c r="V12" s="35">
        <v>64439.627</v>
      </c>
      <c r="W12" s="74">
        <v>63880.764000000003</v>
      </c>
      <c r="X12" s="35">
        <f t="shared" si="2"/>
        <v>9205.6610000000001</v>
      </c>
      <c r="Y12" s="74">
        <f t="shared" si="3"/>
        <v>7617.6719999999996</v>
      </c>
      <c r="Z12" s="35">
        <f t="shared" si="4"/>
        <v>7537.8344285714284</v>
      </c>
      <c r="AA12" s="74">
        <f t="shared" si="5"/>
        <v>6957.170714285714</v>
      </c>
    </row>
    <row r="13" spans="1:27" outlineLevel="2">
      <c r="A13" s="55" t="s">
        <v>136</v>
      </c>
      <c r="B13" s="47" t="s">
        <v>176</v>
      </c>
      <c r="C13" s="23" t="s">
        <v>177</v>
      </c>
      <c r="D13" s="56">
        <v>17</v>
      </c>
      <c r="E13" s="97">
        <v>0.5</v>
      </c>
      <c r="F13" s="57">
        <v>0</v>
      </c>
      <c r="G13" s="90">
        <v>2.1</v>
      </c>
      <c r="H13" s="57">
        <v>0</v>
      </c>
      <c r="I13" s="90">
        <v>0</v>
      </c>
      <c r="J13" s="57">
        <v>2.5499999999999998</v>
      </c>
      <c r="K13" s="90">
        <v>0</v>
      </c>
      <c r="L13" s="57">
        <v>2.6</v>
      </c>
      <c r="M13" s="85">
        <f t="shared" si="0"/>
        <v>0.98076923076923062</v>
      </c>
      <c r="N13" s="57">
        <v>2</v>
      </c>
      <c r="O13" s="80">
        <v>4.55</v>
      </c>
      <c r="P13" s="57">
        <f t="shared" si="1"/>
        <v>8.0952380952380949</v>
      </c>
      <c r="Q13" s="75">
        <v>-3793.107</v>
      </c>
      <c r="R13" s="56">
        <v>44892.921000000002</v>
      </c>
      <c r="S13" s="75">
        <v>21187.600999999999</v>
      </c>
      <c r="T13" s="56">
        <v>11589.689</v>
      </c>
      <c r="U13" s="75">
        <v>0</v>
      </c>
      <c r="V13" s="56">
        <v>66080.521999999997</v>
      </c>
      <c r="W13" s="75">
        <v>62287.415000000001</v>
      </c>
      <c r="X13" s="56">
        <f t="shared" si="2"/>
        <v>3887.0895294117645</v>
      </c>
      <c r="Y13" s="75">
        <f t="shared" si="3"/>
        <v>3205.3431176470585</v>
      </c>
      <c r="Z13" s="56">
        <f t="shared" si="4"/>
        <v>2982.2191764705885</v>
      </c>
      <c r="AA13" s="75">
        <f t="shared" si="5"/>
        <v>2640.7600588235296</v>
      </c>
    </row>
    <row r="14" spans="1:27" outlineLevel="2">
      <c r="A14" s="51" t="s">
        <v>136</v>
      </c>
      <c r="B14" s="46" t="s">
        <v>185</v>
      </c>
      <c r="C14" s="43" t="s">
        <v>186</v>
      </c>
      <c r="D14" s="35">
        <v>6</v>
      </c>
      <c r="E14" s="96">
        <v>0.9</v>
      </c>
      <c r="F14" s="34">
        <v>0</v>
      </c>
      <c r="G14" s="89">
        <v>1</v>
      </c>
      <c r="H14" s="34">
        <v>0</v>
      </c>
      <c r="I14" s="89">
        <v>0</v>
      </c>
      <c r="J14" s="34">
        <v>0.9</v>
      </c>
      <c r="K14" s="89">
        <v>1</v>
      </c>
      <c r="L14" s="34">
        <v>1.9</v>
      </c>
      <c r="M14" s="84">
        <f t="shared" si="0"/>
        <v>0.47368421052631582</v>
      </c>
      <c r="N14" s="34">
        <v>0.8</v>
      </c>
      <c r="O14" s="79">
        <v>1.8</v>
      </c>
      <c r="P14" s="34">
        <f t="shared" si="1"/>
        <v>6</v>
      </c>
      <c r="Q14" s="74">
        <v>-730.01599999999996</v>
      </c>
      <c r="R14" s="35">
        <v>20593.571</v>
      </c>
      <c r="S14" s="74">
        <v>17538.898000000001</v>
      </c>
      <c r="T14" s="35">
        <v>9350.1959999999999</v>
      </c>
      <c r="U14" s="74">
        <v>3659.9679999999998</v>
      </c>
      <c r="V14" s="35">
        <v>38132.468999999997</v>
      </c>
      <c r="W14" s="74">
        <v>37402.453000000001</v>
      </c>
      <c r="X14" s="35">
        <f t="shared" si="2"/>
        <v>6355.4114999999993</v>
      </c>
      <c r="Y14" s="74">
        <f t="shared" si="3"/>
        <v>4187.0508333333328</v>
      </c>
      <c r="Z14" s="35">
        <f t="shared" si="4"/>
        <v>4065.3815</v>
      </c>
      <c r="AA14" s="74">
        <f t="shared" si="5"/>
        <v>3432.2618333333335</v>
      </c>
    </row>
    <row r="15" spans="1:27" outlineLevel="2">
      <c r="A15" s="55" t="s">
        <v>136</v>
      </c>
      <c r="B15" s="47" t="s">
        <v>228</v>
      </c>
      <c r="C15" s="23" t="s">
        <v>229</v>
      </c>
      <c r="D15" s="56">
        <v>3</v>
      </c>
      <c r="E15" s="97">
        <v>1</v>
      </c>
      <c r="F15" s="57">
        <v>0</v>
      </c>
      <c r="G15" s="90">
        <v>0.5</v>
      </c>
      <c r="H15" s="57">
        <v>0</v>
      </c>
      <c r="I15" s="90">
        <v>0</v>
      </c>
      <c r="J15" s="57">
        <v>1</v>
      </c>
      <c r="K15" s="90">
        <v>0.5</v>
      </c>
      <c r="L15" s="57">
        <v>1.5</v>
      </c>
      <c r="M15" s="85">
        <f t="shared" si="0"/>
        <v>0.66666666666666663</v>
      </c>
      <c r="N15" s="57">
        <v>1.1000000000000001</v>
      </c>
      <c r="O15" s="80">
        <v>2.6</v>
      </c>
      <c r="P15" s="57">
        <f t="shared" si="1"/>
        <v>6</v>
      </c>
      <c r="Q15" s="75">
        <v>-127.08</v>
      </c>
      <c r="R15" s="56">
        <v>22775.157999999999</v>
      </c>
      <c r="S15" s="75">
        <v>12915.127</v>
      </c>
      <c r="T15" s="56">
        <v>8508.9959999999992</v>
      </c>
      <c r="U15" s="75">
        <v>0</v>
      </c>
      <c r="V15" s="56">
        <v>35690.285000000003</v>
      </c>
      <c r="W15" s="75">
        <v>35563.205000000002</v>
      </c>
      <c r="X15" s="56">
        <f t="shared" si="2"/>
        <v>11896.761666666667</v>
      </c>
      <c r="Y15" s="75">
        <f t="shared" si="3"/>
        <v>9060.4296666666687</v>
      </c>
      <c r="Z15" s="56">
        <f t="shared" si="4"/>
        <v>9018.0696666666681</v>
      </c>
      <c r="AA15" s="75">
        <f t="shared" si="5"/>
        <v>7591.7193333333335</v>
      </c>
    </row>
    <row r="16" spans="1:27" s="14" customFormat="1" outlineLevel="1">
      <c r="A16" s="141" t="s">
        <v>268</v>
      </c>
      <c r="B16" s="142" t="s">
        <v>267</v>
      </c>
      <c r="C16" s="143"/>
      <c r="D16" s="144">
        <f t="shared" ref="D16:L16" si="6">SUBTOTAL(9,D8:D15)</f>
        <v>93</v>
      </c>
      <c r="E16" s="145">
        <f t="shared" si="6"/>
        <v>6.7</v>
      </c>
      <c r="F16" s="146">
        <f t="shared" si="6"/>
        <v>0</v>
      </c>
      <c r="G16" s="147">
        <f t="shared" si="6"/>
        <v>18.2</v>
      </c>
      <c r="H16" s="146">
        <f t="shared" si="6"/>
        <v>0.3</v>
      </c>
      <c r="I16" s="147">
        <f t="shared" si="6"/>
        <v>1.5</v>
      </c>
      <c r="J16" s="146">
        <f t="shared" si="6"/>
        <v>17.25</v>
      </c>
      <c r="K16" s="147">
        <f t="shared" si="6"/>
        <v>9.08</v>
      </c>
      <c r="L16" s="146">
        <f t="shared" si="6"/>
        <v>26.6</v>
      </c>
      <c r="M16" s="148">
        <f t="shared" si="0"/>
        <v>0.64849624060150368</v>
      </c>
      <c r="N16" s="146">
        <f>SUBTOTAL(9,N8:N15)</f>
        <v>11.520000000000001</v>
      </c>
      <c r="O16" s="149">
        <f>SUBTOTAL(9,O8:O15)</f>
        <v>36.36</v>
      </c>
      <c r="P16" s="146"/>
      <c r="Q16" s="151">
        <f t="shared" ref="Q16:W16" si="7">SUBTOTAL(9,Q8:Q15)</f>
        <v>-23586.31</v>
      </c>
      <c r="R16" s="144">
        <f t="shared" si="7"/>
        <v>369037.88299999997</v>
      </c>
      <c r="S16" s="151">
        <f t="shared" si="7"/>
        <v>165131.32800000001</v>
      </c>
      <c r="T16" s="144">
        <f t="shared" si="7"/>
        <v>63494.764999999999</v>
      </c>
      <c r="U16" s="151">
        <f t="shared" si="7"/>
        <v>9776.8559999999998</v>
      </c>
      <c r="V16" s="144">
        <f t="shared" si="7"/>
        <v>534169.21099999989</v>
      </c>
      <c r="W16" s="151">
        <f t="shared" si="7"/>
        <v>510582.90100000001</v>
      </c>
      <c r="X16" s="144">
        <f t="shared" ref="X16:X79" si="8">+V16/D16</f>
        <v>5743.7549569892462</v>
      </c>
      <c r="Y16" s="151">
        <f t="shared" ref="Y16:Y79" si="9">+(V16-(U16+T16))/D16</f>
        <v>4955.888064516128</v>
      </c>
      <c r="Z16" s="144">
        <f t="shared" ref="Z16:Z79" si="10">+(W16-(U16+T16))/D16</f>
        <v>4702.2718279569899</v>
      </c>
      <c r="AA16" s="151">
        <f t="shared" ref="AA16:AA79" si="11">+R16/D16</f>
        <v>3968.1492795698923</v>
      </c>
    </row>
    <row r="17" spans="1:27" outlineLevel="2">
      <c r="A17" s="112" t="s">
        <v>149</v>
      </c>
      <c r="B17" s="113" t="s">
        <v>147</v>
      </c>
      <c r="C17" s="114" t="s">
        <v>150</v>
      </c>
      <c r="D17" s="115">
        <v>39</v>
      </c>
      <c r="E17" s="116">
        <v>1</v>
      </c>
      <c r="F17" s="117">
        <v>0</v>
      </c>
      <c r="G17" s="118">
        <v>4.0999999999999996</v>
      </c>
      <c r="H17" s="117">
        <v>0</v>
      </c>
      <c r="I17" s="118">
        <v>0</v>
      </c>
      <c r="J17" s="117">
        <v>3.03</v>
      </c>
      <c r="K17" s="118">
        <v>2.11</v>
      </c>
      <c r="L17" s="117">
        <v>5.0999999999999996</v>
      </c>
      <c r="M17" s="119">
        <f t="shared" si="0"/>
        <v>0.59411764705882353</v>
      </c>
      <c r="N17" s="117">
        <v>1.75</v>
      </c>
      <c r="O17" s="120">
        <v>6.89</v>
      </c>
      <c r="P17" s="117">
        <f t="shared" ref="P17:P32" si="12">+D17/(H17+G17)</f>
        <v>9.5121951219512209</v>
      </c>
      <c r="Q17" s="121">
        <v>-493.15</v>
      </c>
      <c r="R17" s="115">
        <v>92849.066999999995</v>
      </c>
      <c r="S17" s="121">
        <v>32191.205999999998</v>
      </c>
      <c r="T17" s="115">
        <v>17912.547999999999</v>
      </c>
      <c r="U17" s="121">
        <v>637.05899999999997</v>
      </c>
      <c r="V17" s="115">
        <v>125040.273</v>
      </c>
      <c r="W17" s="121">
        <v>124547.12300000001</v>
      </c>
      <c r="X17" s="115">
        <f t="shared" si="8"/>
        <v>3206.1608461538463</v>
      </c>
      <c r="Y17" s="121">
        <f t="shared" si="9"/>
        <v>2730.5298974358975</v>
      </c>
      <c r="Z17" s="115">
        <f t="shared" si="10"/>
        <v>2717.8850256410255</v>
      </c>
      <c r="AA17" s="121">
        <f t="shared" si="11"/>
        <v>2380.7453076923075</v>
      </c>
    </row>
    <row r="18" spans="1:27" outlineLevel="2">
      <c r="A18" s="51" t="s">
        <v>149</v>
      </c>
      <c r="B18" s="46" t="s">
        <v>147</v>
      </c>
      <c r="C18" s="43" t="s">
        <v>151</v>
      </c>
      <c r="D18" s="35">
        <v>41</v>
      </c>
      <c r="E18" s="96">
        <v>1</v>
      </c>
      <c r="F18" s="34">
        <v>0</v>
      </c>
      <c r="G18" s="89">
        <v>5</v>
      </c>
      <c r="H18" s="34">
        <v>0</v>
      </c>
      <c r="I18" s="89">
        <v>0</v>
      </c>
      <c r="J18" s="34">
        <v>5.26</v>
      </c>
      <c r="K18" s="89">
        <v>0.69</v>
      </c>
      <c r="L18" s="34">
        <v>6</v>
      </c>
      <c r="M18" s="84">
        <f t="shared" si="0"/>
        <v>0.87666666666666659</v>
      </c>
      <c r="N18" s="34">
        <v>1.26</v>
      </c>
      <c r="O18" s="79">
        <v>7.21</v>
      </c>
      <c r="P18" s="34">
        <f t="shared" si="12"/>
        <v>8.1999999999999993</v>
      </c>
      <c r="Q18" s="74">
        <v>-946.60599999999999</v>
      </c>
      <c r="R18" s="35">
        <v>89000.861999999994</v>
      </c>
      <c r="S18" s="74">
        <v>28767.350999999999</v>
      </c>
      <c r="T18" s="35">
        <v>16009.72</v>
      </c>
      <c r="U18" s="74">
        <v>1464.348</v>
      </c>
      <c r="V18" s="35">
        <v>117768.213</v>
      </c>
      <c r="W18" s="74">
        <v>116821.607</v>
      </c>
      <c r="X18" s="35">
        <f t="shared" si="8"/>
        <v>2872.3954390243903</v>
      </c>
      <c r="Y18" s="74">
        <f t="shared" si="9"/>
        <v>2446.1986585365853</v>
      </c>
      <c r="Z18" s="35">
        <f t="shared" si="10"/>
        <v>2423.1107073170733</v>
      </c>
      <c r="AA18" s="74">
        <f t="shared" si="11"/>
        <v>2170.7527317073168</v>
      </c>
    </row>
    <row r="19" spans="1:27" outlineLevel="2">
      <c r="A19" s="55" t="s">
        <v>149</v>
      </c>
      <c r="B19" s="47" t="s">
        <v>153</v>
      </c>
      <c r="C19" s="23" t="s">
        <v>154</v>
      </c>
      <c r="D19" s="56">
        <v>27</v>
      </c>
      <c r="E19" s="97">
        <v>1</v>
      </c>
      <c r="F19" s="57">
        <v>0</v>
      </c>
      <c r="G19" s="90">
        <v>5.7</v>
      </c>
      <c r="H19" s="57">
        <v>0.8</v>
      </c>
      <c r="I19" s="90">
        <v>0</v>
      </c>
      <c r="J19" s="57">
        <v>2.79</v>
      </c>
      <c r="K19" s="90">
        <v>4.6900000000000004</v>
      </c>
      <c r="L19" s="57">
        <v>7.5</v>
      </c>
      <c r="M19" s="85">
        <f t="shared" si="0"/>
        <v>0.372</v>
      </c>
      <c r="N19" s="57">
        <v>0.77</v>
      </c>
      <c r="O19" s="80">
        <v>8.25</v>
      </c>
      <c r="P19" s="57">
        <f t="shared" si="12"/>
        <v>4.1538461538461542</v>
      </c>
      <c r="Q19" s="75">
        <v>-55889.737999999998</v>
      </c>
      <c r="R19" s="56">
        <v>123166.974</v>
      </c>
      <c r="S19" s="75">
        <v>90810.065000000002</v>
      </c>
      <c r="T19" s="56">
        <v>23215.164000000001</v>
      </c>
      <c r="U19" s="75">
        <v>14549.58</v>
      </c>
      <c r="V19" s="56">
        <v>213977.03899999999</v>
      </c>
      <c r="W19" s="75">
        <v>158087.30100000001</v>
      </c>
      <c r="X19" s="56">
        <f t="shared" si="8"/>
        <v>7925.075518518518</v>
      </c>
      <c r="Y19" s="75">
        <f t="shared" si="9"/>
        <v>6526.3812962962957</v>
      </c>
      <c r="Z19" s="56">
        <f t="shared" si="10"/>
        <v>4456.3909999999996</v>
      </c>
      <c r="AA19" s="75">
        <f t="shared" si="11"/>
        <v>4561.7397777777778</v>
      </c>
    </row>
    <row r="20" spans="1:27" outlineLevel="2">
      <c r="A20" s="51" t="s">
        <v>149</v>
      </c>
      <c r="B20" s="46" t="s">
        <v>155</v>
      </c>
      <c r="C20" s="43" t="s">
        <v>156</v>
      </c>
      <c r="D20" s="35">
        <v>31</v>
      </c>
      <c r="E20" s="96">
        <v>0.8</v>
      </c>
      <c r="F20" s="34">
        <v>0</v>
      </c>
      <c r="G20" s="89">
        <v>4.7</v>
      </c>
      <c r="H20" s="34">
        <v>0.7</v>
      </c>
      <c r="I20" s="89">
        <v>0</v>
      </c>
      <c r="J20" s="34">
        <v>2.0499999999999998</v>
      </c>
      <c r="K20" s="89">
        <v>4.1500000000000004</v>
      </c>
      <c r="L20" s="34">
        <v>6.2</v>
      </c>
      <c r="M20" s="84">
        <f t="shared" si="0"/>
        <v>0.33064516129032256</v>
      </c>
      <c r="N20" s="34">
        <v>2.5299999999999998</v>
      </c>
      <c r="O20" s="79">
        <v>8.73</v>
      </c>
      <c r="P20" s="34">
        <f t="shared" si="12"/>
        <v>5.7407407407407405</v>
      </c>
      <c r="Q20" s="74">
        <v>-4489.5559999999996</v>
      </c>
      <c r="R20" s="35">
        <v>90128.582999999999</v>
      </c>
      <c r="S20" s="74">
        <v>48748.743999999999</v>
      </c>
      <c r="T20" s="35">
        <v>22306.511999999999</v>
      </c>
      <c r="U20" s="74">
        <v>0</v>
      </c>
      <c r="V20" s="35">
        <v>138877.32699999999</v>
      </c>
      <c r="W20" s="74">
        <v>134387.77100000001</v>
      </c>
      <c r="X20" s="35">
        <f t="shared" si="8"/>
        <v>4479.9137741935483</v>
      </c>
      <c r="Y20" s="74">
        <f t="shared" si="9"/>
        <v>3760.3488709677417</v>
      </c>
      <c r="Z20" s="35">
        <f t="shared" si="10"/>
        <v>3615.5244838709677</v>
      </c>
      <c r="AA20" s="74">
        <f t="shared" si="11"/>
        <v>2907.3736451612904</v>
      </c>
    </row>
    <row r="21" spans="1:27" outlineLevel="2">
      <c r="A21" s="55" t="s">
        <v>149</v>
      </c>
      <c r="B21" s="47" t="s">
        <v>164</v>
      </c>
      <c r="C21" s="23" t="s">
        <v>165</v>
      </c>
      <c r="D21" s="56">
        <v>42</v>
      </c>
      <c r="E21" s="97">
        <v>1</v>
      </c>
      <c r="F21" s="57">
        <v>0</v>
      </c>
      <c r="G21" s="90">
        <v>5.4</v>
      </c>
      <c r="H21" s="57">
        <v>0</v>
      </c>
      <c r="I21" s="90">
        <v>0</v>
      </c>
      <c r="J21" s="57">
        <v>6.4</v>
      </c>
      <c r="K21" s="90">
        <v>0</v>
      </c>
      <c r="L21" s="57">
        <v>6.4</v>
      </c>
      <c r="M21" s="85">
        <f t="shared" si="0"/>
        <v>1</v>
      </c>
      <c r="N21" s="57">
        <v>4.75</v>
      </c>
      <c r="O21" s="80">
        <v>11.15</v>
      </c>
      <c r="P21" s="57">
        <f t="shared" si="12"/>
        <v>7.7777777777777777</v>
      </c>
      <c r="Q21" s="75">
        <v>-4834.3689999999997</v>
      </c>
      <c r="R21" s="56">
        <v>121098.592</v>
      </c>
      <c r="S21" s="75">
        <v>33220.792000000001</v>
      </c>
      <c r="T21" s="56">
        <v>12289</v>
      </c>
      <c r="U21" s="75">
        <v>0</v>
      </c>
      <c r="V21" s="56">
        <v>154319.38399999999</v>
      </c>
      <c r="W21" s="75">
        <v>149485.01500000001</v>
      </c>
      <c r="X21" s="56">
        <f t="shared" si="8"/>
        <v>3674.2710476190473</v>
      </c>
      <c r="Y21" s="75">
        <f t="shared" si="9"/>
        <v>3381.6758095238092</v>
      </c>
      <c r="Z21" s="56">
        <f t="shared" si="10"/>
        <v>3266.5717857142859</v>
      </c>
      <c r="AA21" s="75">
        <f t="shared" si="11"/>
        <v>2883.2998095238095</v>
      </c>
    </row>
    <row r="22" spans="1:27" outlineLevel="2">
      <c r="A22" s="51" t="s">
        <v>149</v>
      </c>
      <c r="B22" s="46" t="s">
        <v>185</v>
      </c>
      <c r="C22" s="43" t="s">
        <v>187</v>
      </c>
      <c r="D22" s="35">
        <v>30</v>
      </c>
      <c r="E22" s="96">
        <v>0.7</v>
      </c>
      <c r="F22" s="34">
        <v>0</v>
      </c>
      <c r="G22" s="89">
        <v>5.2</v>
      </c>
      <c r="H22" s="34">
        <v>0</v>
      </c>
      <c r="I22" s="89">
        <v>0</v>
      </c>
      <c r="J22" s="34">
        <v>3.35</v>
      </c>
      <c r="K22" s="89">
        <v>2.6</v>
      </c>
      <c r="L22" s="34">
        <v>5.9</v>
      </c>
      <c r="M22" s="84">
        <f t="shared" si="0"/>
        <v>0.56779661016949146</v>
      </c>
      <c r="N22" s="34">
        <v>3.8</v>
      </c>
      <c r="O22" s="79">
        <v>10.55</v>
      </c>
      <c r="P22" s="34">
        <f t="shared" si="12"/>
        <v>5.7692307692307692</v>
      </c>
      <c r="Q22" s="74">
        <v>-5032.3620000000001</v>
      </c>
      <c r="R22" s="35">
        <v>96088.728000000003</v>
      </c>
      <c r="S22" s="74">
        <v>41225.338000000003</v>
      </c>
      <c r="T22" s="35">
        <v>13580.075999999999</v>
      </c>
      <c r="U22" s="74">
        <v>14441.259</v>
      </c>
      <c r="V22" s="35">
        <v>137314.06599999999</v>
      </c>
      <c r="W22" s="74">
        <v>132281.704</v>
      </c>
      <c r="X22" s="35">
        <f t="shared" si="8"/>
        <v>4577.1355333333331</v>
      </c>
      <c r="Y22" s="74">
        <f t="shared" si="9"/>
        <v>3643.0910333333331</v>
      </c>
      <c r="Z22" s="35">
        <f t="shared" si="10"/>
        <v>3475.3456333333334</v>
      </c>
      <c r="AA22" s="74">
        <f t="shared" si="11"/>
        <v>3202.9576000000002</v>
      </c>
    </row>
    <row r="23" spans="1:27" outlineLevel="2">
      <c r="A23" s="55" t="s">
        <v>149</v>
      </c>
      <c r="B23" s="47" t="s">
        <v>191</v>
      </c>
      <c r="C23" s="23" t="s">
        <v>192</v>
      </c>
      <c r="D23" s="56">
        <v>25</v>
      </c>
      <c r="E23" s="97">
        <v>0.1</v>
      </c>
      <c r="F23" s="57">
        <v>1</v>
      </c>
      <c r="G23" s="90">
        <v>2.6</v>
      </c>
      <c r="H23" s="57">
        <v>0</v>
      </c>
      <c r="I23" s="90">
        <v>0</v>
      </c>
      <c r="J23" s="57">
        <v>2.7</v>
      </c>
      <c r="K23" s="90">
        <v>1.05</v>
      </c>
      <c r="L23" s="57">
        <v>3.7</v>
      </c>
      <c r="M23" s="85">
        <f t="shared" si="0"/>
        <v>0.72972972972972971</v>
      </c>
      <c r="N23" s="57">
        <v>2.41</v>
      </c>
      <c r="O23" s="80">
        <v>5.68</v>
      </c>
      <c r="P23" s="57">
        <f t="shared" si="12"/>
        <v>9.615384615384615</v>
      </c>
      <c r="Q23" s="75">
        <v>-12439.481</v>
      </c>
      <c r="R23" s="56">
        <v>96995.327000000005</v>
      </c>
      <c r="S23" s="75">
        <v>53866.961000000003</v>
      </c>
      <c r="T23" s="56">
        <v>26807.616000000002</v>
      </c>
      <c r="U23" s="75">
        <v>8232.7360000000008</v>
      </c>
      <c r="V23" s="56">
        <v>150862.288</v>
      </c>
      <c r="W23" s="75">
        <v>138422.807</v>
      </c>
      <c r="X23" s="56">
        <f t="shared" si="8"/>
        <v>6034.4915199999996</v>
      </c>
      <c r="Y23" s="75">
        <f t="shared" si="9"/>
        <v>4632.8774400000002</v>
      </c>
      <c r="Z23" s="56">
        <f t="shared" si="10"/>
        <v>4135.2982000000002</v>
      </c>
      <c r="AA23" s="75">
        <f t="shared" si="11"/>
        <v>3879.8130800000004</v>
      </c>
    </row>
    <row r="24" spans="1:27" outlineLevel="2">
      <c r="A24" s="51" t="s">
        <v>149</v>
      </c>
      <c r="B24" s="46" t="s">
        <v>200</v>
      </c>
      <c r="C24" s="43" t="s">
        <v>201</v>
      </c>
      <c r="D24" s="35">
        <v>50</v>
      </c>
      <c r="E24" s="96">
        <v>1</v>
      </c>
      <c r="F24" s="34">
        <v>0</v>
      </c>
      <c r="G24" s="89">
        <v>9.4</v>
      </c>
      <c r="H24" s="34">
        <v>0</v>
      </c>
      <c r="I24" s="89">
        <v>0</v>
      </c>
      <c r="J24" s="34">
        <v>6.6</v>
      </c>
      <c r="K24" s="89">
        <v>3.85</v>
      </c>
      <c r="L24" s="34">
        <v>10.4</v>
      </c>
      <c r="M24" s="84">
        <f t="shared" si="0"/>
        <v>0.63461538461538458</v>
      </c>
      <c r="N24" s="34">
        <v>0.46</v>
      </c>
      <c r="O24" s="79">
        <v>10.9</v>
      </c>
      <c r="P24" s="34">
        <f t="shared" si="12"/>
        <v>5.3191489361702127</v>
      </c>
      <c r="Q24" s="74">
        <v>-6413.3770000000004</v>
      </c>
      <c r="R24" s="35">
        <v>126752.171</v>
      </c>
      <c r="S24" s="74">
        <v>47948.993000000002</v>
      </c>
      <c r="T24" s="35">
        <v>22471</v>
      </c>
      <c r="U24" s="74">
        <v>3511.5659999999998</v>
      </c>
      <c r="V24" s="35">
        <v>174701.16399999999</v>
      </c>
      <c r="W24" s="74">
        <v>168287.78700000001</v>
      </c>
      <c r="X24" s="35">
        <f t="shared" si="8"/>
        <v>3494.0232799999999</v>
      </c>
      <c r="Y24" s="74">
        <f t="shared" si="9"/>
        <v>2974.3719599999999</v>
      </c>
      <c r="Z24" s="35">
        <f t="shared" si="10"/>
        <v>2846.1044200000006</v>
      </c>
      <c r="AA24" s="74">
        <f t="shared" si="11"/>
        <v>2535.04342</v>
      </c>
    </row>
    <row r="25" spans="1:27" outlineLevel="2">
      <c r="A25" s="55" t="s">
        <v>149</v>
      </c>
      <c r="B25" s="47" t="s">
        <v>202</v>
      </c>
      <c r="C25" s="23" t="s">
        <v>203</v>
      </c>
      <c r="D25" s="56">
        <v>31</v>
      </c>
      <c r="E25" s="97">
        <v>0.8</v>
      </c>
      <c r="F25" s="57">
        <v>0</v>
      </c>
      <c r="G25" s="90">
        <v>8.4</v>
      </c>
      <c r="H25" s="57">
        <v>0</v>
      </c>
      <c r="I25" s="90">
        <v>0.7</v>
      </c>
      <c r="J25" s="57">
        <v>8.2200000000000006</v>
      </c>
      <c r="K25" s="90">
        <v>1.65</v>
      </c>
      <c r="L25" s="57">
        <v>9.9</v>
      </c>
      <c r="M25" s="85">
        <f t="shared" si="0"/>
        <v>0.83030303030303032</v>
      </c>
      <c r="N25" s="57">
        <v>7.53</v>
      </c>
      <c r="O25" s="80">
        <v>17.399999999999999</v>
      </c>
      <c r="P25" s="57">
        <f t="shared" si="12"/>
        <v>3.6904761904761902</v>
      </c>
      <c r="Q25" s="75">
        <v>-9162.8449999999993</v>
      </c>
      <c r="R25" s="56">
        <v>161020.96900000001</v>
      </c>
      <c r="S25" s="75">
        <v>96775.312999999995</v>
      </c>
      <c r="T25" s="56">
        <v>23865.514999999999</v>
      </c>
      <c r="U25" s="75">
        <v>41887.195</v>
      </c>
      <c r="V25" s="56">
        <v>257796.28200000001</v>
      </c>
      <c r="W25" s="75">
        <v>248633.43700000001</v>
      </c>
      <c r="X25" s="56">
        <f t="shared" si="8"/>
        <v>8316.0090967741944</v>
      </c>
      <c r="Y25" s="75">
        <f t="shared" si="9"/>
        <v>6194.9539354838716</v>
      </c>
      <c r="Z25" s="56">
        <f t="shared" si="10"/>
        <v>5899.3782903225811</v>
      </c>
      <c r="AA25" s="75">
        <f t="shared" si="11"/>
        <v>5194.2248064516134</v>
      </c>
    </row>
    <row r="26" spans="1:27" outlineLevel="2">
      <c r="A26" s="51" t="s">
        <v>149</v>
      </c>
      <c r="B26" s="46" t="s">
        <v>202</v>
      </c>
      <c r="C26" s="43" t="s">
        <v>204</v>
      </c>
      <c r="D26" s="35">
        <v>38</v>
      </c>
      <c r="E26" s="96">
        <v>1</v>
      </c>
      <c r="F26" s="34">
        <v>1</v>
      </c>
      <c r="G26" s="89">
        <v>8.5</v>
      </c>
      <c r="H26" s="34">
        <v>0</v>
      </c>
      <c r="I26" s="89">
        <v>0</v>
      </c>
      <c r="J26" s="34">
        <v>8.3000000000000007</v>
      </c>
      <c r="K26" s="89">
        <v>2.2000000000000002</v>
      </c>
      <c r="L26" s="34">
        <v>10.5</v>
      </c>
      <c r="M26" s="84">
        <f t="shared" si="0"/>
        <v>0.79047619047619055</v>
      </c>
      <c r="N26" s="34">
        <v>3.4</v>
      </c>
      <c r="O26" s="79">
        <v>14.9</v>
      </c>
      <c r="P26" s="34">
        <f t="shared" si="12"/>
        <v>4.4705882352941178</v>
      </c>
      <c r="Q26" s="74">
        <v>-1516.723</v>
      </c>
      <c r="R26" s="35">
        <v>138946.87100000001</v>
      </c>
      <c r="S26" s="74">
        <v>59795.247000000003</v>
      </c>
      <c r="T26" s="35">
        <v>22892.39</v>
      </c>
      <c r="U26" s="74">
        <v>5925.64</v>
      </c>
      <c r="V26" s="35">
        <v>198742.11799999999</v>
      </c>
      <c r="W26" s="74">
        <v>197225.39499999999</v>
      </c>
      <c r="X26" s="35">
        <f t="shared" si="8"/>
        <v>5230.055736842105</v>
      </c>
      <c r="Y26" s="74">
        <f t="shared" si="9"/>
        <v>4471.6865263157888</v>
      </c>
      <c r="Z26" s="35">
        <f t="shared" si="10"/>
        <v>4431.7727631578946</v>
      </c>
      <c r="AA26" s="74">
        <f t="shared" si="11"/>
        <v>3656.4966052631585</v>
      </c>
    </row>
    <row r="27" spans="1:27" outlineLevel="2">
      <c r="A27" s="55" t="s">
        <v>149</v>
      </c>
      <c r="B27" s="47" t="s">
        <v>208</v>
      </c>
      <c r="C27" s="23" t="s">
        <v>256</v>
      </c>
      <c r="D27" s="56">
        <v>40</v>
      </c>
      <c r="E27" s="97">
        <v>0.9</v>
      </c>
      <c r="F27" s="57">
        <v>0.5</v>
      </c>
      <c r="G27" s="90">
        <v>6.3</v>
      </c>
      <c r="H27" s="57">
        <v>0</v>
      </c>
      <c r="I27" s="90">
        <v>0</v>
      </c>
      <c r="J27" s="57">
        <v>4.2699999999999996</v>
      </c>
      <c r="K27" s="90">
        <v>3.38</v>
      </c>
      <c r="L27" s="57">
        <v>7.7</v>
      </c>
      <c r="M27" s="85">
        <f t="shared" si="0"/>
        <v>0.55454545454545445</v>
      </c>
      <c r="N27" s="57">
        <v>4.2</v>
      </c>
      <c r="O27" s="80">
        <v>11.85</v>
      </c>
      <c r="P27" s="57">
        <f t="shared" si="12"/>
        <v>6.3492063492063497</v>
      </c>
      <c r="Q27" s="75">
        <v>-6393.9</v>
      </c>
      <c r="R27" s="56">
        <v>111315.696</v>
      </c>
      <c r="S27" s="75">
        <v>77839.671000000002</v>
      </c>
      <c r="T27" s="56">
        <v>40813.631999999998</v>
      </c>
      <c r="U27" s="75">
        <v>0</v>
      </c>
      <c r="V27" s="56">
        <v>189155.367</v>
      </c>
      <c r="W27" s="75">
        <v>182761.467</v>
      </c>
      <c r="X27" s="56">
        <f t="shared" si="8"/>
        <v>4728.8841750000001</v>
      </c>
      <c r="Y27" s="75">
        <f t="shared" si="9"/>
        <v>3708.5433749999997</v>
      </c>
      <c r="Z27" s="56">
        <f t="shared" si="10"/>
        <v>3548.6958750000003</v>
      </c>
      <c r="AA27" s="75">
        <f t="shared" si="11"/>
        <v>2782.8923999999997</v>
      </c>
    </row>
    <row r="28" spans="1:27" outlineLevel="2">
      <c r="A28" s="51" t="s">
        <v>149</v>
      </c>
      <c r="B28" s="46" t="s">
        <v>213</v>
      </c>
      <c r="C28" s="43" t="s">
        <v>214</v>
      </c>
      <c r="D28" s="35">
        <v>37</v>
      </c>
      <c r="E28" s="96">
        <v>0.8</v>
      </c>
      <c r="F28" s="34">
        <v>0</v>
      </c>
      <c r="G28" s="89">
        <v>4.7</v>
      </c>
      <c r="H28" s="34">
        <v>1.1000000000000001</v>
      </c>
      <c r="I28" s="89">
        <v>0.4</v>
      </c>
      <c r="J28" s="34">
        <v>4.92</v>
      </c>
      <c r="K28" s="89">
        <v>2.33</v>
      </c>
      <c r="L28" s="34">
        <v>7.1</v>
      </c>
      <c r="M28" s="84">
        <f t="shared" si="0"/>
        <v>0.69295774647887332</v>
      </c>
      <c r="N28" s="34">
        <v>5.92</v>
      </c>
      <c r="O28" s="79">
        <v>13.17</v>
      </c>
      <c r="P28" s="34">
        <f t="shared" si="12"/>
        <v>6.3793103448275854</v>
      </c>
      <c r="Q28" s="74">
        <v>-8680.7459999999992</v>
      </c>
      <c r="R28" s="35">
        <v>118904.954</v>
      </c>
      <c r="S28" s="74">
        <v>50344.773000000001</v>
      </c>
      <c r="T28" s="35">
        <v>33092.112000000001</v>
      </c>
      <c r="U28" s="74">
        <v>1084.9970000000001</v>
      </c>
      <c r="V28" s="35">
        <v>169249.72700000001</v>
      </c>
      <c r="W28" s="74">
        <v>160568.981</v>
      </c>
      <c r="X28" s="35">
        <f t="shared" si="8"/>
        <v>4574.3169459459459</v>
      </c>
      <c r="Y28" s="74">
        <f t="shared" si="9"/>
        <v>3650.6112972972978</v>
      </c>
      <c r="Z28" s="35">
        <f t="shared" si="10"/>
        <v>3415.9965405405405</v>
      </c>
      <c r="AA28" s="74">
        <f t="shared" si="11"/>
        <v>3213.6474054054052</v>
      </c>
    </row>
    <row r="29" spans="1:27" outlineLevel="2">
      <c r="A29" s="55" t="s">
        <v>149</v>
      </c>
      <c r="B29" s="47" t="s">
        <v>231</v>
      </c>
      <c r="C29" s="23" t="s">
        <v>232</v>
      </c>
      <c r="D29" s="56">
        <v>49</v>
      </c>
      <c r="E29" s="97">
        <v>0.7</v>
      </c>
      <c r="F29" s="57">
        <v>1</v>
      </c>
      <c r="G29" s="90">
        <v>7.5</v>
      </c>
      <c r="H29" s="57">
        <v>0</v>
      </c>
      <c r="I29" s="90">
        <v>0</v>
      </c>
      <c r="J29" s="57">
        <v>8.06</v>
      </c>
      <c r="K29" s="90">
        <v>1.1599999999999999</v>
      </c>
      <c r="L29" s="57">
        <v>9.1999999999999993</v>
      </c>
      <c r="M29" s="85">
        <f t="shared" si="0"/>
        <v>0.87608695652173929</v>
      </c>
      <c r="N29" s="57">
        <v>4.62</v>
      </c>
      <c r="O29" s="80">
        <v>13.84</v>
      </c>
      <c r="P29" s="57">
        <f t="shared" si="12"/>
        <v>6.5333333333333332</v>
      </c>
      <c r="Q29" s="75">
        <v>-9006.0650000000005</v>
      </c>
      <c r="R29" s="56">
        <v>153567.82399999999</v>
      </c>
      <c r="S29" s="75">
        <v>57220.56</v>
      </c>
      <c r="T29" s="56">
        <v>21203.819</v>
      </c>
      <c r="U29" s="75">
        <v>16932.003000000001</v>
      </c>
      <c r="V29" s="56">
        <v>210788.38399999999</v>
      </c>
      <c r="W29" s="75">
        <v>201782.31899999999</v>
      </c>
      <c r="X29" s="56">
        <f t="shared" si="8"/>
        <v>4301.8037551020407</v>
      </c>
      <c r="Y29" s="75">
        <f t="shared" si="9"/>
        <v>3523.5216734693872</v>
      </c>
      <c r="Z29" s="56">
        <f t="shared" si="10"/>
        <v>3339.7244285714282</v>
      </c>
      <c r="AA29" s="75">
        <f t="shared" si="11"/>
        <v>3134.0372244897958</v>
      </c>
    </row>
    <row r="30" spans="1:27" outlineLevel="2">
      <c r="A30" s="51" t="s">
        <v>149</v>
      </c>
      <c r="B30" s="46" t="s">
        <v>233</v>
      </c>
      <c r="C30" s="43" t="s">
        <v>234</v>
      </c>
      <c r="D30" s="35">
        <v>46</v>
      </c>
      <c r="E30" s="96">
        <v>1</v>
      </c>
      <c r="F30" s="34">
        <v>0</v>
      </c>
      <c r="G30" s="89">
        <v>6.8</v>
      </c>
      <c r="H30" s="34">
        <v>0</v>
      </c>
      <c r="I30" s="89">
        <v>0.7</v>
      </c>
      <c r="J30" s="34">
        <v>5.73</v>
      </c>
      <c r="K30" s="89">
        <v>2.8</v>
      </c>
      <c r="L30" s="34">
        <v>8.5</v>
      </c>
      <c r="M30" s="84">
        <f t="shared" si="0"/>
        <v>0.6741176470588236</v>
      </c>
      <c r="N30" s="34">
        <v>3.05</v>
      </c>
      <c r="O30" s="79">
        <v>11.58</v>
      </c>
      <c r="P30" s="34">
        <f t="shared" si="12"/>
        <v>6.7647058823529411</v>
      </c>
      <c r="Q30" s="74">
        <v>-55006.260999999999</v>
      </c>
      <c r="R30" s="35">
        <v>158014.55799999999</v>
      </c>
      <c r="S30" s="74">
        <v>133795.01500000001</v>
      </c>
      <c r="T30" s="35">
        <v>38923.824000000001</v>
      </c>
      <c r="U30" s="74">
        <v>35028.012000000002</v>
      </c>
      <c r="V30" s="35">
        <v>291809.57299999997</v>
      </c>
      <c r="W30" s="74">
        <v>236803.31200000001</v>
      </c>
      <c r="X30" s="35">
        <f t="shared" si="8"/>
        <v>6343.6863695652164</v>
      </c>
      <c r="Y30" s="74">
        <f t="shared" si="9"/>
        <v>4736.0377608695644</v>
      </c>
      <c r="Z30" s="35">
        <f t="shared" si="10"/>
        <v>3540.2494782608696</v>
      </c>
      <c r="AA30" s="74">
        <f t="shared" si="11"/>
        <v>3435.0990869565217</v>
      </c>
    </row>
    <row r="31" spans="1:27" outlineLevel="2">
      <c r="A31" s="55" t="s">
        <v>149</v>
      </c>
      <c r="B31" s="47" t="s">
        <v>246</v>
      </c>
      <c r="C31" s="23" t="s">
        <v>247</v>
      </c>
      <c r="D31" s="56">
        <v>50</v>
      </c>
      <c r="E31" s="97">
        <v>0.8</v>
      </c>
      <c r="F31" s="57">
        <v>1</v>
      </c>
      <c r="G31" s="90">
        <v>8.5</v>
      </c>
      <c r="H31" s="57">
        <v>0</v>
      </c>
      <c r="I31" s="90">
        <v>0</v>
      </c>
      <c r="J31" s="57">
        <v>7.3</v>
      </c>
      <c r="K31" s="90">
        <v>3</v>
      </c>
      <c r="L31" s="57">
        <v>10.3</v>
      </c>
      <c r="M31" s="85">
        <f t="shared" si="0"/>
        <v>0.70873786407766981</v>
      </c>
      <c r="N31" s="57">
        <v>7.56</v>
      </c>
      <c r="O31" s="80">
        <v>17.86</v>
      </c>
      <c r="P31" s="57">
        <f t="shared" si="12"/>
        <v>5.882352941176471</v>
      </c>
      <c r="Q31" s="75">
        <v>-9723.52</v>
      </c>
      <c r="R31" s="56">
        <v>165854.424</v>
      </c>
      <c r="S31" s="75">
        <v>130077.095</v>
      </c>
      <c r="T31" s="56">
        <v>42481.752</v>
      </c>
      <c r="U31" s="75">
        <v>19912.005000000001</v>
      </c>
      <c r="V31" s="56">
        <v>295931.51899999997</v>
      </c>
      <c r="W31" s="75">
        <v>286207.99900000001</v>
      </c>
      <c r="X31" s="56">
        <f t="shared" si="8"/>
        <v>5918.6303799999996</v>
      </c>
      <c r="Y31" s="75">
        <f t="shared" si="9"/>
        <v>4670.7552399999995</v>
      </c>
      <c r="Z31" s="56">
        <f t="shared" si="10"/>
        <v>4476.2848400000003</v>
      </c>
      <c r="AA31" s="75">
        <f t="shared" si="11"/>
        <v>3317.0884799999999</v>
      </c>
    </row>
    <row r="32" spans="1:27" outlineLevel="2">
      <c r="A32" s="51" t="s">
        <v>149</v>
      </c>
      <c r="B32" s="46" t="s">
        <v>248</v>
      </c>
      <c r="C32" s="43" t="s">
        <v>249</v>
      </c>
      <c r="D32" s="35">
        <v>41</v>
      </c>
      <c r="E32" s="96">
        <v>1</v>
      </c>
      <c r="F32" s="34">
        <v>0</v>
      </c>
      <c r="G32" s="89">
        <v>4.9000000000000004</v>
      </c>
      <c r="H32" s="34">
        <v>1</v>
      </c>
      <c r="I32" s="89">
        <v>1</v>
      </c>
      <c r="J32" s="34">
        <v>6.15</v>
      </c>
      <c r="K32" s="89">
        <v>1.73</v>
      </c>
      <c r="L32" s="34">
        <v>7.9</v>
      </c>
      <c r="M32" s="84">
        <f t="shared" si="0"/>
        <v>0.77848101265822789</v>
      </c>
      <c r="N32" s="34">
        <v>3.74</v>
      </c>
      <c r="O32" s="79">
        <v>11.62</v>
      </c>
      <c r="P32" s="34">
        <f t="shared" si="12"/>
        <v>6.9491525423728806</v>
      </c>
      <c r="Q32" s="74">
        <v>-6497.21</v>
      </c>
      <c r="R32" s="35">
        <v>123494.48699999999</v>
      </c>
      <c r="S32" s="74">
        <v>138602.26999999999</v>
      </c>
      <c r="T32" s="35">
        <v>9993.2880000000005</v>
      </c>
      <c r="U32" s="74">
        <v>46896.857000000004</v>
      </c>
      <c r="V32" s="35">
        <v>262096.75700000001</v>
      </c>
      <c r="W32" s="74">
        <v>255599.54699999999</v>
      </c>
      <c r="X32" s="35">
        <f t="shared" si="8"/>
        <v>6392.6038292682933</v>
      </c>
      <c r="Y32" s="74">
        <f t="shared" si="9"/>
        <v>5005.0393170731713</v>
      </c>
      <c r="Z32" s="35">
        <f t="shared" si="10"/>
        <v>4846.5707804878048</v>
      </c>
      <c r="AA32" s="74">
        <f t="shared" si="11"/>
        <v>3012.0606585365854</v>
      </c>
    </row>
    <row r="33" spans="1:27" s="14" customFormat="1" outlineLevel="1">
      <c r="A33" s="66" t="s">
        <v>270</v>
      </c>
      <c r="B33" s="50" t="s">
        <v>269</v>
      </c>
      <c r="C33" s="67"/>
      <c r="D33" s="68">
        <f t="shared" ref="D33:L33" si="13">SUBTOTAL(9,D17:D32)</f>
        <v>617</v>
      </c>
      <c r="E33" s="100">
        <f t="shared" si="13"/>
        <v>13.6</v>
      </c>
      <c r="F33" s="69">
        <f t="shared" si="13"/>
        <v>4.5</v>
      </c>
      <c r="G33" s="93">
        <f t="shared" si="13"/>
        <v>97.7</v>
      </c>
      <c r="H33" s="69">
        <f t="shared" si="13"/>
        <v>3.6</v>
      </c>
      <c r="I33" s="93">
        <f t="shared" si="13"/>
        <v>2.8</v>
      </c>
      <c r="J33" s="69">
        <f t="shared" si="13"/>
        <v>85.13000000000001</v>
      </c>
      <c r="K33" s="93">
        <f t="shared" si="13"/>
        <v>37.389999999999993</v>
      </c>
      <c r="L33" s="69">
        <f t="shared" si="13"/>
        <v>122.3</v>
      </c>
      <c r="M33" s="88">
        <f t="shared" si="0"/>
        <v>0.69607522485690931</v>
      </c>
      <c r="N33" s="69">
        <f>SUBTOTAL(9,N17:N32)</f>
        <v>57.75</v>
      </c>
      <c r="O33" s="83">
        <f>SUBTOTAL(9,O17:O32)</f>
        <v>181.57999999999998</v>
      </c>
      <c r="P33" s="69">
        <f>+D33/(G33+H33)</f>
        <v>6.0908193484698918</v>
      </c>
      <c r="Q33" s="78">
        <f t="shared" ref="Q33:W33" si="14">SUBTOTAL(9,Q17:Q32)</f>
        <v>-196525.90899999999</v>
      </c>
      <c r="R33" s="68">
        <f t="shared" si="14"/>
        <v>1967200.0870000001</v>
      </c>
      <c r="S33" s="78">
        <f t="shared" si="14"/>
        <v>1121229.3939999999</v>
      </c>
      <c r="T33" s="68">
        <f t="shared" si="14"/>
        <v>387857.96800000005</v>
      </c>
      <c r="U33" s="78">
        <f t="shared" si="14"/>
        <v>210503.25700000004</v>
      </c>
      <c r="V33" s="68">
        <f t="shared" si="14"/>
        <v>3088429.4809999997</v>
      </c>
      <c r="W33" s="78">
        <f t="shared" si="14"/>
        <v>2891903.5719999997</v>
      </c>
      <c r="X33" s="68">
        <f t="shared" si="8"/>
        <v>5005.5583160453807</v>
      </c>
      <c r="Y33" s="78">
        <f t="shared" si="9"/>
        <v>4035.7670275526734</v>
      </c>
      <c r="Z33" s="68">
        <f t="shared" si="10"/>
        <v>3717.2485364667741</v>
      </c>
      <c r="AA33" s="78">
        <f t="shared" si="11"/>
        <v>3188.330773095624</v>
      </c>
    </row>
    <row r="34" spans="1:27" outlineLevel="2">
      <c r="A34" s="131" t="s">
        <v>104</v>
      </c>
      <c r="B34" s="132" t="s">
        <v>105</v>
      </c>
      <c r="C34" s="133" t="s">
        <v>106</v>
      </c>
      <c r="D34" s="134">
        <v>100</v>
      </c>
      <c r="E34" s="135">
        <v>0.5</v>
      </c>
      <c r="F34" s="136">
        <v>0.5</v>
      </c>
      <c r="G34" s="137">
        <v>9</v>
      </c>
      <c r="H34" s="136">
        <v>1</v>
      </c>
      <c r="I34" s="137">
        <v>0</v>
      </c>
      <c r="J34" s="136">
        <v>11</v>
      </c>
      <c r="K34" s="137">
        <v>0</v>
      </c>
      <c r="L34" s="136">
        <v>11</v>
      </c>
      <c r="M34" s="138">
        <f t="shared" si="0"/>
        <v>1</v>
      </c>
      <c r="N34" s="136">
        <v>8.9</v>
      </c>
      <c r="O34" s="139">
        <v>19.899999999999999</v>
      </c>
      <c r="P34" s="136">
        <f t="shared" ref="P34:P50" si="15">+D34/(H34+G34)</f>
        <v>10</v>
      </c>
      <c r="Q34" s="140">
        <v>-25868.736000000001</v>
      </c>
      <c r="R34" s="134">
        <v>205321.18100000001</v>
      </c>
      <c r="S34" s="140">
        <v>102015.85799999999</v>
      </c>
      <c r="T34" s="134">
        <v>66321.366999999998</v>
      </c>
      <c r="U34" s="140">
        <v>0</v>
      </c>
      <c r="V34" s="134">
        <v>307337.03899999999</v>
      </c>
      <c r="W34" s="140">
        <v>281468.30300000001</v>
      </c>
      <c r="X34" s="134">
        <f t="shared" si="8"/>
        <v>3073.37039</v>
      </c>
      <c r="Y34" s="140">
        <f t="shared" si="9"/>
        <v>2410.15672</v>
      </c>
      <c r="Z34" s="134">
        <f t="shared" si="10"/>
        <v>2151.4693600000001</v>
      </c>
      <c r="AA34" s="140">
        <f t="shared" si="11"/>
        <v>2053.2118100000002</v>
      </c>
    </row>
    <row r="35" spans="1:27" outlineLevel="2">
      <c r="A35" s="55" t="s">
        <v>104</v>
      </c>
      <c r="B35" s="47" t="s">
        <v>129</v>
      </c>
      <c r="C35" s="23" t="s">
        <v>130</v>
      </c>
      <c r="D35" s="56">
        <v>90</v>
      </c>
      <c r="E35" s="97">
        <v>1</v>
      </c>
      <c r="F35" s="57">
        <v>1</v>
      </c>
      <c r="G35" s="90">
        <v>6.9</v>
      </c>
      <c r="H35" s="57">
        <v>0</v>
      </c>
      <c r="I35" s="90">
        <v>2</v>
      </c>
      <c r="J35" s="57">
        <v>8.98</v>
      </c>
      <c r="K35" s="90">
        <v>1.97</v>
      </c>
      <c r="L35" s="57">
        <v>11</v>
      </c>
      <c r="M35" s="85">
        <f t="shared" si="0"/>
        <v>0.8163636363636364</v>
      </c>
      <c r="N35" s="57">
        <v>9.7200000000000006</v>
      </c>
      <c r="O35" s="80">
        <v>20.67</v>
      </c>
      <c r="P35" s="57">
        <f t="shared" si="15"/>
        <v>13.043478260869565</v>
      </c>
      <c r="Q35" s="75">
        <v>-12516.223</v>
      </c>
      <c r="R35" s="56">
        <v>222597.16099999999</v>
      </c>
      <c r="S35" s="75">
        <v>148490.546</v>
      </c>
      <c r="T35" s="56">
        <v>66054.631999999998</v>
      </c>
      <c r="U35" s="75">
        <v>33319.074000000001</v>
      </c>
      <c r="V35" s="56">
        <v>371087.70699999999</v>
      </c>
      <c r="W35" s="75">
        <v>358571.484</v>
      </c>
      <c r="X35" s="56">
        <f t="shared" si="8"/>
        <v>4123.1967444444444</v>
      </c>
      <c r="Y35" s="75">
        <f t="shared" si="9"/>
        <v>3019.0444555555555</v>
      </c>
      <c r="Z35" s="56">
        <f t="shared" si="10"/>
        <v>2879.9753111111108</v>
      </c>
      <c r="AA35" s="75">
        <f t="shared" si="11"/>
        <v>2473.301788888889</v>
      </c>
    </row>
    <row r="36" spans="1:27" outlineLevel="2">
      <c r="A36" s="51" t="s">
        <v>104</v>
      </c>
      <c r="B36" s="46" t="s">
        <v>143</v>
      </c>
      <c r="C36" s="43" t="s">
        <v>144</v>
      </c>
      <c r="D36" s="35">
        <v>84</v>
      </c>
      <c r="E36" s="96">
        <v>0.8</v>
      </c>
      <c r="F36" s="34">
        <v>0</v>
      </c>
      <c r="G36" s="89">
        <v>10.7</v>
      </c>
      <c r="H36" s="34">
        <v>0</v>
      </c>
      <c r="I36" s="89">
        <v>1.5</v>
      </c>
      <c r="J36" s="34">
        <v>8.24</v>
      </c>
      <c r="K36" s="89">
        <v>4.7</v>
      </c>
      <c r="L36" s="34">
        <v>12.9</v>
      </c>
      <c r="M36" s="84">
        <f t="shared" si="0"/>
        <v>0.63875968992248067</v>
      </c>
      <c r="N36" s="34">
        <v>7.21</v>
      </c>
      <c r="O36" s="79">
        <v>20.149999999999999</v>
      </c>
      <c r="P36" s="34">
        <f t="shared" si="15"/>
        <v>7.850467289719627</v>
      </c>
      <c r="Q36" s="74">
        <v>-7616.8059999999996</v>
      </c>
      <c r="R36" s="35">
        <v>182949.85500000001</v>
      </c>
      <c r="S36" s="74">
        <v>114229.129</v>
      </c>
      <c r="T36" s="35">
        <v>31360.955999999998</v>
      </c>
      <c r="U36" s="74">
        <v>45907.688000000002</v>
      </c>
      <c r="V36" s="35">
        <v>297178.984</v>
      </c>
      <c r="W36" s="74">
        <v>289562.17800000001</v>
      </c>
      <c r="X36" s="35">
        <f t="shared" si="8"/>
        <v>3537.8450476190474</v>
      </c>
      <c r="Y36" s="74">
        <f t="shared" si="9"/>
        <v>2617.9802380952378</v>
      </c>
      <c r="Z36" s="35">
        <f t="shared" si="10"/>
        <v>2527.3039761904765</v>
      </c>
      <c r="AA36" s="74">
        <f t="shared" si="11"/>
        <v>2177.9744642857145</v>
      </c>
    </row>
    <row r="37" spans="1:27" outlineLevel="2">
      <c r="A37" s="55" t="s">
        <v>104</v>
      </c>
      <c r="B37" s="47" t="s">
        <v>157</v>
      </c>
      <c r="C37" s="23" t="s">
        <v>159</v>
      </c>
      <c r="D37" s="56">
        <v>96</v>
      </c>
      <c r="E37" s="97">
        <v>1</v>
      </c>
      <c r="F37" s="57">
        <v>0</v>
      </c>
      <c r="G37" s="90">
        <v>11</v>
      </c>
      <c r="H37" s="57">
        <v>0.3</v>
      </c>
      <c r="I37" s="90">
        <v>1.2</v>
      </c>
      <c r="J37" s="57">
        <v>7.5</v>
      </c>
      <c r="K37" s="90">
        <v>6</v>
      </c>
      <c r="L37" s="57">
        <f>+K37+J37</f>
        <v>13.5</v>
      </c>
      <c r="M37" s="85">
        <f t="shared" si="0"/>
        <v>0.55555555555555558</v>
      </c>
      <c r="N37" s="57">
        <v>8.75</v>
      </c>
      <c r="O37" s="80">
        <v>22.65</v>
      </c>
      <c r="P37" s="57">
        <f t="shared" si="15"/>
        <v>8.495575221238937</v>
      </c>
      <c r="Q37" s="75">
        <v>-7294.067</v>
      </c>
      <c r="R37" s="56">
        <v>211363.10500000001</v>
      </c>
      <c r="S37" s="75">
        <v>78482.774999999994</v>
      </c>
      <c r="T37" s="56">
        <v>34547.061999999998</v>
      </c>
      <c r="U37" s="75">
        <v>78.332999999999998</v>
      </c>
      <c r="V37" s="56">
        <v>289845.88</v>
      </c>
      <c r="W37" s="75">
        <v>282551.81300000002</v>
      </c>
      <c r="X37" s="56">
        <f t="shared" si="8"/>
        <v>3019.2279166666667</v>
      </c>
      <c r="Y37" s="75">
        <f t="shared" si="9"/>
        <v>2658.5467187500003</v>
      </c>
      <c r="Z37" s="56">
        <f t="shared" si="10"/>
        <v>2582.5668541666669</v>
      </c>
      <c r="AA37" s="75">
        <f t="shared" si="11"/>
        <v>2201.6990104166666</v>
      </c>
    </row>
    <row r="38" spans="1:27" outlineLevel="2">
      <c r="A38" s="51" t="s">
        <v>104</v>
      </c>
      <c r="B38" s="46" t="s">
        <v>168</v>
      </c>
      <c r="C38" s="43" t="s">
        <v>169</v>
      </c>
      <c r="D38" s="35">
        <v>66</v>
      </c>
      <c r="E38" s="96">
        <v>0.5</v>
      </c>
      <c r="F38" s="34">
        <v>1</v>
      </c>
      <c r="G38" s="89">
        <v>8.9</v>
      </c>
      <c r="H38" s="34">
        <v>0</v>
      </c>
      <c r="I38" s="89">
        <v>0</v>
      </c>
      <c r="J38" s="34">
        <v>8.3699999999999992</v>
      </c>
      <c r="K38" s="89">
        <v>2</v>
      </c>
      <c r="L38" s="34">
        <v>10.4</v>
      </c>
      <c r="M38" s="84">
        <f t="shared" si="0"/>
        <v>0.80480769230769222</v>
      </c>
      <c r="N38" s="34">
        <v>5.85</v>
      </c>
      <c r="O38" s="79">
        <v>16.22</v>
      </c>
      <c r="P38" s="34">
        <f t="shared" si="15"/>
        <v>7.4157303370786511</v>
      </c>
      <c r="Q38" s="74">
        <v>-35188.139000000003</v>
      </c>
      <c r="R38" s="35">
        <v>187183.79399999999</v>
      </c>
      <c r="S38" s="74">
        <v>30814.018</v>
      </c>
      <c r="T38" s="35">
        <v>10778.191999999999</v>
      </c>
      <c r="U38" s="74">
        <v>0</v>
      </c>
      <c r="V38" s="35">
        <v>217997.81200000001</v>
      </c>
      <c r="W38" s="74">
        <v>182809.67300000001</v>
      </c>
      <c r="X38" s="35">
        <f t="shared" si="8"/>
        <v>3302.9971515151515</v>
      </c>
      <c r="Y38" s="74">
        <f t="shared" si="9"/>
        <v>3139.6912121212122</v>
      </c>
      <c r="Z38" s="35">
        <f t="shared" si="10"/>
        <v>2606.5375909090908</v>
      </c>
      <c r="AA38" s="74">
        <f t="shared" si="11"/>
        <v>2836.1180909090908</v>
      </c>
    </row>
    <row r="39" spans="1:27" outlineLevel="2">
      <c r="A39" s="55" t="s">
        <v>104</v>
      </c>
      <c r="B39" s="47" t="s">
        <v>172</v>
      </c>
      <c r="C39" s="23" t="s">
        <v>173</v>
      </c>
      <c r="D39" s="56">
        <v>55</v>
      </c>
      <c r="E39" s="97">
        <v>1</v>
      </c>
      <c r="F39" s="57">
        <v>0</v>
      </c>
      <c r="G39" s="90">
        <v>8.4</v>
      </c>
      <c r="H39" s="57">
        <v>2.5</v>
      </c>
      <c r="I39" s="90">
        <v>0</v>
      </c>
      <c r="J39" s="57">
        <v>9.94</v>
      </c>
      <c r="K39" s="90">
        <v>2</v>
      </c>
      <c r="L39" s="57">
        <v>11.9</v>
      </c>
      <c r="M39" s="85">
        <f t="shared" si="0"/>
        <v>0.83529411764705874</v>
      </c>
      <c r="N39" s="57">
        <v>7.55</v>
      </c>
      <c r="O39" s="80">
        <v>20.49</v>
      </c>
      <c r="P39" s="57">
        <f t="shared" si="15"/>
        <v>5.045871559633027</v>
      </c>
      <c r="Q39" s="75">
        <v>-22199.769</v>
      </c>
      <c r="R39" s="56">
        <v>195234.821</v>
      </c>
      <c r="S39" s="75">
        <v>113983.45600000001</v>
      </c>
      <c r="T39" s="56">
        <v>31566.48</v>
      </c>
      <c r="U39" s="75">
        <v>47366.627</v>
      </c>
      <c r="V39" s="56">
        <v>309218.277</v>
      </c>
      <c r="W39" s="75">
        <v>287018.50799999997</v>
      </c>
      <c r="X39" s="56">
        <f t="shared" si="8"/>
        <v>5622.1504909090909</v>
      </c>
      <c r="Y39" s="75">
        <f t="shared" si="9"/>
        <v>4187.003090909091</v>
      </c>
      <c r="Z39" s="56">
        <f t="shared" si="10"/>
        <v>3783.3709272727265</v>
      </c>
      <c r="AA39" s="75">
        <f t="shared" si="11"/>
        <v>3549.7240181818183</v>
      </c>
    </row>
    <row r="40" spans="1:27" outlineLevel="2">
      <c r="A40" s="51" t="s">
        <v>104</v>
      </c>
      <c r="B40" s="46" t="s">
        <v>196</v>
      </c>
      <c r="C40" s="43" t="s">
        <v>197</v>
      </c>
      <c r="D40" s="35">
        <v>75</v>
      </c>
      <c r="E40" s="96">
        <v>1</v>
      </c>
      <c r="F40" s="34">
        <v>1</v>
      </c>
      <c r="G40" s="89">
        <v>8.8000000000000007</v>
      </c>
      <c r="H40" s="34">
        <v>0</v>
      </c>
      <c r="I40" s="89">
        <v>1</v>
      </c>
      <c r="J40" s="34">
        <v>9.85</v>
      </c>
      <c r="K40" s="89">
        <v>1.96</v>
      </c>
      <c r="L40" s="34">
        <v>11.8</v>
      </c>
      <c r="M40" s="84">
        <f t="shared" ref="M40:M71" si="16">+J40/L40</f>
        <v>0.83474576271186429</v>
      </c>
      <c r="N40" s="34">
        <v>6</v>
      </c>
      <c r="O40" s="79">
        <v>17.809999999999999</v>
      </c>
      <c r="P40" s="34">
        <f t="shared" si="15"/>
        <v>8.5227272727272716</v>
      </c>
      <c r="Q40" s="74">
        <v>-20486.477999999999</v>
      </c>
      <c r="R40" s="35">
        <v>180036.68599999999</v>
      </c>
      <c r="S40" s="74">
        <v>105253.656</v>
      </c>
      <c r="T40" s="35">
        <v>37269.455999999998</v>
      </c>
      <c r="U40" s="74">
        <v>21713.617999999999</v>
      </c>
      <c r="V40" s="35">
        <v>285290.342</v>
      </c>
      <c r="W40" s="74">
        <v>264803.864</v>
      </c>
      <c r="X40" s="35">
        <f t="shared" si="8"/>
        <v>3803.8712266666666</v>
      </c>
      <c r="Y40" s="74">
        <f t="shared" si="9"/>
        <v>3017.4302400000001</v>
      </c>
      <c r="Z40" s="35">
        <f t="shared" si="10"/>
        <v>2744.2772</v>
      </c>
      <c r="AA40" s="74">
        <f t="shared" si="11"/>
        <v>2400.4891466666663</v>
      </c>
    </row>
    <row r="41" spans="1:27" outlineLevel="2">
      <c r="A41" s="55" t="s">
        <v>104</v>
      </c>
      <c r="B41" s="47" t="s">
        <v>198</v>
      </c>
      <c r="C41" s="23" t="s">
        <v>199</v>
      </c>
      <c r="D41" s="56">
        <v>56</v>
      </c>
      <c r="E41" s="97">
        <v>1</v>
      </c>
      <c r="F41" s="57">
        <v>0</v>
      </c>
      <c r="G41" s="90">
        <v>7.8</v>
      </c>
      <c r="H41" s="57">
        <v>0</v>
      </c>
      <c r="I41" s="90">
        <v>0</v>
      </c>
      <c r="J41" s="57">
        <v>8.8000000000000007</v>
      </c>
      <c r="K41" s="90">
        <v>0</v>
      </c>
      <c r="L41" s="57">
        <v>8.8000000000000007</v>
      </c>
      <c r="M41" s="85">
        <f t="shared" si="16"/>
        <v>1</v>
      </c>
      <c r="N41" s="57">
        <v>5.6</v>
      </c>
      <c r="O41" s="80">
        <v>14.4</v>
      </c>
      <c r="P41" s="57">
        <f t="shared" si="15"/>
        <v>7.1794871794871797</v>
      </c>
      <c r="Q41" s="75">
        <v>-356.25799999999998</v>
      </c>
      <c r="R41" s="56">
        <v>133617.98800000001</v>
      </c>
      <c r="S41" s="75">
        <v>71982.767000000007</v>
      </c>
      <c r="T41" s="56">
        <v>44894.915000000001</v>
      </c>
      <c r="U41" s="75">
        <v>5697.5360000000001</v>
      </c>
      <c r="V41" s="56">
        <v>205600.755</v>
      </c>
      <c r="W41" s="75">
        <v>205244.497</v>
      </c>
      <c r="X41" s="56">
        <f t="shared" si="8"/>
        <v>3671.4420535714285</v>
      </c>
      <c r="Y41" s="75">
        <f t="shared" si="9"/>
        <v>2768.0054285714286</v>
      </c>
      <c r="Z41" s="56">
        <f t="shared" si="10"/>
        <v>2761.6436785714286</v>
      </c>
      <c r="AA41" s="75">
        <f t="shared" si="11"/>
        <v>2386.0355000000004</v>
      </c>
    </row>
    <row r="42" spans="1:27" outlineLevel="2">
      <c r="A42" s="51" t="s">
        <v>104</v>
      </c>
      <c r="B42" s="46" t="s">
        <v>202</v>
      </c>
      <c r="C42" s="43" t="s">
        <v>205</v>
      </c>
      <c r="D42" s="35">
        <v>72</v>
      </c>
      <c r="E42" s="96">
        <v>0.7</v>
      </c>
      <c r="F42" s="34">
        <v>0</v>
      </c>
      <c r="G42" s="89">
        <v>9</v>
      </c>
      <c r="H42" s="34">
        <v>2.9</v>
      </c>
      <c r="I42" s="89">
        <v>1.8</v>
      </c>
      <c r="J42" s="34">
        <v>13.36</v>
      </c>
      <c r="K42" s="89">
        <v>1</v>
      </c>
      <c r="L42" s="34">
        <v>14.4</v>
      </c>
      <c r="M42" s="84">
        <f t="shared" si="16"/>
        <v>0.9277777777777777</v>
      </c>
      <c r="N42" s="34">
        <v>11.37</v>
      </c>
      <c r="O42" s="79">
        <v>24.93</v>
      </c>
      <c r="P42" s="34">
        <f t="shared" si="15"/>
        <v>6.0504201680672267</v>
      </c>
      <c r="Q42" s="74">
        <v>-10861.938</v>
      </c>
      <c r="R42" s="35">
        <v>231480.59299999999</v>
      </c>
      <c r="S42" s="74">
        <v>102850.935</v>
      </c>
      <c r="T42" s="35">
        <v>26083.989000000001</v>
      </c>
      <c r="U42" s="74">
        <v>38920.366999999998</v>
      </c>
      <c r="V42" s="35">
        <v>334331.52799999999</v>
      </c>
      <c r="W42" s="74">
        <v>323469.59000000003</v>
      </c>
      <c r="X42" s="35">
        <f t="shared" si="8"/>
        <v>4643.4934444444443</v>
      </c>
      <c r="Y42" s="74">
        <f t="shared" si="9"/>
        <v>3740.6551666666669</v>
      </c>
      <c r="Z42" s="35">
        <f t="shared" si="10"/>
        <v>3589.7949166666672</v>
      </c>
      <c r="AA42" s="74">
        <f t="shared" si="11"/>
        <v>3215.0082361111108</v>
      </c>
    </row>
    <row r="43" spans="1:27" outlineLevel="2">
      <c r="A43" s="55" t="s">
        <v>104</v>
      </c>
      <c r="B43" s="47" t="s">
        <v>206</v>
      </c>
      <c r="C43" s="23" t="s">
        <v>207</v>
      </c>
      <c r="D43" s="56">
        <v>56</v>
      </c>
      <c r="E43" s="97">
        <v>1</v>
      </c>
      <c r="F43" s="57">
        <v>0</v>
      </c>
      <c r="G43" s="90">
        <v>10.3</v>
      </c>
      <c r="H43" s="57">
        <v>2</v>
      </c>
      <c r="I43" s="90">
        <v>0</v>
      </c>
      <c r="J43" s="57">
        <v>8.82</v>
      </c>
      <c r="K43" s="90">
        <v>4.46</v>
      </c>
      <c r="L43" s="57">
        <v>13.3</v>
      </c>
      <c r="M43" s="85">
        <f t="shared" si="16"/>
        <v>0.66315789473684206</v>
      </c>
      <c r="N43" s="57">
        <v>2.6</v>
      </c>
      <c r="O43" s="80">
        <v>15.88</v>
      </c>
      <c r="P43" s="57">
        <f t="shared" si="15"/>
        <v>4.5528455284552845</v>
      </c>
      <c r="Q43" s="75">
        <v>-106.163</v>
      </c>
      <c r="R43" s="56">
        <v>151497.011</v>
      </c>
      <c r="S43" s="75">
        <v>54355.563999999998</v>
      </c>
      <c r="T43" s="56">
        <v>38878.413</v>
      </c>
      <c r="U43" s="75">
        <v>26093.304</v>
      </c>
      <c r="V43" s="56">
        <v>205852.57500000001</v>
      </c>
      <c r="W43" s="75">
        <v>205746.41200000001</v>
      </c>
      <c r="X43" s="56">
        <f t="shared" si="8"/>
        <v>3675.9388392857145</v>
      </c>
      <c r="Y43" s="75">
        <f t="shared" si="9"/>
        <v>2515.7296071428573</v>
      </c>
      <c r="Z43" s="56">
        <f t="shared" si="10"/>
        <v>2513.8338392857145</v>
      </c>
      <c r="AA43" s="75">
        <f t="shared" si="11"/>
        <v>2705.3037678571427</v>
      </c>
    </row>
    <row r="44" spans="1:27" outlineLevel="2">
      <c r="A44" s="51" t="s">
        <v>104</v>
      </c>
      <c r="B44" s="46" t="s">
        <v>213</v>
      </c>
      <c r="C44" s="43" t="s">
        <v>215</v>
      </c>
      <c r="D44" s="35">
        <v>60</v>
      </c>
      <c r="E44" s="96">
        <v>0.9</v>
      </c>
      <c r="F44" s="34">
        <v>1</v>
      </c>
      <c r="G44" s="89">
        <v>10.7</v>
      </c>
      <c r="H44" s="34">
        <v>1</v>
      </c>
      <c r="I44" s="89">
        <v>1</v>
      </c>
      <c r="J44" s="34">
        <v>7.92</v>
      </c>
      <c r="K44" s="89">
        <v>6.66</v>
      </c>
      <c r="L44" s="34">
        <v>14.6</v>
      </c>
      <c r="M44" s="84">
        <f t="shared" si="16"/>
        <v>0.54246575342465753</v>
      </c>
      <c r="N44" s="34">
        <v>4.25</v>
      </c>
      <c r="O44" s="79">
        <v>18.829999999999998</v>
      </c>
      <c r="P44" s="34">
        <f t="shared" si="15"/>
        <v>5.1282051282051286</v>
      </c>
      <c r="Q44" s="74">
        <v>-10410.448</v>
      </c>
      <c r="R44" s="35">
        <v>173809.14600000001</v>
      </c>
      <c r="S44" s="74">
        <v>32977.639000000003</v>
      </c>
      <c r="T44" s="35">
        <v>10148.34</v>
      </c>
      <c r="U44" s="74">
        <v>190</v>
      </c>
      <c r="V44" s="35">
        <v>206786.785</v>
      </c>
      <c r="W44" s="74">
        <v>196376.337</v>
      </c>
      <c r="X44" s="35">
        <f t="shared" si="8"/>
        <v>3446.4464166666667</v>
      </c>
      <c r="Y44" s="74">
        <f t="shared" si="9"/>
        <v>3274.14075</v>
      </c>
      <c r="Z44" s="35">
        <f t="shared" si="10"/>
        <v>3100.6332833333336</v>
      </c>
      <c r="AA44" s="74">
        <f t="shared" si="11"/>
        <v>2896.8191000000002</v>
      </c>
    </row>
    <row r="45" spans="1:27" outlineLevel="2">
      <c r="A45" s="55" t="s">
        <v>104</v>
      </c>
      <c r="B45" s="47" t="s">
        <v>213</v>
      </c>
      <c r="C45" s="23" t="s">
        <v>216</v>
      </c>
      <c r="D45" s="56">
        <v>83</v>
      </c>
      <c r="E45" s="97">
        <v>1</v>
      </c>
      <c r="F45" s="57">
        <v>0</v>
      </c>
      <c r="G45" s="90">
        <v>13.6</v>
      </c>
      <c r="H45" s="57">
        <v>1</v>
      </c>
      <c r="I45" s="90">
        <v>1</v>
      </c>
      <c r="J45" s="57">
        <v>10.55</v>
      </c>
      <c r="K45" s="90">
        <v>6.05</v>
      </c>
      <c r="L45" s="57">
        <v>16.600000000000001</v>
      </c>
      <c r="M45" s="85">
        <f t="shared" si="16"/>
        <v>0.63554216867469882</v>
      </c>
      <c r="N45" s="57">
        <v>7.5</v>
      </c>
      <c r="O45" s="80">
        <v>23.6</v>
      </c>
      <c r="P45" s="57">
        <f t="shared" si="15"/>
        <v>5.6849315068493151</v>
      </c>
      <c r="Q45" s="75">
        <v>-3433.846</v>
      </c>
      <c r="R45" s="56">
        <v>228548.35500000001</v>
      </c>
      <c r="S45" s="75">
        <v>83208.523000000001</v>
      </c>
      <c r="T45" s="56">
        <v>59769.671999999999</v>
      </c>
      <c r="U45" s="75">
        <v>1693.329</v>
      </c>
      <c r="V45" s="56">
        <v>311756.87800000003</v>
      </c>
      <c r="W45" s="75">
        <v>308323.03200000001</v>
      </c>
      <c r="X45" s="56">
        <f t="shared" si="8"/>
        <v>3756.1069638554218</v>
      </c>
      <c r="Y45" s="75">
        <f t="shared" si="9"/>
        <v>3015.5888795180726</v>
      </c>
      <c r="Z45" s="56">
        <f t="shared" si="10"/>
        <v>2974.2172409638556</v>
      </c>
      <c r="AA45" s="75">
        <f t="shared" si="11"/>
        <v>2753.594638554217</v>
      </c>
    </row>
    <row r="46" spans="1:27" outlineLevel="2">
      <c r="A46" s="51" t="s">
        <v>104</v>
      </c>
      <c r="B46" s="46" t="s">
        <v>213</v>
      </c>
      <c r="C46" s="43" t="s">
        <v>217</v>
      </c>
      <c r="D46" s="35">
        <v>84</v>
      </c>
      <c r="E46" s="96">
        <v>0.7</v>
      </c>
      <c r="F46" s="34">
        <v>1</v>
      </c>
      <c r="G46" s="89">
        <v>13.4</v>
      </c>
      <c r="H46" s="34">
        <v>0.5</v>
      </c>
      <c r="I46" s="89">
        <v>1</v>
      </c>
      <c r="J46" s="34">
        <v>5.29</v>
      </c>
      <c r="K46" s="89">
        <v>11.24</v>
      </c>
      <c r="L46" s="34">
        <v>16.5</v>
      </c>
      <c r="M46" s="84">
        <f t="shared" si="16"/>
        <v>0.32060606060606062</v>
      </c>
      <c r="N46" s="34">
        <v>6.02</v>
      </c>
      <c r="O46" s="79">
        <v>22.55</v>
      </c>
      <c r="P46" s="34">
        <f t="shared" si="15"/>
        <v>6.043165467625899</v>
      </c>
      <c r="Q46" s="74">
        <v>-10818.429</v>
      </c>
      <c r="R46" s="35">
        <v>209625.80100000001</v>
      </c>
      <c r="S46" s="74">
        <v>56166.873</v>
      </c>
      <c r="T46" s="35">
        <v>14244.516</v>
      </c>
      <c r="U46" s="74">
        <v>791.39800000000002</v>
      </c>
      <c r="V46" s="35">
        <v>265792.674</v>
      </c>
      <c r="W46" s="74">
        <v>254974.245</v>
      </c>
      <c r="X46" s="35">
        <f t="shared" si="8"/>
        <v>3164.1985</v>
      </c>
      <c r="Y46" s="74">
        <f t="shared" si="9"/>
        <v>2985.1995238095237</v>
      </c>
      <c r="Z46" s="35">
        <f t="shared" si="10"/>
        <v>2856.4087023809525</v>
      </c>
      <c r="AA46" s="74">
        <f t="shared" si="11"/>
        <v>2495.5452500000001</v>
      </c>
    </row>
    <row r="47" spans="1:27" outlineLevel="2">
      <c r="A47" s="55" t="s">
        <v>104</v>
      </c>
      <c r="B47" s="47" t="s">
        <v>219</v>
      </c>
      <c r="C47" s="23" t="s">
        <v>220</v>
      </c>
      <c r="D47" s="56">
        <v>73</v>
      </c>
      <c r="E47" s="97">
        <v>1</v>
      </c>
      <c r="F47" s="57">
        <v>1</v>
      </c>
      <c r="G47" s="90">
        <v>9.6</v>
      </c>
      <c r="H47" s="57">
        <v>0</v>
      </c>
      <c r="I47" s="90">
        <v>0</v>
      </c>
      <c r="J47" s="57">
        <v>8.17</v>
      </c>
      <c r="K47" s="90">
        <v>3.47</v>
      </c>
      <c r="L47" s="57">
        <v>11.6</v>
      </c>
      <c r="M47" s="85">
        <f t="shared" si="16"/>
        <v>0.70431034482758625</v>
      </c>
      <c r="N47" s="57">
        <v>6.95</v>
      </c>
      <c r="O47" s="80">
        <v>18.59</v>
      </c>
      <c r="P47" s="57">
        <f t="shared" si="15"/>
        <v>7.604166666666667</v>
      </c>
      <c r="Q47" s="75">
        <v>-8434.0679999999993</v>
      </c>
      <c r="R47" s="56">
        <v>197577.11600000001</v>
      </c>
      <c r="S47" s="75">
        <v>92872.03</v>
      </c>
      <c r="T47" s="56">
        <v>43828.788</v>
      </c>
      <c r="U47" s="75">
        <v>11499.072</v>
      </c>
      <c r="V47" s="56">
        <v>290449.14600000001</v>
      </c>
      <c r="W47" s="75">
        <v>282015.07799999998</v>
      </c>
      <c r="X47" s="56">
        <f t="shared" si="8"/>
        <v>3978.7554246575341</v>
      </c>
      <c r="Y47" s="75">
        <f t="shared" si="9"/>
        <v>3220.8395342465756</v>
      </c>
      <c r="Z47" s="56">
        <f t="shared" si="10"/>
        <v>3105.3043561643835</v>
      </c>
      <c r="AA47" s="75">
        <f t="shared" si="11"/>
        <v>2706.5358356164384</v>
      </c>
    </row>
    <row r="48" spans="1:27" outlineLevel="2">
      <c r="A48" s="51" t="s">
        <v>104</v>
      </c>
      <c r="B48" s="46" t="s">
        <v>237</v>
      </c>
      <c r="C48" s="43" t="s">
        <v>238</v>
      </c>
      <c r="D48" s="35">
        <v>93</v>
      </c>
      <c r="E48" s="96">
        <v>1</v>
      </c>
      <c r="F48" s="34">
        <v>1</v>
      </c>
      <c r="G48" s="89">
        <v>9.4</v>
      </c>
      <c r="H48" s="34">
        <v>2</v>
      </c>
      <c r="I48" s="89">
        <v>0</v>
      </c>
      <c r="J48" s="34">
        <v>8.9</v>
      </c>
      <c r="K48" s="89">
        <v>4.5</v>
      </c>
      <c r="L48" s="34">
        <f>+K48+J48</f>
        <v>13.4</v>
      </c>
      <c r="M48" s="84">
        <f t="shared" si="16"/>
        <v>0.66417910447761197</v>
      </c>
      <c r="N48" s="34">
        <v>7.5</v>
      </c>
      <c r="O48" s="79">
        <f>+L48+N48</f>
        <v>20.9</v>
      </c>
      <c r="P48" s="34">
        <f t="shared" si="15"/>
        <v>8.1578947368421044</v>
      </c>
      <c r="Q48" s="74">
        <v>-44152</v>
      </c>
      <c r="R48" s="35">
        <v>201897</v>
      </c>
      <c r="S48" s="74">
        <v>117422</v>
      </c>
      <c r="T48" s="35">
        <v>44456</v>
      </c>
      <c r="U48" s="74">
        <v>36129</v>
      </c>
      <c r="V48" s="35">
        <f>+S48+R48</f>
        <v>319319</v>
      </c>
      <c r="W48" s="74">
        <f>+V48+Q48</f>
        <v>275167</v>
      </c>
      <c r="X48" s="35">
        <f t="shared" si="8"/>
        <v>3433.5376344086021</v>
      </c>
      <c r="Y48" s="74">
        <f t="shared" si="9"/>
        <v>2567.0322580645161</v>
      </c>
      <c r="Z48" s="35">
        <f t="shared" si="10"/>
        <v>2092.2795698924733</v>
      </c>
      <c r="AA48" s="74">
        <f t="shared" si="11"/>
        <v>2170.9354838709678</v>
      </c>
    </row>
    <row r="49" spans="1:27" outlineLevel="2">
      <c r="A49" s="55" t="s">
        <v>104</v>
      </c>
      <c r="B49" s="47" t="s">
        <v>250</v>
      </c>
      <c r="C49" s="23" t="s">
        <v>251</v>
      </c>
      <c r="D49" s="56">
        <v>57</v>
      </c>
      <c r="E49" s="97">
        <v>0.9</v>
      </c>
      <c r="F49" s="57">
        <v>0</v>
      </c>
      <c r="G49" s="90">
        <v>8.1999999999999993</v>
      </c>
      <c r="H49" s="57">
        <v>1.8</v>
      </c>
      <c r="I49" s="90">
        <v>0</v>
      </c>
      <c r="J49" s="57">
        <v>8.43</v>
      </c>
      <c r="K49" s="90">
        <v>2.46</v>
      </c>
      <c r="L49" s="57">
        <v>10.9</v>
      </c>
      <c r="M49" s="85">
        <f t="shared" si="16"/>
        <v>0.773394495412844</v>
      </c>
      <c r="N49" s="57">
        <v>0</v>
      </c>
      <c r="O49" s="80">
        <v>10.89</v>
      </c>
      <c r="P49" s="57">
        <f t="shared" si="15"/>
        <v>5.7</v>
      </c>
      <c r="Q49" s="75">
        <v>-15763.311</v>
      </c>
      <c r="R49" s="56">
        <v>129809.52099999999</v>
      </c>
      <c r="S49" s="75">
        <v>92205.240999999995</v>
      </c>
      <c r="T49" s="56">
        <v>20272.32</v>
      </c>
      <c r="U49" s="75">
        <v>16417.752</v>
      </c>
      <c r="V49" s="56">
        <v>222014.76199999999</v>
      </c>
      <c r="W49" s="75">
        <v>206251.451</v>
      </c>
      <c r="X49" s="56">
        <f t="shared" si="8"/>
        <v>3894.9958245614034</v>
      </c>
      <c r="Y49" s="75">
        <f t="shared" si="9"/>
        <v>3251.3103508771928</v>
      </c>
      <c r="Z49" s="56">
        <f t="shared" si="10"/>
        <v>2974.7610350877194</v>
      </c>
      <c r="AA49" s="75">
        <f t="shared" si="11"/>
        <v>2277.3600175438596</v>
      </c>
    </row>
    <row r="50" spans="1:27" s="24" customFormat="1" outlineLevel="2">
      <c r="A50" s="51" t="s">
        <v>104</v>
      </c>
      <c r="B50" s="46" t="s">
        <v>250</v>
      </c>
      <c r="C50" s="43" t="s">
        <v>252</v>
      </c>
      <c r="D50" s="35">
        <v>99</v>
      </c>
      <c r="E50" s="96">
        <v>0.9</v>
      </c>
      <c r="F50" s="34">
        <v>1</v>
      </c>
      <c r="G50" s="89">
        <v>13.1</v>
      </c>
      <c r="H50" s="34">
        <v>0</v>
      </c>
      <c r="I50" s="89">
        <v>1.1000000000000001</v>
      </c>
      <c r="J50" s="34">
        <v>15.57</v>
      </c>
      <c r="K50" s="89">
        <v>0.55000000000000004</v>
      </c>
      <c r="L50" s="34">
        <v>16.100000000000001</v>
      </c>
      <c r="M50" s="84">
        <f t="shared" si="16"/>
        <v>0.96708074534161481</v>
      </c>
      <c r="N50" s="34">
        <v>6.3</v>
      </c>
      <c r="O50" s="79">
        <v>22.42</v>
      </c>
      <c r="P50" s="34">
        <f t="shared" si="15"/>
        <v>7.5572519083969469</v>
      </c>
      <c r="Q50" s="74">
        <v>-6183.9530000000004</v>
      </c>
      <c r="R50" s="35">
        <v>210335.85500000001</v>
      </c>
      <c r="S50" s="74">
        <v>154822.96799999999</v>
      </c>
      <c r="T50" s="35">
        <v>37564.932000000001</v>
      </c>
      <c r="U50" s="74">
        <v>30924.198</v>
      </c>
      <c r="V50" s="35">
        <v>365158.82299999997</v>
      </c>
      <c r="W50" s="74">
        <v>358974.87</v>
      </c>
      <c r="X50" s="35">
        <f t="shared" si="8"/>
        <v>3688.4729595959593</v>
      </c>
      <c r="Y50" s="74">
        <f t="shared" si="9"/>
        <v>2996.6635656565654</v>
      </c>
      <c r="Z50" s="35">
        <f t="shared" si="10"/>
        <v>2934.1993939393938</v>
      </c>
      <c r="AA50" s="74">
        <f t="shared" si="11"/>
        <v>2124.6045959595963</v>
      </c>
    </row>
    <row r="51" spans="1:27" s="28" customFormat="1" outlineLevel="1">
      <c r="A51" s="66" t="s">
        <v>272</v>
      </c>
      <c r="B51" s="50" t="s">
        <v>271</v>
      </c>
      <c r="C51" s="67"/>
      <c r="D51" s="68">
        <f t="shared" ref="D51:L51" si="17">SUBTOTAL(9,D34:D50)</f>
        <v>1299</v>
      </c>
      <c r="E51" s="100">
        <f t="shared" si="17"/>
        <v>14.9</v>
      </c>
      <c r="F51" s="69">
        <f t="shared" si="17"/>
        <v>8.5</v>
      </c>
      <c r="G51" s="93">
        <f t="shared" si="17"/>
        <v>168.79999999999998</v>
      </c>
      <c r="H51" s="69">
        <f t="shared" si="17"/>
        <v>15</v>
      </c>
      <c r="I51" s="93">
        <f t="shared" si="17"/>
        <v>11.6</v>
      </c>
      <c r="J51" s="69">
        <f t="shared" si="17"/>
        <v>159.69</v>
      </c>
      <c r="K51" s="93">
        <f t="shared" si="17"/>
        <v>59.02</v>
      </c>
      <c r="L51" s="69">
        <f t="shared" si="17"/>
        <v>218.7</v>
      </c>
      <c r="M51" s="88">
        <f t="shared" si="16"/>
        <v>0.73017832647462277</v>
      </c>
      <c r="N51" s="69">
        <f>SUBTOTAL(9,N34:N50)</f>
        <v>112.07</v>
      </c>
      <c r="O51" s="83">
        <f>SUBTOTAL(9,O34:O50)</f>
        <v>330.87999999999994</v>
      </c>
      <c r="P51" s="69">
        <f>+D51/(G51+H51)</f>
        <v>7.0674646354733408</v>
      </c>
      <c r="Q51" s="78">
        <f t="shared" ref="Q51:W51" si="18">SUBTOTAL(9,Q34:Q50)</f>
        <v>-241690.63199999998</v>
      </c>
      <c r="R51" s="68">
        <f t="shared" si="18"/>
        <v>3252884.9890000001</v>
      </c>
      <c r="S51" s="78">
        <f t="shared" si="18"/>
        <v>1552133.9779999997</v>
      </c>
      <c r="T51" s="68">
        <f t="shared" si="18"/>
        <v>618040.03</v>
      </c>
      <c r="U51" s="78">
        <f t="shared" si="18"/>
        <v>316741.29599999991</v>
      </c>
      <c r="V51" s="68">
        <f t="shared" si="18"/>
        <v>4805018.9670000002</v>
      </c>
      <c r="W51" s="78">
        <f t="shared" si="18"/>
        <v>4563328.3350000009</v>
      </c>
      <c r="X51" s="68">
        <f t="shared" si="8"/>
        <v>3699.0138314087762</v>
      </c>
      <c r="Y51" s="78">
        <f t="shared" si="9"/>
        <v>2979.3977220939187</v>
      </c>
      <c r="Z51" s="68">
        <f t="shared" si="10"/>
        <v>2793.3387290223254</v>
      </c>
      <c r="AA51" s="78">
        <f t="shared" si="11"/>
        <v>2504.1454880677443</v>
      </c>
    </row>
    <row r="52" spans="1:27" outlineLevel="2">
      <c r="A52" s="131" t="s">
        <v>32</v>
      </c>
      <c r="B52" s="132" t="s">
        <v>33</v>
      </c>
      <c r="C52" s="133" t="s">
        <v>34</v>
      </c>
      <c r="D52" s="134">
        <v>112</v>
      </c>
      <c r="E52" s="135">
        <v>1</v>
      </c>
      <c r="F52" s="136">
        <v>1</v>
      </c>
      <c r="G52" s="137">
        <v>11.4</v>
      </c>
      <c r="H52" s="136">
        <v>0</v>
      </c>
      <c r="I52" s="137">
        <v>3</v>
      </c>
      <c r="J52" s="136">
        <v>14.66</v>
      </c>
      <c r="K52" s="137">
        <v>1.7</v>
      </c>
      <c r="L52" s="136">
        <v>16.399999999999999</v>
      </c>
      <c r="M52" s="138">
        <f t="shared" si="16"/>
        <v>0.89390243902439037</v>
      </c>
      <c r="N52" s="136">
        <v>8.9499999999999993</v>
      </c>
      <c r="O52" s="139">
        <v>25.31</v>
      </c>
      <c r="P52" s="136">
        <f t="shared" ref="P52:P73" si="19">+D52/(H52+G52)</f>
        <v>9.8245614035087723</v>
      </c>
      <c r="Q52" s="140">
        <v>-18194.21</v>
      </c>
      <c r="R52" s="134">
        <v>260210.08600000001</v>
      </c>
      <c r="S52" s="140">
        <v>184590.21100000001</v>
      </c>
      <c r="T52" s="134">
        <v>138574.03700000001</v>
      </c>
      <c r="U52" s="140">
        <v>0</v>
      </c>
      <c r="V52" s="134">
        <v>444800.29700000002</v>
      </c>
      <c r="W52" s="140">
        <v>426606.087</v>
      </c>
      <c r="X52" s="134">
        <f t="shared" si="8"/>
        <v>3971.4312232142861</v>
      </c>
      <c r="Y52" s="140">
        <f t="shared" si="9"/>
        <v>2734.1630357142858</v>
      </c>
      <c r="Z52" s="134">
        <f t="shared" si="10"/>
        <v>2571.714732142857</v>
      </c>
      <c r="AA52" s="140">
        <f t="shared" si="11"/>
        <v>2323.3043392857144</v>
      </c>
    </row>
    <row r="53" spans="1:27" outlineLevel="2">
      <c r="A53" s="55" t="s">
        <v>32</v>
      </c>
      <c r="B53" s="47" t="s">
        <v>33</v>
      </c>
      <c r="C53" s="23" t="s">
        <v>35</v>
      </c>
      <c r="D53" s="56">
        <v>139</v>
      </c>
      <c r="E53" s="97">
        <v>1.5</v>
      </c>
      <c r="F53" s="57">
        <v>1</v>
      </c>
      <c r="G53" s="90">
        <v>12</v>
      </c>
      <c r="H53" s="57">
        <v>1</v>
      </c>
      <c r="I53" s="90">
        <v>1.1000000000000001</v>
      </c>
      <c r="J53" s="57">
        <v>15.96</v>
      </c>
      <c r="K53" s="90">
        <v>0.59</v>
      </c>
      <c r="L53" s="57">
        <v>16.5</v>
      </c>
      <c r="M53" s="85">
        <f t="shared" si="16"/>
        <v>0.96727272727272728</v>
      </c>
      <c r="N53" s="57">
        <v>10.18</v>
      </c>
      <c r="O53" s="80">
        <v>27.53</v>
      </c>
      <c r="P53" s="57">
        <f t="shared" si="19"/>
        <v>10.692307692307692</v>
      </c>
      <c r="Q53" s="75">
        <v>-22693.08</v>
      </c>
      <c r="R53" s="56">
        <v>265138.886</v>
      </c>
      <c r="S53" s="75">
        <v>219672.79199999999</v>
      </c>
      <c r="T53" s="56">
        <v>168321.05</v>
      </c>
      <c r="U53" s="75">
        <v>0</v>
      </c>
      <c r="V53" s="56">
        <v>484811.67800000001</v>
      </c>
      <c r="W53" s="75">
        <v>462118.598</v>
      </c>
      <c r="X53" s="56">
        <f t="shared" si="8"/>
        <v>3487.8537985611511</v>
      </c>
      <c r="Y53" s="75">
        <f t="shared" si="9"/>
        <v>2276.9109928057555</v>
      </c>
      <c r="Z53" s="56">
        <f t="shared" si="10"/>
        <v>2113.6514244604318</v>
      </c>
      <c r="AA53" s="75">
        <f t="shared" si="11"/>
        <v>1907.4739999999999</v>
      </c>
    </row>
    <row r="54" spans="1:27" outlineLevel="2">
      <c r="A54" s="51" t="s">
        <v>32</v>
      </c>
      <c r="B54" s="46" t="s">
        <v>33</v>
      </c>
      <c r="C54" s="43" t="s">
        <v>36</v>
      </c>
      <c r="D54" s="35">
        <v>161</v>
      </c>
      <c r="E54" s="96">
        <v>0.8</v>
      </c>
      <c r="F54" s="34">
        <v>2</v>
      </c>
      <c r="G54" s="89">
        <v>16.2</v>
      </c>
      <c r="H54" s="34">
        <v>1</v>
      </c>
      <c r="I54" s="89">
        <v>0</v>
      </c>
      <c r="J54" s="34">
        <v>17.920000000000002</v>
      </c>
      <c r="K54" s="89">
        <v>2.02</v>
      </c>
      <c r="L54" s="34">
        <v>19.899999999999999</v>
      </c>
      <c r="M54" s="84">
        <f t="shared" si="16"/>
        <v>0.90050251256281422</v>
      </c>
      <c r="N54" s="34">
        <v>17.98</v>
      </c>
      <c r="O54" s="79">
        <v>37.92</v>
      </c>
      <c r="P54" s="34">
        <f t="shared" si="19"/>
        <v>9.3604651162790695</v>
      </c>
      <c r="Q54" s="74">
        <v>-13445.046</v>
      </c>
      <c r="R54" s="35">
        <v>208764.48199999999</v>
      </c>
      <c r="S54" s="74">
        <v>122107.36900000001</v>
      </c>
      <c r="T54" s="35">
        <v>65438.832999999999</v>
      </c>
      <c r="U54" s="74">
        <v>0</v>
      </c>
      <c r="V54" s="35">
        <v>330871.85100000002</v>
      </c>
      <c r="W54" s="74">
        <v>317426.80499999999</v>
      </c>
      <c r="X54" s="35">
        <f t="shared" si="8"/>
        <v>2055.1046645962733</v>
      </c>
      <c r="Y54" s="74">
        <f t="shared" si="9"/>
        <v>1648.6522857142859</v>
      </c>
      <c r="Z54" s="35">
        <f t="shared" si="10"/>
        <v>1565.1426832298137</v>
      </c>
      <c r="AA54" s="74">
        <f t="shared" si="11"/>
        <v>1296.6738012422359</v>
      </c>
    </row>
    <row r="55" spans="1:27" outlineLevel="2">
      <c r="A55" s="55" t="s">
        <v>32</v>
      </c>
      <c r="B55" s="47" t="s">
        <v>33</v>
      </c>
      <c r="C55" s="23" t="s">
        <v>37</v>
      </c>
      <c r="D55" s="56">
        <v>178</v>
      </c>
      <c r="E55" s="97">
        <v>1</v>
      </c>
      <c r="F55" s="57">
        <v>0</v>
      </c>
      <c r="G55" s="90">
        <v>16.399999999999999</v>
      </c>
      <c r="H55" s="57">
        <v>3.5</v>
      </c>
      <c r="I55" s="90">
        <v>2.2999999999999998</v>
      </c>
      <c r="J55" s="57">
        <v>18.8</v>
      </c>
      <c r="K55" s="90">
        <v>4.45</v>
      </c>
      <c r="L55" s="57">
        <v>23.2</v>
      </c>
      <c r="M55" s="85">
        <f t="shared" si="16"/>
        <v>0.81034482758620696</v>
      </c>
      <c r="N55" s="57">
        <v>14.49</v>
      </c>
      <c r="O55" s="80">
        <v>37.44</v>
      </c>
      <c r="P55" s="57">
        <f t="shared" si="19"/>
        <v>8.9447236180904532</v>
      </c>
      <c r="Q55" s="75">
        <v>-18769.557000000001</v>
      </c>
      <c r="R55" s="56">
        <v>416041.74300000002</v>
      </c>
      <c r="S55" s="75">
        <v>230485.258</v>
      </c>
      <c r="T55" s="56">
        <v>139864.77359999999</v>
      </c>
      <c r="U55" s="75">
        <v>0</v>
      </c>
      <c r="V55" s="56">
        <v>646527.00100000005</v>
      </c>
      <c r="W55" s="75">
        <v>627757.44400000002</v>
      </c>
      <c r="X55" s="56">
        <f t="shared" si="8"/>
        <v>3632.1741629213484</v>
      </c>
      <c r="Y55" s="75">
        <f t="shared" si="9"/>
        <v>2846.4170078651691</v>
      </c>
      <c r="Z55" s="56">
        <f t="shared" si="10"/>
        <v>2740.9700584269667</v>
      </c>
      <c r="AA55" s="75">
        <f t="shared" si="11"/>
        <v>2337.3131629213485</v>
      </c>
    </row>
    <row r="56" spans="1:27" outlineLevel="2">
      <c r="A56" s="51" t="s">
        <v>32</v>
      </c>
      <c r="B56" s="46" t="s">
        <v>33</v>
      </c>
      <c r="C56" s="43" t="s">
        <v>38</v>
      </c>
      <c r="D56" s="35">
        <v>188</v>
      </c>
      <c r="E56" s="96">
        <v>1</v>
      </c>
      <c r="F56" s="34">
        <v>1</v>
      </c>
      <c r="G56" s="89">
        <v>20.100000000000001</v>
      </c>
      <c r="H56" s="34">
        <v>1.8</v>
      </c>
      <c r="I56" s="89">
        <v>0.5</v>
      </c>
      <c r="J56" s="34">
        <v>19.86</v>
      </c>
      <c r="K56" s="89">
        <v>4.45</v>
      </c>
      <c r="L56" s="34">
        <v>24.3</v>
      </c>
      <c r="M56" s="84">
        <f t="shared" si="16"/>
        <v>0.81728395061728387</v>
      </c>
      <c r="N56" s="34">
        <v>13.4</v>
      </c>
      <c r="O56" s="79">
        <v>37.71</v>
      </c>
      <c r="P56" s="34">
        <f t="shared" si="19"/>
        <v>8.5844748858447488</v>
      </c>
      <c r="Q56" s="74">
        <v>-20561.005000000001</v>
      </c>
      <c r="R56" s="35">
        <v>359800.38</v>
      </c>
      <c r="S56" s="74">
        <v>220030.22500000001</v>
      </c>
      <c r="T56" s="35">
        <v>169065.23699999999</v>
      </c>
      <c r="U56" s="74">
        <v>0</v>
      </c>
      <c r="V56" s="35">
        <v>579830.60499999998</v>
      </c>
      <c r="W56" s="74">
        <v>559269.6</v>
      </c>
      <c r="X56" s="35">
        <f t="shared" si="8"/>
        <v>3084.2053457446809</v>
      </c>
      <c r="Y56" s="74">
        <f t="shared" si="9"/>
        <v>2184.9221702127661</v>
      </c>
      <c r="Z56" s="35">
        <f t="shared" si="10"/>
        <v>2075.5551223404254</v>
      </c>
      <c r="AA56" s="74">
        <f t="shared" si="11"/>
        <v>1913.8318085106382</v>
      </c>
    </row>
    <row r="57" spans="1:27" outlineLevel="2">
      <c r="A57" s="55" t="s">
        <v>32</v>
      </c>
      <c r="B57" s="47" t="s">
        <v>121</v>
      </c>
      <c r="C57" s="23" t="s">
        <v>122</v>
      </c>
      <c r="D57" s="56">
        <v>158</v>
      </c>
      <c r="E57" s="97">
        <v>1</v>
      </c>
      <c r="F57" s="57">
        <v>1</v>
      </c>
      <c r="G57" s="90">
        <v>16.100000000000001</v>
      </c>
      <c r="H57" s="57">
        <v>3.2</v>
      </c>
      <c r="I57" s="90">
        <v>2.8</v>
      </c>
      <c r="J57" s="57">
        <v>19.989999999999998</v>
      </c>
      <c r="K57" s="90">
        <v>4.1399999999999997</v>
      </c>
      <c r="L57" s="57">
        <v>24.1</v>
      </c>
      <c r="M57" s="85">
        <f t="shared" si="16"/>
        <v>0.82946058091286301</v>
      </c>
      <c r="N57" s="57">
        <v>15.21</v>
      </c>
      <c r="O57" s="80">
        <v>39.340000000000003</v>
      </c>
      <c r="P57" s="57">
        <f t="shared" si="19"/>
        <v>8.1865284974093253</v>
      </c>
      <c r="Q57" s="75">
        <v>-1973.1949999999999</v>
      </c>
      <c r="R57" s="56">
        <v>369598.61800000002</v>
      </c>
      <c r="S57" s="75">
        <v>121549.765</v>
      </c>
      <c r="T57" s="56">
        <v>47459.207999999999</v>
      </c>
      <c r="U57" s="75">
        <v>0</v>
      </c>
      <c r="V57" s="56">
        <v>491148.38299999997</v>
      </c>
      <c r="W57" s="75">
        <v>489175.18800000002</v>
      </c>
      <c r="X57" s="56">
        <f t="shared" si="8"/>
        <v>3108.5340696202529</v>
      </c>
      <c r="Y57" s="75">
        <f t="shared" si="9"/>
        <v>2808.1593354430379</v>
      </c>
      <c r="Z57" s="56">
        <f t="shared" si="10"/>
        <v>2795.6707594936711</v>
      </c>
      <c r="AA57" s="75">
        <f t="shared" si="11"/>
        <v>2339.2317594936708</v>
      </c>
    </row>
    <row r="58" spans="1:27" outlineLevel="2">
      <c r="A58" s="51" t="s">
        <v>32</v>
      </c>
      <c r="B58" s="46" t="s">
        <v>131</v>
      </c>
      <c r="C58" s="43" t="s">
        <v>132</v>
      </c>
      <c r="D58" s="35">
        <v>167</v>
      </c>
      <c r="E58" s="96">
        <v>1</v>
      </c>
      <c r="F58" s="34">
        <v>1</v>
      </c>
      <c r="G58" s="89">
        <v>20.6</v>
      </c>
      <c r="H58" s="34">
        <v>2</v>
      </c>
      <c r="I58" s="89">
        <v>0.5</v>
      </c>
      <c r="J58" s="34">
        <v>22.31</v>
      </c>
      <c r="K58" s="89">
        <v>2.8</v>
      </c>
      <c r="L58" s="34">
        <v>25.1</v>
      </c>
      <c r="M58" s="84">
        <f t="shared" si="16"/>
        <v>0.88884462151394417</v>
      </c>
      <c r="N58" s="34">
        <v>15.2</v>
      </c>
      <c r="O58" s="79">
        <v>40.31</v>
      </c>
      <c r="P58" s="34">
        <f t="shared" si="19"/>
        <v>7.389380530973451</v>
      </c>
      <c r="Q58" s="74">
        <v>-18821.670999999998</v>
      </c>
      <c r="R58" s="35">
        <v>384369.29800000001</v>
      </c>
      <c r="S58" s="74">
        <v>195043.674</v>
      </c>
      <c r="T58" s="35">
        <v>57982.26</v>
      </c>
      <c r="U58" s="74">
        <v>87821.697</v>
      </c>
      <c r="V58" s="35">
        <v>579412.97199999995</v>
      </c>
      <c r="W58" s="74">
        <v>560591.30099999998</v>
      </c>
      <c r="X58" s="35">
        <f t="shared" si="8"/>
        <v>3469.5387544910177</v>
      </c>
      <c r="Y58" s="74">
        <f t="shared" si="9"/>
        <v>2596.4611676646705</v>
      </c>
      <c r="Z58" s="35">
        <f t="shared" si="10"/>
        <v>2483.7565508982034</v>
      </c>
      <c r="AA58" s="74">
        <f t="shared" si="11"/>
        <v>2301.6125628742516</v>
      </c>
    </row>
    <row r="59" spans="1:27" outlineLevel="2">
      <c r="A59" s="55" t="s">
        <v>32</v>
      </c>
      <c r="B59" s="47" t="s">
        <v>134</v>
      </c>
      <c r="C59" s="23" t="s">
        <v>135</v>
      </c>
      <c r="D59" s="56">
        <v>108</v>
      </c>
      <c r="E59" s="97">
        <v>1</v>
      </c>
      <c r="F59" s="57">
        <v>1</v>
      </c>
      <c r="G59" s="90">
        <v>11.8</v>
      </c>
      <c r="H59" s="57">
        <v>1</v>
      </c>
      <c r="I59" s="90">
        <v>0</v>
      </c>
      <c r="J59" s="57">
        <v>11.86</v>
      </c>
      <c r="K59" s="90">
        <v>2.97</v>
      </c>
      <c r="L59" s="57">
        <v>14.8</v>
      </c>
      <c r="M59" s="85">
        <f t="shared" si="16"/>
        <v>0.80135135135135127</v>
      </c>
      <c r="N59" s="57">
        <v>4.8600000000000003</v>
      </c>
      <c r="O59" s="80">
        <v>19.690000000000001</v>
      </c>
      <c r="P59" s="57">
        <f t="shared" si="19"/>
        <v>8.4375</v>
      </c>
      <c r="Q59" s="75">
        <v>-16259.419</v>
      </c>
      <c r="R59" s="56">
        <v>201155.364</v>
      </c>
      <c r="S59" s="75">
        <v>77240.797999999995</v>
      </c>
      <c r="T59" s="56">
        <v>43953.646000000001</v>
      </c>
      <c r="U59" s="75">
        <v>3264.56</v>
      </c>
      <c r="V59" s="56">
        <v>278396.16200000001</v>
      </c>
      <c r="W59" s="75">
        <v>262136.74299999999</v>
      </c>
      <c r="X59" s="56">
        <f t="shared" si="8"/>
        <v>2577.7422407407407</v>
      </c>
      <c r="Y59" s="75">
        <f t="shared" si="9"/>
        <v>2140.5366296296297</v>
      </c>
      <c r="Z59" s="56">
        <f t="shared" si="10"/>
        <v>1989.9864537037035</v>
      </c>
      <c r="AA59" s="75">
        <f t="shared" si="11"/>
        <v>1862.5496666666668</v>
      </c>
    </row>
    <row r="60" spans="1:27" outlineLevel="2">
      <c r="A60" s="51" t="s">
        <v>32</v>
      </c>
      <c r="B60" s="46" t="s">
        <v>141</v>
      </c>
      <c r="C60" s="43" t="s">
        <v>142</v>
      </c>
      <c r="D60" s="35">
        <v>159</v>
      </c>
      <c r="E60" s="96">
        <v>1</v>
      </c>
      <c r="F60" s="34">
        <v>1</v>
      </c>
      <c r="G60" s="89">
        <v>20.3</v>
      </c>
      <c r="H60" s="34">
        <v>0</v>
      </c>
      <c r="I60" s="89">
        <v>0</v>
      </c>
      <c r="J60" s="34">
        <v>16.13</v>
      </c>
      <c r="K60" s="89">
        <v>6.21</v>
      </c>
      <c r="L60" s="34">
        <v>22.3</v>
      </c>
      <c r="M60" s="84">
        <f t="shared" si="16"/>
        <v>0.7233183856502241</v>
      </c>
      <c r="N60" s="34">
        <v>15.32</v>
      </c>
      <c r="O60" s="79">
        <v>37.659999999999997</v>
      </c>
      <c r="P60" s="34">
        <f t="shared" si="19"/>
        <v>7.8325123152709359</v>
      </c>
      <c r="Q60" s="74">
        <v>-25837.200000000001</v>
      </c>
      <c r="R60" s="35">
        <v>337403.88699999999</v>
      </c>
      <c r="S60" s="74">
        <v>114588.227</v>
      </c>
      <c r="T60" s="35">
        <v>29086.38</v>
      </c>
      <c r="U60" s="74">
        <v>5567.6819999999998</v>
      </c>
      <c r="V60" s="35">
        <v>451992.114</v>
      </c>
      <c r="W60" s="74">
        <v>426154.91399999999</v>
      </c>
      <c r="X60" s="35">
        <f t="shared" si="8"/>
        <v>2842.7176981132075</v>
      </c>
      <c r="Y60" s="74">
        <f t="shared" si="9"/>
        <v>2624.7676226415097</v>
      </c>
      <c r="Z60" s="35">
        <f t="shared" si="10"/>
        <v>2462.2695094339624</v>
      </c>
      <c r="AA60" s="74">
        <f t="shared" si="11"/>
        <v>2122.0370251572326</v>
      </c>
    </row>
    <row r="61" spans="1:27" outlineLevel="2">
      <c r="A61" s="55" t="s">
        <v>32</v>
      </c>
      <c r="B61" s="47" t="s">
        <v>145</v>
      </c>
      <c r="C61" s="23" t="s">
        <v>146</v>
      </c>
      <c r="D61" s="56">
        <v>126</v>
      </c>
      <c r="E61" s="97">
        <v>1</v>
      </c>
      <c r="F61" s="57">
        <v>0</v>
      </c>
      <c r="G61" s="90">
        <v>15.8</v>
      </c>
      <c r="H61" s="57">
        <v>2</v>
      </c>
      <c r="I61" s="90">
        <v>0</v>
      </c>
      <c r="J61" s="57">
        <v>13.4</v>
      </c>
      <c r="K61" s="90">
        <v>5.5</v>
      </c>
      <c r="L61" s="57">
        <v>18.8</v>
      </c>
      <c r="M61" s="85">
        <f t="shared" si="16"/>
        <v>0.71276595744680848</v>
      </c>
      <c r="N61" s="57">
        <v>10.8</v>
      </c>
      <c r="O61" s="80">
        <v>29.7</v>
      </c>
      <c r="P61" s="57">
        <f t="shared" si="19"/>
        <v>7.0786516853932584</v>
      </c>
      <c r="Q61" s="75">
        <v>-4716.7849999999999</v>
      </c>
      <c r="R61" s="56">
        <v>277524.72600000002</v>
      </c>
      <c r="S61" s="75">
        <v>74514.701000000001</v>
      </c>
      <c r="T61" s="56">
        <v>26978.736000000001</v>
      </c>
      <c r="U61" s="75">
        <v>0</v>
      </c>
      <c r="V61" s="56">
        <v>352039.42700000003</v>
      </c>
      <c r="W61" s="75">
        <v>347322.64199999999</v>
      </c>
      <c r="X61" s="56">
        <f t="shared" si="8"/>
        <v>2793.9637063492064</v>
      </c>
      <c r="Y61" s="75">
        <f t="shared" si="9"/>
        <v>2579.8467539682542</v>
      </c>
      <c r="Z61" s="56">
        <f t="shared" si="10"/>
        <v>2542.4119523809527</v>
      </c>
      <c r="AA61" s="75">
        <f t="shared" si="11"/>
        <v>2202.5771904761905</v>
      </c>
    </row>
    <row r="62" spans="1:27" outlineLevel="2">
      <c r="A62" s="51" t="s">
        <v>32</v>
      </c>
      <c r="B62" s="46" t="s">
        <v>166</v>
      </c>
      <c r="C62" s="43" t="s">
        <v>167</v>
      </c>
      <c r="D62" s="35">
        <v>138</v>
      </c>
      <c r="E62" s="96">
        <v>1</v>
      </c>
      <c r="F62" s="34">
        <v>1</v>
      </c>
      <c r="G62" s="89">
        <v>15.8</v>
      </c>
      <c r="H62" s="34">
        <v>0</v>
      </c>
      <c r="I62" s="89">
        <v>1.5</v>
      </c>
      <c r="J62" s="34">
        <v>16</v>
      </c>
      <c r="K62" s="89">
        <v>3.3</v>
      </c>
      <c r="L62" s="34">
        <f>+K62+J62</f>
        <v>19.3</v>
      </c>
      <c r="M62" s="84">
        <f t="shared" si="16"/>
        <v>0.82901554404145072</v>
      </c>
      <c r="N62" s="34">
        <v>13.21</v>
      </c>
      <c r="O62" s="79">
        <f>+L62+N62</f>
        <v>32.510000000000005</v>
      </c>
      <c r="P62" s="34">
        <f t="shared" si="19"/>
        <v>8.7341772151898738</v>
      </c>
      <c r="Q62" s="74">
        <v>-29262.721000000001</v>
      </c>
      <c r="R62" s="35">
        <v>325263.36800000002</v>
      </c>
      <c r="S62" s="74">
        <v>194584.25599999999</v>
      </c>
      <c r="T62" s="35">
        <v>63695.94</v>
      </c>
      <c r="U62" s="74">
        <v>48077.724999999999</v>
      </c>
      <c r="V62" s="35">
        <v>519847.62400000001</v>
      </c>
      <c r="W62" s="74">
        <v>490584.90299999999</v>
      </c>
      <c r="X62" s="35">
        <f t="shared" si="8"/>
        <v>3767.0117681159422</v>
      </c>
      <c r="Y62" s="74">
        <f t="shared" si="9"/>
        <v>2957.0576739130438</v>
      </c>
      <c r="Z62" s="35">
        <f t="shared" si="10"/>
        <v>2745.008971014493</v>
      </c>
      <c r="AA62" s="74">
        <f t="shared" si="11"/>
        <v>2356.9809275362322</v>
      </c>
    </row>
    <row r="63" spans="1:27" outlineLevel="2">
      <c r="A63" s="55" t="s">
        <v>32</v>
      </c>
      <c r="B63" s="47" t="s">
        <v>170</v>
      </c>
      <c r="C63" s="23" t="s">
        <v>171</v>
      </c>
      <c r="D63" s="56">
        <v>176</v>
      </c>
      <c r="E63" s="97">
        <v>1</v>
      </c>
      <c r="F63" s="57">
        <v>1</v>
      </c>
      <c r="G63" s="90">
        <v>19.600000000000001</v>
      </c>
      <c r="H63" s="57">
        <v>1</v>
      </c>
      <c r="I63" s="90">
        <v>1</v>
      </c>
      <c r="J63" s="57">
        <v>23.56</v>
      </c>
      <c r="K63" s="90">
        <v>0</v>
      </c>
      <c r="L63" s="57">
        <v>23.6</v>
      </c>
      <c r="M63" s="85">
        <f t="shared" si="16"/>
        <v>0.99830508474576263</v>
      </c>
      <c r="N63" s="57">
        <v>7.55</v>
      </c>
      <c r="O63" s="80">
        <v>31.11</v>
      </c>
      <c r="P63" s="57">
        <f t="shared" si="19"/>
        <v>8.5436893203883493</v>
      </c>
      <c r="Q63" s="75">
        <v>-12784.504999999999</v>
      </c>
      <c r="R63" s="56">
        <v>310972.61</v>
      </c>
      <c r="S63" s="75">
        <v>158624.25099999999</v>
      </c>
      <c r="T63" s="56">
        <v>84302.460999999996</v>
      </c>
      <c r="U63" s="75">
        <v>32348.308000000001</v>
      </c>
      <c r="V63" s="56">
        <v>469596.86099999998</v>
      </c>
      <c r="W63" s="75">
        <v>456812.35600000003</v>
      </c>
      <c r="X63" s="56">
        <f t="shared" si="8"/>
        <v>2668.1639829545452</v>
      </c>
      <c r="Y63" s="75">
        <f t="shared" si="9"/>
        <v>2005.3755227272725</v>
      </c>
      <c r="Z63" s="56">
        <f t="shared" si="10"/>
        <v>1932.7362897727276</v>
      </c>
      <c r="AA63" s="75">
        <f t="shared" si="11"/>
        <v>1766.8898295454544</v>
      </c>
    </row>
    <row r="64" spans="1:27" outlineLevel="2">
      <c r="A64" s="51" t="s">
        <v>32</v>
      </c>
      <c r="B64" s="46" t="s">
        <v>172</v>
      </c>
      <c r="C64" s="43" t="s">
        <v>174</v>
      </c>
      <c r="D64" s="35">
        <v>107</v>
      </c>
      <c r="E64" s="96">
        <v>1</v>
      </c>
      <c r="F64" s="34">
        <v>0.8</v>
      </c>
      <c r="G64" s="89">
        <v>12.4</v>
      </c>
      <c r="H64" s="34">
        <v>0</v>
      </c>
      <c r="I64" s="89">
        <v>0.8</v>
      </c>
      <c r="J64" s="34">
        <v>14.16</v>
      </c>
      <c r="K64" s="89">
        <v>0.8</v>
      </c>
      <c r="L64" s="34">
        <v>15</v>
      </c>
      <c r="M64" s="84">
        <f t="shared" si="16"/>
        <v>0.94400000000000006</v>
      </c>
      <c r="N64" s="34">
        <v>16.16</v>
      </c>
      <c r="O64" s="79">
        <v>31.12</v>
      </c>
      <c r="P64" s="34">
        <f t="shared" si="19"/>
        <v>8.629032258064516</v>
      </c>
      <c r="Q64" s="74">
        <v>-63651.307999999997</v>
      </c>
      <c r="R64" s="35">
        <v>279326.826</v>
      </c>
      <c r="S64" s="74">
        <v>181695.27</v>
      </c>
      <c r="T64" s="35">
        <v>52502.824000000001</v>
      </c>
      <c r="U64" s="74">
        <v>58655.881000000001</v>
      </c>
      <c r="V64" s="35">
        <v>461022.09600000002</v>
      </c>
      <c r="W64" s="74">
        <v>397370.788</v>
      </c>
      <c r="X64" s="35">
        <f t="shared" si="8"/>
        <v>4308.6177196261688</v>
      </c>
      <c r="Y64" s="74">
        <f t="shared" si="9"/>
        <v>3269.7513177570095</v>
      </c>
      <c r="Z64" s="35">
        <f t="shared" si="10"/>
        <v>2674.8792803738315</v>
      </c>
      <c r="AA64" s="74">
        <f t="shared" si="11"/>
        <v>2610.5310841121495</v>
      </c>
    </row>
    <row r="65" spans="1:27" outlineLevel="2">
      <c r="A65" s="55" t="s">
        <v>32</v>
      </c>
      <c r="B65" s="47" t="s">
        <v>176</v>
      </c>
      <c r="C65" s="23" t="s">
        <v>178</v>
      </c>
      <c r="D65" s="56">
        <v>181</v>
      </c>
      <c r="E65" s="97">
        <v>1</v>
      </c>
      <c r="F65" s="57">
        <v>1</v>
      </c>
      <c r="G65" s="90">
        <v>16.600000000000001</v>
      </c>
      <c r="H65" s="57">
        <v>2</v>
      </c>
      <c r="I65" s="90">
        <v>2.4</v>
      </c>
      <c r="J65" s="57">
        <v>21.2</v>
      </c>
      <c r="K65" s="90">
        <v>1.81</v>
      </c>
      <c r="L65" s="57">
        <v>23</v>
      </c>
      <c r="M65" s="85">
        <f t="shared" si="16"/>
        <v>0.92173913043478262</v>
      </c>
      <c r="N65" s="57">
        <v>16.850000000000001</v>
      </c>
      <c r="O65" s="80">
        <v>40.43</v>
      </c>
      <c r="P65" s="57">
        <f t="shared" si="19"/>
        <v>9.7311827956989241</v>
      </c>
      <c r="Q65" s="75">
        <v>-39291.572</v>
      </c>
      <c r="R65" s="56">
        <v>349842.696</v>
      </c>
      <c r="S65" s="75">
        <v>133480.614</v>
      </c>
      <c r="T65" s="56">
        <v>92472.259000000005</v>
      </c>
      <c r="U65" s="75">
        <v>0</v>
      </c>
      <c r="V65" s="56">
        <v>483323.31</v>
      </c>
      <c r="W65" s="75">
        <v>444031.73800000001</v>
      </c>
      <c r="X65" s="56">
        <f t="shared" si="8"/>
        <v>2670.2945303867405</v>
      </c>
      <c r="Y65" s="75">
        <f t="shared" si="9"/>
        <v>2159.3980718232042</v>
      </c>
      <c r="Z65" s="56">
        <f t="shared" si="10"/>
        <v>1942.3175635359116</v>
      </c>
      <c r="AA65" s="75">
        <f t="shared" si="11"/>
        <v>1932.8325745856353</v>
      </c>
    </row>
    <row r="66" spans="1:27" outlineLevel="2">
      <c r="A66" s="51" t="s">
        <v>32</v>
      </c>
      <c r="B66" s="46" t="s">
        <v>194</v>
      </c>
      <c r="C66" s="43" t="s">
        <v>195</v>
      </c>
      <c r="D66" s="35">
        <v>175</v>
      </c>
      <c r="E66" s="96">
        <v>0.8</v>
      </c>
      <c r="F66" s="34">
        <v>1</v>
      </c>
      <c r="G66" s="89">
        <v>15.6</v>
      </c>
      <c r="H66" s="34">
        <v>1</v>
      </c>
      <c r="I66" s="89">
        <v>3</v>
      </c>
      <c r="J66" s="34">
        <v>20.350000000000001</v>
      </c>
      <c r="K66" s="89">
        <v>1.1000000000000001</v>
      </c>
      <c r="L66" s="34">
        <v>21.5</v>
      </c>
      <c r="M66" s="84">
        <f t="shared" si="16"/>
        <v>0.94651162790697685</v>
      </c>
      <c r="N66" s="34">
        <v>11.55</v>
      </c>
      <c r="O66" s="79">
        <v>33</v>
      </c>
      <c r="P66" s="34">
        <f t="shared" si="19"/>
        <v>10.542168674698795</v>
      </c>
      <c r="Q66" s="74">
        <v>-12490.429</v>
      </c>
      <c r="R66" s="35">
        <v>299768.09999999998</v>
      </c>
      <c r="S66" s="74">
        <v>164041.587</v>
      </c>
      <c r="T66" s="35">
        <v>46712.232000000004</v>
      </c>
      <c r="U66" s="74">
        <v>42440.106</v>
      </c>
      <c r="V66" s="35">
        <v>463809.68699999998</v>
      </c>
      <c r="W66" s="74">
        <v>451319.25799999997</v>
      </c>
      <c r="X66" s="35">
        <f t="shared" si="8"/>
        <v>2650.3410685714284</v>
      </c>
      <c r="Y66" s="74">
        <f t="shared" si="9"/>
        <v>2140.8991371428569</v>
      </c>
      <c r="Z66" s="35">
        <f t="shared" si="10"/>
        <v>2069.5252571428568</v>
      </c>
      <c r="AA66" s="74">
        <f t="shared" si="11"/>
        <v>1712.9605714285713</v>
      </c>
    </row>
    <row r="67" spans="1:27" outlineLevel="2">
      <c r="A67" s="55" t="s">
        <v>32</v>
      </c>
      <c r="B67" s="47" t="s">
        <v>208</v>
      </c>
      <c r="C67" s="23" t="s">
        <v>209</v>
      </c>
      <c r="D67" s="56">
        <v>107</v>
      </c>
      <c r="E67" s="97">
        <v>1</v>
      </c>
      <c r="F67" s="57">
        <v>1</v>
      </c>
      <c r="G67" s="90">
        <v>10.8</v>
      </c>
      <c r="H67" s="57">
        <v>0</v>
      </c>
      <c r="I67" s="90">
        <v>1</v>
      </c>
      <c r="J67" s="57">
        <v>9.7899999999999991</v>
      </c>
      <c r="K67" s="90">
        <v>4.03</v>
      </c>
      <c r="L67" s="57">
        <v>13.8</v>
      </c>
      <c r="M67" s="85">
        <f t="shared" si="16"/>
        <v>0.70942028985507233</v>
      </c>
      <c r="N67" s="57">
        <v>9.6199999999999992</v>
      </c>
      <c r="O67" s="80">
        <v>23.44</v>
      </c>
      <c r="P67" s="57">
        <f t="shared" si="19"/>
        <v>9.9074074074074066</v>
      </c>
      <c r="Q67" s="75">
        <v>-8450.0360000000001</v>
      </c>
      <c r="R67" s="56">
        <v>208914.005</v>
      </c>
      <c r="S67" s="75">
        <v>165274.18900000001</v>
      </c>
      <c r="T67" s="56">
        <v>112851.192</v>
      </c>
      <c r="U67" s="75">
        <v>0</v>
      </c>
      <c r="V67" s="56">
        <v>374188.19400000002</v>
      </c>
      <c r="W67" s="75">
        <v>365738.158</v>
      </c>
      <c r="X67" s="56">
        <f t="shared" si="8"/>
        <v>3497.085925233645</v>
      </c>
      <c r="Y67" s="75">
        <f t="shared" si="9"/>
        <v>2442.4018878504676</v>
      </c>
      <c r="Z67" s="56">
        <f t="shared" si="10"/>
        <v>2363.4295887850467</v>
      </c>
      <c r="AA67" s="75">
        <f t="shared" si="11"/>
        <v>1952.4673364485982</v>
      </c>
    </row>
    <row r="68" spans="1:27" outlineLevel="2">
      <c r="A68" s="51" t="s">
        <v>32</v>
      </c>
      <c r="B68" s="46" t="s">
        <v>208</v>
      </c>
      <c r="C68" s="43" t="s">
        <v>210</v>
      </c>
      <c r="D68" s="35">
        <v>144</v>
      </c>
      <c r="E68" s="96">
        <v>1</v>
      </c>
      <c r="F68" s="34">
        <v>1</v>
      </c>
      <c r="G68" s="89">
        <v>14.3</v>
      </c>
      <c r="H68" s="34">
        <v>0</v>
      </c>
      <c r="I68" s="89">
        <v>1.6</v>
      </c>
      <c r="J68" s="34">
        <v>12.51</v>
      </c>
      <c r="K68" s="89">
        <v>5.44</v>
      </c>
      <c r="L68" s="34">
        <v>18</v>
      </c>
      <c r="M68" s="84">
        <f t="shared" si="16"/>
        <v>0.69499999999999995</v>
      </c>
      <c r="N68" s="34">
        <v>11.21</v>
      </c>
      <c r="O68" s="79">
        <v>29.16</v>
      </c>
      <c r="P68" s="34">
        <f t="shared" si="19"/>
        <v>10.06993006993007</v>
      </c>
      <c r="Q68" s="74">
        <v>-4125.6639999999998</v>
      </c>
      <c r="R68" s="35">
        <v>294966.80499999999</v>
      </c>
      <c r="S68" s="74">
        <v>149817.30900000001</v>
      </c>
      <c r="T68" s="35">
        <v>91798.584000000003</v>
      </c>
      <c r="U68" s="74">
        <v>0</v>
      </c>
      <c r="V68" s="35">
        <v>444784.114</v>
      </c>
      <c r="W68" s="74">
        <v>440658.45</v>
      </c>
      <c r="X68" s="35">
        <f t="shared" si="8"/>
        <v>3088.7785694444447</v>
      </c>
      <c r="Y68" s="74">
        <f t="shared" si="9"/>
        <v>2451.2884027777782</v>
      </c>
      <c r="Z68" s="35">
        <f t="shared" si="10"/>
        <v>2422.6379583333337</v>
      </c>
      <c r="AA68" s="74">
        <f t="shared" si="11"/>
        <v>2048.3805902777776</v>
      </c>
    </row>
    <row r="69" spans="1:27" outlineLevel="2">
      <c r="A69" s="55" t="s">
        <v>32</v>
      </c>
      <c r="B69" s="47" t="s">
        <v>223</v>
      </c>
      <c r="C69" s="23" t="s">
        <v>224</v>
      </c>
      <c r="D69" s="56">
        <v>124</v>
      </c>
      <c r="E69" s="97">
        <v>1</v>
      </c>
      <c r="F69" s="57">
        <v>1</v>
      </c>
      <c r="G69" s="90">
        <v>23.4</v>
      </c>
      <c r="H69" s="57">
        <v>2</v>
      </c>
      <c r="I69" s="90">
        <v>2.8</v>
      </c>
      <c r="J69" s="57">
        <v>21.99</v>
      </c>
      <c r="K69" s="90">
        <v>8.2200000000000006</v>
      </c>
      <c r="L69" s="57">
        <v>30.2</v>
      </c>
      <c r="M69" s="85">
        <f t="shared" si="16"/>
        <v>0.72814569536423834</v>
      </c>
      <c r="N69" s="57">
        <v>17.23</v>
      </c>
      <c r="O69" s="80">
        <v>47.44</v>
      </c>
      <c r="P69" s="57">
        <f t="shared" si="19"/>
        <v>4.8818897637795278</v>
      </c>
      <c r="Q69" s="75">
        <v>-9667.5669999999991</v>
      </c>
      <c r="R69" s="56">
        <v>460342.94699999999</v>
      </c>
      <c r="S69" s="75">
        <v>236920.88500000001</v>
      </c>
      <c r="T69" s="56">
        <v>86748.422000000006</v>
      </c>
      <c r="U69" s="75">
        <v>28925.672999999999</v>
      </c>
      <c r="V69" s="56">
        <v>697263.83200000005</v>
      </c>
      <c r="W69" s="75">
        <v>687596.26500000001</v>
      </c>
      <c r="X69" s="56">
        <f t="shared" si="8"/>
        <v>5623.0954193548396</v>
      </c>
      <c r="Y69" s="75">
        <f t="shared" si="9"/>
        <v>4690.2398145161296</v>
      </c>
      <c r="Z69" s="56">
        <f t="shared" si="10"/>
        <v>4612.2755645161296</v>
      </c>
      <c r="AA69" s="75">
        <f t="shared" si="11"/>
        <v>3712.4431209677418</v>
      </c>
    </row>
    <row r="70" spans="1:27" outlineLevel="2">
      <c r="A70" s="51" t="s">
        <v>32</v>
      </c>
      <c r="B70" s="46" t="s">
        <v>223</v>
      </c>
      <c r="C70" s="43" t="s">
        <v>225</v>
      </c>
      <c r="D70" s="35">
        <v>171</v>
      </c>
      <c r="E70" s="96">
        <v>1</v>
      </c>
      <c r="F70" s="34">
        <v>1</v>
      </c>
      <c r="G70" s="89">
        <v>14.7</v>
      </c>
      <c r="H70" s="34">
        <v>2</v>
      </c>
      <c r="I70" s="89">
        <v>2</v>
      </c>
      <c r="J70" s="34">
        <v>20.68</v>
      </c>
      <c r="K70" s="89">
        <v>0</v>
      </c>
      <c r="L70" s="34">
        <v>20.7</v>
      </c>
      <c r="M70" s="84">
        <f t="shared" si="16"/>
        <v>0.99903381642512079</v>
      </c>
      <c r="N70" s="34">
        <v>9.4499999999999993</v>
      </c>
      <c r="O70" s="79">
        <v>30.13</v>
      </c>
      <c r="P70" s="34">
        <f t="shared" si="19"/>
        <v>10.239520958083833</v>
      </c>
      <c r="Q70" s="74">
        <v>-30024.684000000001</v>
      </c>
      <c r="R70" s="35">
        <v>320883.076</v>
      </c>
      <c r="S70" s="74">
        <v>149217.69500000001</v>
      </c>
      <c r="T70" s="35">
        <v>32202.223000000002</v>
      </c>
      <c r="U70" s="74">
        <v>11126.672</v>
      </c>
      <c r="V70" s="35">
        <v>470100.77100000001</v>
      </c>
      <c r="W70" s="74">
        <v>440076.087</v>
      </c>
      <c r="X70" s="35">
        <f t="shared" si="8"/>
        <v>2749.1273157894739</v>
      </c>
      <c r="Y70" s="74">
        <f t="shared" si="9"/>
        <v>2495.7419649122808</v>
      </c>
      <c r="Z70" s="35">
        <f t="shared" si="10"/>
        <v>2320.1590175438596</v>
      </c>
      <c r="AA70" s="74">
        <f t="shared" si="11"/>
        <v>1876.509216374269</v>
      </c>
    </row>
    <row r="71" spans="1:27" outlineLevel="2">
      <c r="A71" s="55" t="s">
        <v>32</v>
      </c>
      <c r="B71" s="47" t="s">
        <v>237</v>
      </c>
      <c r="C71" s="23" t="s">
        <v>239</v>
      </c>
      <c r="D71" s="56">
        <v>137</v>
      </c>
      <c r="E71" s="97">
        <v>1</v>
      </c>
      <c r="F71" s="57">
        <v>1</v>
      </c>
      <c r="G71" s="90">
        <v>17.399999999999999</v>
      </c>
      <c r="H71" s="57">
        <v>1</v>
      </c>
      <c r="I71" s="90">
        <v>0.6</v>
      </c>
      <c r="J71" s="57">
        <f>+I71+G71+H71+F71+E71</f>
        <v>21</v>
      </c>
      <c r="K71" s="90">
        <v>0</v>
      </c>
      <c r="L71" s="57">
        <f>+K71+J71</f>
        <v>21</v>
      </c>
      <c r="M71" s="85">
        <f t="shared" si="16"/>
        <v>1</v>
      </c>
      <c r="N71" s="57">
        <v>13.3</v>
      </c>
      <c r="O71" s="80">
        <f>+L71+N71</f>
        <v>34.299999999999997</v>
      </c>
      <c r="P71" s="57">
        <f t="shared" si="19"/>
        <v>7.4456521739130439</v>
      </c>
      <c r="Q71" s="75">
        <v>-38672</v>
      </c>
      <c r="R71" s="56">
        <v>358281</v>
      </c>
      <c r="S71" s="75">
        <v>98822</v>
      </c>
      <c r="T71" s="56">
        <v>51477</v>
      </c>
      <c r="U71" s="75">
        <v>12823</v>
      </c>
      <c r="V71" s="56">
        <f>+S71+R71</f>
        <v>457103</v>
      </c>
      <c r="W71" s="75">
        <f>+V71+Q71</f>
        <v>418431</v>
      </c>
      <c r="X71" s="56">
        <f t="shared" si="8"/>
        <v>3336.5182481751826</v>
      </c>
      <c r="Y71" s="75">
        <f t="shared" si="9"/>
        <v>2867.175182481752</v>
      </c>
      <c r="Z71" s="56">
        <f t="shared" si="10"/>
        <v>2584.8978102189781</v>
      </c>
      <c r="AA71" s="75">
        <f t="shared" si="11"/>
        <v>2615.1897810218979</v>
      </c>
    </row>
    <row r="72" spans="1:27" outlineLevel="2">
      <c r="A72" s="51" t="s">
        <v>32</v>
      </c>
      <c r="B72" s="46" t="s">
        <v>240</v>
      </c>
      <c r="C72" s="43" t="s">
        <v>241</v>
      </c>
      <c r="D72" s="35">
        <v>106</v>
      </c>
      <c r="E72" s="96">
        <v>1</v>
      </c>
      <c r="F72" s="34">
        <v>1</v>
      </c>
      <c r="G72" s="89">
        <v>10.4</v>
      </c>
      <c r="H72" s="34">
        <v>1</v>
      </c>
      <c r="I72" s="89">
        <v>0</v>
      </c>
      <c r="J72" s="34">
        <v>12.52</v>
      </c>
      <c r="K72" s="89">
        <v>0.92</v>
      </c>
      <c r="L72" s="34">
        <v>13.4</v>
      </c>
      <c r="M72" s="84">
        <f t="shared" ref="M72:M103" si="20">+J72/L72</f>
        <v>0.93432835820895521</v>
      </c>
      <c r="N72" s="34">
        <v>8.6300000000000008</v>
      </c>
      <c r="O72" s="79">
        <v>22.07</v>
      </c>
      <c r="P72" s="34">
        <f t="shared" si="19"/>
        <v>9.2982456140350873</v>
      </c>
      <c r="Q72" s="74">
        <v>-81213.210000000006</v>
      </c>
      <c r="R72" s="35">
        <v>227128.40900000001</v>
      </c>
      <c r="S72" s="74">
        <v>98517.082999999999</v>
      </c>
      <c r="T72" s="35">
        <v>25098.712</v>
      </c>
      <c r="U72" s="74">
        <v>20591.661</v>
      </c>
      <c r="V72" s="35">
        <v>325645.49200000003</v>
      </c>
      <c r="W72" s="74">
        <v>244432.28200000001</v>
      </c>
      <c r="X72" s="35">
        <f t="shared" si="8"/>
        <v>3072.1272830188682</v>
      </c>
      <c r="Y72" s="74">
        <f t="shared" si="9"/>
        <v>2641.0860283018869</v>
      </c>
      <c r="Z72" s="35">
        <f t="shared" si="10"/>
        <v>1874.9236698113209</v>
      </c>
      <c r="AA72" s="74">
        <f t="shared" si="11"/>
        <v>2142.7208396226415</v>
      </c>
    </row>
    <row r="73" spans="1:27" outlineLevel="2">
      <c r="A73" s="55" t="s">
        <v>32</v>
      </c>
      <c r="B73" s="47" t="s">
        <v>253</v>
      </c>
      <c r="C73" s="23" t="s">
        <v>254</v>
      </c>
      <c r="D73" s="56">
        <v>113</v>
      </c>
      <c r="E73" s="97">
        <v>1</v>
      </c>
      <c r="F73" s="57">
        <v>1</v>
      </c>
      <c r="G73" s="90">
        <v>15.1</v>
      </c>
      <c r="H73" s="57">
        <v>0</v>
      </c>
      <c r="I73" s="90">
        <v>0</v>
      </c>
      <c r="J73" s="57">
        <v>10.16</v>
      </c>
      <c r="K73" s="90">
        <v>6.95</v>
      </c>
      <c r="L73" s="57">
        <v>17.100000000000001</v>
      </c>
      <c r="M73" s="85">
        <f t="shared" si="20"/>
        <v>0.59415204678362565</v>
      </c>
      <c r="N73" s="57">
        <v>11.05</v>
      </c>
      <c r="O73" s="80">
        <v>28.16</v>
      </c>
      <c r="P73" s="57">
        <f t="shared" si="19"/>
        <v>7.483443708609272</v>
      </c>
      <c r="Q73" s="75">
        <v>-39254.601999999999</v>
      </c>
      <c r="R73" s="56">
        <v>279707.25199999998</v>
      </c>
      <c r="S73" s="75">
        <v>129819.99400000001</v>
      </c>
      <c r="T73" s="56">
        <v>44257.694000000003</v>
      </c>
      <c r="U73" s="75">
        <v>43937.675999999999</v>
      </c>
      <c r="V73" s="56">
        <v>409527.24599999998</v>
      </c>
      <c r="W73" s="75">
        <v>370272.64399999997</v>
      </c>
      <c r="X73" s="56">
        <f t="shared" si="8"/>
        <v>3624.1349203539821</v>
      </c>
      <c r="Y73" s="75">
        <f t="shared" si="9"/>
        <v>2843.6449203539823</v>
      </c>
      <c r="Z73" s="56">
        <f t="shared" si="10"/>
        <v>2496.2590619469024</v>
      </c>
      <c r="AA73" s="75">
        <f t="shared" si="11"/>
        <v>2475.2854159292033</v>
      </c>
    </row>
    <row r="74" spans="1:27" s="14" customFormat="1" outlineLevel="1">
      <c r="A74" s="141" t="s">
        <v>274</v>
      </c>
      <c r="B74" s="142" t="s">
        <v>273</v>
      </c>
      <c r="C74" s="143"/>
      <c r="D74" s="144">
        <f t="shared" ref="D74:L74" si="21">SUBTOTAL(9,D52:D73)</f>
        <v>3175</v>
      </c>
      <c r="E74" s="145">
        <f t="shared" si="21"/>
        <v>22.1</v>
      </c>
      <c r="F74" s="146">
        <f t="shared" si="21"/>
        <v>20.8</v>
      </c>
      <c r="G74" s="147">
        <f t="shared" si="21"/>
        <v>346.79999999999995</v>
      </c>
      <c r="H74" s="146">
        <f t="shared" si="21"/>
        <v>25.5</v>
      </c>
      <c r="I74" s="147">
        <f t="shared" si="21"/>
        <v>26.900000000000002</v>
      </c>
      <c r="J74" s="146">
        <f t="shared" si="21"/>
        <v>374.81000000000006</v>
      </c>
      <c r="K74" s="147">
        <f t="shared" si="21"/>
        <v>67.399999999999991</v>
      </c>
      <c r="L74" s="146">
        <f t="shared" si="21"/>
        <v>442.00000000000006</v>
      </c>
      <c r="M74" s="148">
        <f t="shared" si="20"/>
        <v>0.84798642533936652</v>
      </c>
      <c r="N74" s="146">
        <f>SUBTOTAL(9,N52:N73)</f>
        <v>272.20000000000005</v>
      </c>
      <c r="O74" s="149">
        <f>SUBTOTAL(9,O52:O73)</f>
        <v>715.4799999999999</v>
      </c>
      <c r="P74" s="150">
        <f>+D74/(G74+H74)</f>
        <v>8.5280687617512765</v>
      </c>
      <c r="Q74" s="151">
        <f t="shared" ref="Q74:W74" si="22">SUBTOTAL(9,Q52:Q73)</f>
        <v>-530159.46600000001</v>
      </c>
      <c r="R74" s="144">
        <f t="shared" si="22"/>
        <v>6795404.5640000002</v>
      </c>
      <c r="S74" s="151">
        <f t="shared" si="22"/>
        <v>3420638.152999999</v>
      </c>
      <c r="T74" s="144">
        <f t="shared" si="22"/>
        <v>1670843.7036000001</v>
      </c>
      <c r="U74" s="151">
        <f t="shared" si="22"/>
        <v>395580.641</v>
      </c>
      <c r="V74" s="144">
        <f t="shared" si="22"/>
        <v>10216042.716999998</v>
      </c>
      <c r="W74" s="151">
        <f t="shared" si="22"/>
        <v>9685883.2509999983</v>
      </c>
      <c r="X74" s="144">
        <f t="shared" si="8"/>
        <v>3217.6512494488184</v>
      </c>
      <c r="Y74" s="151">
        <f t="shared" si="9"/>
        <v>2566.8089361889756</v>
      </c>
      <c r="Z74" s="144">
        <f t="shared" si="10"/>
        <v>2399.8295768188968</v>
      </c>
      <c r="AA74" s="151">
        <f t="shared" si="11"/>
        <v>2140.284902047244</v>
      </c>
    </row>
    <row r="75" spans="1:27" outlineLevel="2">
      <c r="A75" s="112" t="s">
        <v>39</v>
      </c>
      <c r="B75" s="113" t="s">
        <v>33</v>
      </c>
      <c r="C75" s="114" t="s">
        <v>40</v>
      </c>
      <c r="D75" s="115">
        <v>202</v>
      </c>
      <c r="E75" s="116">
        <v>1</v>
      </c>
      <c r="F75" s="117">
        <v>1</v>
      </c>
      <c r="G75" s="118">
        <v>18.8</v>
      </c>
      <c r="H75" s="117">
        <v>2.1</v>
      </c>
      <c r="I75" s="118">
        <v>3.2</v>
      </c>
      <c r="J75" s="117">
        <v>24.83</v>
      </c>
      <c r="K75" s="118">
        <v>1.3</v>
      </c>
      <c r="L75" s="117">
        <v>26.1</v>
      </c>
      <c r="M75" s="119">
        <f t="shared" si="20"/>
        <v>0.95134099616858225</v>
      </c>
      <c r="N75" s="117">
        <v>15.38</v>
      </c>
      <c r="O75" s="120">
        <v>41.51</v>
      </c>
      <c r="P75" s="117">
        <f t="shared" ref="P75:P106" si="23">+D75/(H75+G75)</f>
        <v>9.6650717703349276</v>
      </c>
      <c r="Q75" s="121">
        <v>-22040.359</v>
      </c>
      <c r="R75" s="115">
        <v>401185.78</v>
      </c>
      <c r="S75" s="121">
        <v>215856.57699999999</v>
      </c>
      <c r="T75" s="115">
        <v>158204.95300000001</v>
      </c>
      <c r="U75" s="121">
        <v>0</v>
      </c>
      <c r="V75" s="115">
        <v>617042.35699999996</v>
      </c>
      <c r="W75" s="121">
        <v>595001.99800000002</v>
      </c>
      <c r="X75" s="115">
        <f t="shared" si="8"/>
        <v>3054.6651336633663</v>
      </c>
      <c r="Y75" s="121">
        <f t="shared" si="9"/>
        <v>2271.472297029703</v>
      </c>
      <c r="Z75" s="115">
        <f t="shared" si="10"/>
        <v>2162.3616089108914</v>
      </c>
      <c r="AA75" s="121">
        <f t="shared" si="11"/>
        <v>1986.0682178217824</v>
      </c>
    </row>
    <row r="76" spans="1:27" outlineLevel="2">
      <c r="A76" s="51" t="s">
        <v>39</v>
      </c>
      <c r="B76" s="46" t="s">
        <v>33</v>
      </c>
      <c r="C76" s="43" t="s">
        <v>41</v>
      </c>
      <c r="D76" s="35">
        <v>225</v>
      </c>
      <c r="E76" s="96">
        <v>1</v>
      </c>
      <c r="F76" s="34">
        <v>1</v>
      </c>
      <c r="G76" s="89">
        <v>18.600000000000001</v>
      </c>
      <c r="H76" s="34">
        <v>3.7</v>
      </c>
      <c r="I76" s="89">
        <v>0</v>
      </c>
      <c r="J76" s="34">
        <v>21.21</v>
      </c>
      <c r="K76" s="89">
        <v>3.04</v>
      </c>
      <c r="L76" s="34">
        <v>24.3</v>
      </c>
      <c r="M76" s="84">
        <f t="shared" si="20"/>
        <v>0.87283950617283956</v>
      </c>
      <c r="N76" s="34">
        <v>8.02</v>
      </c>
      <c r="O76" s="79">
        <v>32.270000000000003</v>
      </c>
      <c r="P76" s="34">
        <f t="shared" si="23"/>
        <v>10.089686098654708</v>
      </c>
      <c r="Q76" s="74">
        <v>-25877.167000000001</v>
      </c>
      <c r="R76" s="35">
        <v>348696.61300000001</v>
      </c>
      <c r="S76" s="74">
        <v>228877.068</v>
      </c>
      <c r="T76" s="35">
        <v>155814.47200000001</v>
      </c>
      <c r="U76" s="74">
        <v>0</v>
      </c>
      <c r="V76" s="35">
        <v>577573.68099999998</v>
      </c>
      <c r="W76" s="74">
        <v>551696.51399999997</v>
      </c>
      <c r="X76" s="35">
        <f t="shared" si="8"/>
        <v>2566.9941377777777</v>
      </c>
      <c r="Y76" s="74">
        <f t="shared" si="9"/>
        <v>1874.4853733333332</v>
      </c>
      <c r="Z76" s="35">
        <f t="shared" si="10"/>
        <v>1759.4757422222219</v>
      </c>
      <c r="AA76" s="74">
        <f t="shared" si="11"/>
        <v>1549.7627244444445</v>
      </c>
    </row>
    <row r="77" spans="1:27" outlineLevel="2">
      <c r="A77" s="55" t="s">
        <v>39</v>
      </c>
      <c r="B77" s="47" t="s">
        <v>33</v>
      </c>
      <c r="C77" s="23" t="s">
        <v>42</v>
      </c>
      <c r="D77" s="56">
        <v>227</v>
      </c>
      <c r="E77" s="97">
        <v>1</v>
      </c>
      <c r="F77" s="57">
        <v>1</v>
      </c>
      <c r="G77" s="90">
        <v>22.1</v>
      </c>
      <c r="H77" s="57">
        <v>1</v>
      </c>
      <c r="I77" s="90">
        <v>2</v>
      </c>
      <c r="J77" s="57">
        <v>25.81</v>
      </c>
      <c r="K77" s="90">
        <v>1.02</v>
      </c>
      <c r="L77" s="57">
        <v>27.1</v>
      </c>
      <c r="M77" s="85">
        <f t="shared" si="20"/>
        <v>0.95239852398523972</v>
      </c>
      <c r="N77" s="57">
        <v>12.44</v>
      </c>
      <c r="O77" s="80">
        <v>39.270000000000003</v>
      </c>
      <c r="P77" s="57">
        <f t="shared" si="23"/>
        <v>9.8268398268398265</v>
      </c>
      <c r="Q77" s="75">
        <v>-28813.688999999998</v>
      </c>
      <c r="R77" s="56">
        <v>401089.321</v>
      </c>
      <c r="S77" s="75">
        <v>242009.076</v>
      </c>
      <c r="T77" s="56">
        <v>171507.163</v>
      </c>
      <c r="U77" s="75">
        <v>0</v>
      </c>
      <c r="V77" s="56">
        <v>643098.397</v>
      </c>
      <c r="W77" s="75">
        <v>614284.70799999998</v>
      </c>
      <c r="X77" s="56">
        <f t="shared" si="8"/>
        <v>2833.0325859030836</v>
      </c>
      <c r="Y77" s="75">
        <f t="shared" si="9"/>
        <v>2077.494422907489</v>
      </c>
      <c r="Z77" s="56">
        <f t="shared" si="10"/>
        <v>1950.5618722466959</v>
      </c>
      <c r="AA77" s="75">
        <f t="shared" si="11"/>
        <v>1766.913308370044</v>
      </c>
    </row>
    <row r="78" spans="1:27" outlineLevel="2">
      <c r="A78" s="51" t="s">
        <v>39</v>
      </c>
      <c r="B78" s="46" t="s">
        <v>33</v>
      </c>
      <c r="C78" s="43" t="s">
        <v>43</v>
      </c>
      <c r="D78" s="35">
        <v>244</v>
      </c>
      <c r="E78" s="96">
        <v>1</v>
      </c>
      <c r="F78" s="34">
        <v>1</v>
      </c>
      <c r="G78" s="89">
        <v>24.4</v>
      </c>
      <c r="H78" s="34">
        <v>2</v>
      </c>
      <c r="I78" s="89">
        <v>1</v>
      </c>
      <c r="J78" s="34">
        <v>28.75</v>
      </c>
      <c r="K78" s="89">
        <v>0.7</v>
      </c>
      <c r="L78" s="34">
        <v>29.5</v>
      </c>
      <c r="M78" s="84">
        <f t="shared" si="20"/>
        <v>0.97457627118644063</v>
      </c>
      <c r="N78" s="34">
        <v>8.5</v>
      </c>
      <c r="O78" s="79">
        <v>37.950000000000003</v>
      </c>
      <c r="P78" s="34">
        <f t="shared" si="23"/>
        <v>9.2424242424242422</v>
      </c>
      <c r="Q78" s="74">
        <v>-21422.098000000002</v>
      </c>
      <c r="R78" s="35">
        <v>429674.527</v>
      </c>
      <c r="S78" s="74">
        <v>234191.05900000001</v>
      </c>
      <c r="T78" s="35">
        <v>171507.163</v>
      </c>
      <c r="U78" s="74">
        <v>0</v>
      </c>
      <c r="V78" s="35">
        <v>663865.58600000001</v>
      </c>
      <c r="W78" s="74">
        <v>642443.48800000001</v>
      </c>
      <c r="X78" s="35">
        <f t="shared" si="8"/>
        <v>2720.7605983606559</v>
      </c>
      <c r="Y78" s="74">
        <f t="shared" si="9"/>
        <v>2017.8623893442623</v>
      </c>
      <c r="Z78" s="35">
        <f t="shared" si="10"/>
        <v>1930.0669057377049</v>
      </c>
      <c r="AA78" s="74">
        <f t="shared" si="11"/>
        <v>1760.9611762295083</v>
      </c>
    </row>
    <row r="79" spans="1:27" outlineLevel="2">
      <c r="A79" s="55" t="s">
        <v>39</v>
      </c>
      <c r="B79" s="47" t="s">
        <v>33</v>
      </c>
      <c r="C79" s="23" t="s">
        <v>44</v>
      </c>
      <c r="D79" s="56">
        <v>284</v>
      </c>
      <c r="E79" s="97">
        <v>1</v>
      </c>
      <c r="F79" s="57">
        <v>1</v>
      </c>
      <c r="G79" s="90">
        <v>27.5</v>
      </c>
      <c r="H79" s="57">
        <v>1</v>
      </c>
      <c r="I79" s="90">
        <v>3.9</v>
      </c>
      <c r="J79" s="57">
        <v>32.799999999999997</v>
      </c>
      <c r="K79" s="90">
        <v>1.52</v>
      </c>
      <c r="L79" s="57">
        <v>34.299999999999997</v>
      </c>
      <c r="M79" s="85">
        <f t="shared" si="20"/>
        <v>0.95626822157434399</v>
      </c>
      <c r="N79" s="57">
        <v>16.75</v>
      </c>
      <c r="O79" s="80">
        <v>50.47</v>
      </c>
      <c r="P79" s="57">
        <f t="shared" si="23"/>
        <v>9.9649122807017552</v>
      </c>
      <c r="Q79" s="75">
        <v>-46614.707000000002</v>
      </c>
      <c r="R79" s="56">
        <v>490090.75400000002</v>
      </c>
      <c r="S79" s="75">
        <v>330100.28200000001</v>
      </c>
      <c r="T79" s="56">
        <v>264236.69300000003</v>
      </c>
      <c r="U79" s="75">
        <v>662784</v>
      </c>
      <c r="V79" s="56">
        <v>820191.03599999996</v>
      </c>
      <c r="W79" s="75">
        <v>773576.32900000003</v>
      </c>
      <c r="X79" s="56">
        <f t="shared" si="8"/>
        <v>2887.9966056338026</v>
      </c>
      <c r="Y79" s="75">
        <f t="shared" si="9"/>
        <v>-376.16076408450709</v>
      </c>
      <c r="Z79" s="56">
        <f t="shared" si="10"/>
        <v>-540.29705633802791</v>
      </c>
      <c r="AA79" s="75">
        <f t="shared" si="11"/>
        <v>1725.6716690140845</v>
      </c>
    </row>
    <row r="80" spans="1:27" outlineLevel="2">
      <c r="A80" s="51" t="s">
        <v>39</v>
      </c>
      <c r="B80" s="46" t="s">
        <v>87</v>
      </c>
      <c r="C80" s="43" t="s">
        <v>88</v>
      </c>
      <c r="D80" s="35">
        <v>216</v>
      </c>
      <c r="E80" s="96">
        <v>0.5</v>
      </c>
      <c r="F80" s="34">
        <v>0</v>
      </c>
      <c r="G80" s="89">
        <v>17.600000000000001</v>
      </c>
      <c r="H80" s="34">
        <v>1</v>
      </c>
      <c r="I80" s="89">
        <v>4</v>
      </c>
      <c r="J80" s="34">
        <v>17.34</v>
      </c>
      <c r="K80" s="89">
        <v>5.76</v>
      </c>
      <c r="L80" s="34">
        <v>23.1</v>
      </c>
      <c r="M80" s="84">
        <f t="shared" si="20"/>
        <v>0.75064935064935057</v>
      </c>
      <c r="N80" s="34">
        <v>12.83</v>
      </c>
      <c r="O80" s="79">
        <v>35.93</v>
      </c>
      <c r="P80" s="34">
        <f t="shared" si="23"/>
        <v>11.61290322580645</v>
      </c>
      <c r="Q80" s="74">
        <v>-822.5</v>
      </c>
      <c r="R80" s="35">
        <v>353298.37599999999</v>
      </c>
      <c r="S80" s="74">
        <v>141025.94500000001</v>
      </c>
      <c r="T80" s="35">
        <v>79845.672000000006</v>
      </c>
      <c r="U80" s="74">
        <v>0</v>
      </c>
      <c r="V80" s="35">
        <v>494324.321</v>
      </c>
      <c r="W80" s="74">
        <v>493501.821</v>
      </c>
      <c r="X80" s="35">
        <f t="shared" ref="X80:X143" si="24">+V80/D80</f>
        <v>2288.5385231481482</v>
      </c>
      <c r="Y80" s="74">
        <f t="shared" ref="Y80:Y143" si="25">+(V80-(U80+T80))/D80</f>
        <v>1918.8826342592592</v>
      </c>
      <c r="Z80" s="35">
        <f t="shared" ref="Z80:Z143" si="26">+(W80-(U80+T80))/D80</f>
        <v>1915.0747638888888</v>
      </c>
      <c r="AA80" s="74">
        <f t="shared" ref="AA80:AA143" si="27">+R80/D80</f>
        <v>1635.6406296296295</v>
      </c>
    </row>
    <row r="81" spans="1:27" outlineLevel="2">
      <c r="A81" s="55" t="s">
        <v>39</v>
      </c>
      <c r="B81" s="47" t="s">
        <v>87</v>
      </c>
      <c r="C81" s="23" t="s">
        <v>89</v>
      </c>
      <c r="D81" s="56">
        <v>247</v>
      </c>
      <c r="E81" s="97">
        <v>1</v>
      </c>
      <c r="F81" s="57">
        <v>1</v>
      </c>
      <c r="G81" s="90">
        <v>19</v>
      </c>
      <c r="H81" s="57">
        <v>2.1</v>
      </c>
      <c r="I81" s="90">
        <v>1.9</v>
      </c>
      <c r="J81" s="57">
        <v>19.7</v>
      </c>
      <c r="K81" s="90">
        <v>5</v>
      </c>
      <c r="L81" s="57">
        <v>24.9</v>
      </c>
      <c r="M81" s="85">
        <f t="shared" si="20"/>
        <v>0.79116465863453822</v>
      </c>
      <c r="N81" s="57">
        <v>23.36</v>
      </c>
      <c r="O81" s="80">
        <v>48.06</v>
      </c>
      <c r="P81" s="57">
        <f t="shared" si="23"/>
        <v>11.706161137440757</v>
      </c>
      <c r="Q81" s="75">
        <v>-8942.6659999999993</v>
      </c>
      <c r="R81" s="56">
        <v>569884.59900000005</v>
      </c>
      <c r="S81" s="75">
        <v>217950.731</v>
      </c>
      <c r="T81" s="56">
        <v>142484.568</v>
      </c>
      <c r="U81" s="75">
        <v>0</v>
      </c>
      <c r="V81" s="56">
        <v>787835.33</v>
      </c>
      <c r="W81" s="75">
        <v>778892.66399999999</v>
      </c>
      <c r="X81" s="56">
        <f t="shared" si="24"/>
        <v>3189.616720647773</v>
      </c>
      <c r="Y81" s="75">
        <f t="shared" si="25"/>
        <v>2612.7561214574898</v>
      </c>
      <c r="Z81" s="56">
        <f t="shared" si="26"/>
        <v>2576.550995951417</v>
      </c>
      <c r="AA81" s="75">
        <f t="shared" si="27"/>
        <v>2307.2250971659919</v>
      </c>
    </row>
    <row r="82" spans="1:27" outlineLevel="2">
      <c r="A82" s="51" t="s">
        <v>39</v>
      </c>
      <c r="B82" s="46" t="s">
        <v>94</v>
      </c>
      <c r="C82" s="43" t="s">
        <v>95</v>
      </c>
      <c r="D82" s="35">
        <v>232</v>
      </c>
      <c r="E82" s="96">
        <v>1</v>
      </c>
      <c r="F82" s="34">
        <v>0</v>
      </c>
      <c r="G82" s="89">
        <v>20.6</v>
      </c>
      <c r="H82" s="34">
        <v>3</v>
      </c>
      <c r="I82" s="89">
        <v>1.1000000000000001</v>
      </c>
      <c r="J82" s="34">
        <v>23.04</v>
      </c>
      <c r="K82" s="89">
        <v>2.62</v>
      </c>
      <c r="L82" s="34">
        <v>25.7</v>
      </c>
      <c r="M82" s="84">
        <f t="shared" si="20"/>
        <v>0.89649805447470821</v>
      </c>
      <c r="N82" s="34">
        <v>22.56</v>
      </c>
      <c r="O82" s="79">
        <v>48.22</v>
      </c>
      <c r="P82" s="34">
        <f t="shared" si="23"/>
        <v>9.8305084745762699</v>
      </c>
      <c r="Q82" s="74">
        <v>-2114.0320000000002</v>
      </c>
      <c r="R82" s="35">
        <v>385101.46399999998</v>
      </c>
      <c r="S82" s="74">
        <v>136125.65</v>
      </c>
      <c r="T82" s="35">
        <v>82084.775999999998</v>
      </c>
      <c r="U82" s="74">
        <v>0</v>
      </c>
      <c r="V82" s="35">
        <v>521227.114</v>
      </c>
      <c r="W82" s="74">
        <v>519113.08199999999</v>
      </c>
      <c r="X82" s="35">
        <f t="shared" si="24"/>
        <v>2246.6685948275863</v>
      </c>
      <c r="Y82" s="74">
        <f t="shared" si="25"/>
        <v>1892.8549051724137</v>
      </c>
      <c r="Z82" s="35">
        <f t="shared" si="26"/>
        <v>1883.742698275862</v>
      </c>
      <c r="AA82" s="74">
        <f t="shared" si="27"/>
        <v>1659.9201034482758</v>
      </c>
    </row>
    <row r="83" spans="1:27" outlineLevel="2">
      <c r="A83" s="55" t="s">
        <v>39</v>
      </c>
      <c r="B83" s="47" t="s">
        <v>123</v>
      </c>
      <c r="C83" s="23" t="s">
        <v>124</v>
      </c>
      <c r="D83" s="56">
        <v>235</v>
      </c>
      <c r="E83" s="97">
        <v>1</v>
      </c>
      <c r="F83" s="57">
        <v>1</v>
      </c>
      <c r="G83" s="90">
        <v>32.200000000000003</v>
      </c>
      <c r="H83" s="57">
        <v>1</v>
      </c>
      <c r="I83" s="90">
        <v>3</v>
      </c>
      <c r="J83" s="57">
        <v>25.3</v>
      </c>
      <c r="K83" s="90">
        <v>8.9</v>
      </c>
      <c r="L83" s="57">
        <f>+E83+F83+G83+H83+I83</f>
        <v>38.200000000000003</v>
      </c>
      <c r="M83" s="85">
        <f t="shared" si="20"/>
        <v>0.66230366492146597</v>
      </c>
      <c r="N83" s="57">
        <v>21.58</v>
      </c>
      <c r="O83" s="80">
        <v>57.59</v>
      </c>
      <c r="P83" s="57">
        <f t="shared" si="23"/>
        <v>7.0783132530120474</v>
      </c>
      <c r="Q83" s="75">
        <v>-6147.0649999999996</v>
      </c>
      <c r="R83" s="56">
        <v>521817.95899999997</v>
      </c>
      <c r="S83" s="75">
        <v>170126.196</v>
      </c>
      <c r="T83" s="56">
        <v>100260</v>
      </c>
      <c r="U83" s="75">
        <v>0</v>
      </c>
      <c r="V83" s="56">
        <v>691944.15500000003</v>
      </c>
      <c r="W83" s="75">
        <v>685797.09</v>
      </c>
      <c r="X83" s="56">
        <f t="shared" si="24"/>
        <v>2944.4432127659575</v>
      </c>
      <c r="Y83" s="75">
        <f t="shared" si="25"/>
        <v>2517.804914893617</v>
      </c>
      <c r="Z83" s="56">
        <f t="shared" si="26"/>
        <v>2491.6471914893614</v>
      </c>
      <c r="AA83" s="75">
        <f t="shared" si="27"/>
        <v>2220.5019531914891</v>
      </c>
    </row>
    <row r="84" spans="1:27" outlineLevel="2">
      <c r="A84" s="51" t="s">
        <v>39</v>
      </c>
      <c r="B84" s="46" t="s">
        <v>139</v>
      </c>
      <c r="C84" s="43" t="s">
        <v>140</v>
      </c>
      <c r="D84" s="35">
        <v>211</v>
      </c>
      <c r="E84" s="96">
        <v>1</v>
      </c>
      <c r="F84" s="34">
        <v>1</v>
      </c>
      <c r="G84" s="89">
        <v>25.1</v>
      </c>
      <c r="H84" s="34">
        <v>4</v>
      </c>
      <c r="I84" s="89">
        <v>0</v>
      </c>
      <c r="J84" s="34">
        <v>24.9</v>
      </c>
      <c r="K84" s="89">
        <v>6.23</v>
      </c>
      <c r="L84" s="34">
        <v>31.1</v>
      </c>
      <c r="M84" s="84">
        <f t="shared" si="20"/>
        <v>0.80064308681672014</v>
      </c>
      <c r="N84" s="34">
        <v>23.38</v>
      </c>
      <c r="O84" s="79">
        <v>54.51</v>
      </c>
      <c r="P84" s="34">
        <f t="shared" si="23"/>
        <v>7.2508591065292096</v>
      </c>
      <c r="Q84" s="74">
        <v>-20490.098000000002</v>
      </c>
      <c r="R84" s="35">
        <v>528210.71200000006</v>
      </c>
      <c r="S84" s="74">
        <v>148584.07</v>
      </c>
      <c r="T84" s="35">
        <v>43229.351999999999</v>
      </c>
      <c r="U84" s="74">
        <v>38757.641000000003</v>
      </c>
      <c r="V84" s="35">
        <v>676794.78200000001</v>
      </c>
      <c r="W84" s="74">
        <v>656304.68400000001</v>
      </c>
      <c r="X84" s="35">
        <f t="shared" si="24"/>
        <v>3207.5582085308056</v>
      </c>
      <c r="Y84" s="74">
        <f t="shared" si="25"/>
        <v>2818.9942606635072</v>
      </c>
      <c r="Z84" s="35">
        <f t="shared" si="26"/>
        <v>2721.8847914691942</v>
      </c>
      <c r="AA84" s="74">
        <f t="shared" si="27"/>
        <v>2503.3683033175357</v>
      </c>
    </row>
    <row r="85" spans="1:27" outlineLevel="2">
      <c r="A85" s="55" t="s">
        <v>39</v>
      </c>
      <c r="B85" s="47" t="s">
        <v>185</v>
      </c>
      <c r="C85" s="23" t="s">
        <v>188</v>
      </c>
      <c r="D85" s="56">
        <v>296</v>
      </c>
      <c r="E85" s="97">
        <v>1</v>
      </c>
      <c r="F85" s="57">
        <v>0</v>
      </c>
      <c r="G85" s="90">
        <v>30.9</v>
      </c>
      <c r="H85" s="57">
        <v>4</v>
      </c>
      <c r="I85" s="90">
        <v>1.9</v>
      </c>
      <c r="J85" s="57">
        <v>24.9</v>
      </c>
      <c r="K85" s="90">
        <v>12.92</v>
      </c>
      <c r="L85" s="57">
        <v>37.799999999999997</v>
      </c>
      <c r="M85" s="85">
        <f t="shared" si="20"/>
        <v>0.65873015873015872</v>
      </c>
      <c r="N85" s="57">
        <v>20.190000000000001</v>
      </c>
      <c r="O85" s="80">
        <v>58.77</v>
      </c>
      <c r="P85" s="57">
        <f t="shared" si="23"/>
        <v>8.4813753581661899</v>
      </c>
      <c r="Q85" s="75">
        <v>-11034.279</v>
      </c>
      <c r="R85" s="56">
        <v>515548.90100000001</v>
      </c>
      <c r="S85" s="75">
        <v>115940.031</v>
      </c>
      <c r="T85" s="56">
        <v>49771.572</v>
      </c>
      <c r="U85" s="75">
        <v>6479.7749999999996</v>
      </c>
      <c r="V85" s="56">
        <v>631488.93200000003</v>
      </c>
      <c r="W85" s="75">
        <v>620454.65300000005</v>
      </c>
      <c r="X85" s="56">
        <f t="shared" si="24"/>
        <v>2133.4085540540541</v>
      </c>
      <c r="Y85" s="75">
        <f t="shared" si="25"/>
        <v>1943.3702195945948</v>
      </c>
      <c r="Z85" s="56">
        <f t="shared" si="26"/>
        <v>1906.0922500000004</v>
      </c>
      <c r="AA85" s="75">
        <f t="shared" si="27"/>
        <v>1741.7192601351351</v>
      </c>
    </row>
    <row r="86" spans="1:27" outlineLevel="2">
      <c r="A86" s="51" t="s">
        <v>39</v>
      </c>
      <c r="B86" s="46" t="s">
        <v>189</v>
      </c>
      <c r="C86" s="43" t="s">
        <v>190</v>
      </c>
      <c r="D86" s="35">
        <v>218</v>
      </c>
      <c r="E86" s="96">
        <v>1</v>
      </c>
      <c r="F86" s="34">
        <v>0</v>
      </c>
      <c r="G86" s="89">
        <v>24.9</v>
      </c>
      <c r="H86" s="34">
        <v>1</v>
      </c>
      <c r="I86" s="89">
        <v>1</v>
      </c>
      <c r="J86" s="34">
        <v>20.190000000000001</v>
      </c>
      <c r="K86" s="89">
        <v>7.7</v>
      </c>
      <c r="L86" s="34">
        <v>27.9</v>
      </c>
      <c r="M86" s="84">
        <f t="shared" si="20"/>
        <v>0.72365591397849471</v>
      </c>
      <c r="N86" s="34">
        <v>19.489999999999998</v>
      </c>
      <c r="O86" s="79">
        <v>47.38</v>
      </c>
      <c r="P86" s="34">
        <f t="shared" si="23"/>
        <v>8.416988416988417</v>
      </c>
      <c r="Q86" s="74">
        <v>-22685.38</v>
      </c>
      <c r="R86" s="35">
        <v>448170.16800000001</v>
      </c>
      <c r="S86" s="74">
        <v>215612.264</v>
      </c>
      <c r="T86" s="35">
        <v>122589</v>
      </c>
      <c r="U86" s="74">
        <v>16798.95</v>
      </c>
      <c r="V86" s="35">
        <v>663782.43200000003</v>
      </c>
      <c r="W86" s="74">
        <v>641097.05200000003</v>
      </c>
      <c r="X86" s="35">
        <f t="shared" si="24"/>
        <v>3044.8735412844039</v>
      </c>
      <c r="Y86" s="74">
        <f t="shared" si="25"/>
        <v>2405.4792752293583</v>
      </c>
      <c r="Z86" s="35">
        <f t="shared" si="26"/>
        <v>2301.417899082569</v>
      </c>
      <c r="AA86" s="74">
        <f t="shared" si="27"/>
        <v>2055.8264587155963</v>
      </c>
    </row>
    <row r="87" spans="1:27" outlineLevel="2">
      <c r="A87" s="55" t="s">
        <v>39</v>
      </c>
      <c r="B87" s="47" t="s">
        <v>191</v>
      </c>
      <c r="C87" s="23" t="s">
        <v>193</v>
      </c>
      <c r="D87" s="56">
        <v>234</v>
      </c>
      <c r="E87" s="97">
        <v>0.9</v>
      </c>
      <c r="F87" s="57">
        <v>0</v>
      </c>
      <c r="G87" s="90">
        <v>21.2</v>
      </c>
      <c r="H87" s="57">
        <v>3</v>
      </c>
      <c r="I87" s="90">
        <v>0.5</v>
      </c>
      <c r="J87" s="57">
        <v>23.9</v>
      </c>
      <c r="K87" s="90">
        <v>1.66</v>
      </c>
      <c r="L87" s="57">
        <f>+I87+H87+G87+F87+E87</f>
        <v>25.599999999999998</v>
      </c>
      <c r="M87" s="85">
        <f t="shared" si="20"/>
        <v>0.93359375</v>
      </c>
      <c r="N87" s="57">
        <v>13.18</v>
      </c>
      <c r="O87" s="80">
        <v>39.01</v>
      </c>
      <c r="P87" s="57">
        <f t="shared" si="23"/>
        <v>9.6694214876033069</v>
      </c>
      <c r="Q87" s="75">
        <v>-38653.196000000004</v>
      </c>
      <c r="R87" s="56">
        <v>404213.90700000001</v>
      </c>
      <c r="S87" s="75">
        <v>190486.12299999999</v>
      </c>
      <c r="T87" s="56">
        <v>73377.551999999996</v>
      </c>
      <c r="U87" s="75">
        <v>25180.26</v>
      </c>
      <c r="V87" s="56">
        <v>594700.03</v>
      </c>
      <c r="W87" s="75">
        <v>556046.83400000003</v>
      </c>
      <c r="X87" s="56">
        <f t="shared" si="24"/>
        <v>2541.4531196581197</v>
      </c>
      <c r="Y87" s="75">
        <f t="shared" si="25"/>
        <v>2120.2658888888891</v>
      </c>
      <c r="Z87" s="56">
        <f t="shared" si="26"/>
        <v>1955.0812905982909</v>
      </c>
      <c r="AA87" s="75">
        <f t="shared" si="27"/>
        <v>1727.4098589743589</v>
      </c>
    </row>
    <row r="88" spans="1:27" outlineLevel="2">
      <c r="A88" s="51" t="s">
        <v>39</v>
      </c>
      <c r="B88" s="46" t="s">
        <v>208</v>
      </c>
      <c r="C88" s="43" t="s">
        <v>211</v>
      </c>
      <c r="D88" s="35">
        <v>202</v>
      </c>
      <c r="E88" s="96">
        <v>1</v>
      </c>
      <c r="F88" s="34">
        <v>1</v>
      </c>
      <c r="G88" s="89">
        <v>18.7</v>
      </c>
      <c r="H88" s="34">
        <v>1</v>
      </c>
      <c r="I88" s="89">
        <v>1.5</v>
      </c>
      <c r="J88" s="34">
        <v>14.31</v>
      </c>
      <c r="K88" s="89">
        <v>9.11</v>
      </c>
      <c r="L88" s="34">
        <v>23.2</v>
      </c>
      <c r="M88" s="84">
        <f t="shared" si="20"/>
        <v>0.61681034482758623</v>
      </c>
      <c r="N88" s="34">
        <v>14.37</v>
      </c>
      <c r="O88" s="79">
        <v>37.79</v>
      </c>
      <c r="P88" s="34">
        <f t="shared" si="23"/>
        <v>10.253807106598986</v>
      </c>
      <c r="Q88" s="74">
        <v>-21261.524000000001</v>
      </c>
      <c r="R88" s="35">
        <v>353655.26799999998</v>
      </c>
      <c r="S88" s="74">
        <v>170943.51</v>
      </c>
      <c r="T88" s="35">
        <v>100261.944</v>
      </c>
      <c r="U88" s="74">
        <v>0</v>
      </c>
      <c r="V88" s="35">
        <v>524598.77800000005</v>
      </c>
      <c r="W88" s="74">
        <v>503337.25400000002</v>
      </c>
      <c r="X88" s="35">
        <f t="shared" si="24"/>
        <v>2597.0236534653468</v>
      </c>
      <c r="Y88" s="74">
        <f t="shared" si="25"/>
        <v>2100.677396039604</v>
      </c>
      <c r="Z88" s="35">
        <f t="shared" si="26"/>
        <v>1995.4223267326734</v>
      </c>
      <c r="AA88" s="74">
        <f t="shared" si="27"/>
        <v>1750.7686534653465</v>
      </c>
    </row>
    <row r="89" spans="1:27" outlineLevel="2">
      <c r="A89" s="55" t="s">
        <v>39</v>
      </c>
      <c r="B89" s="47" t="s">
        <v>208</v>
      </c>
      <c r="C89" s="23" t="s">
        <v>212</v>
      </c>
      <c r="D89" s="56">
        <v>218</v>
      </c>
      <c r="E89" s="97">
        <v>1</v>
      </c>
      <c r="F89" s="57">
        <v>1</v>
      </c>
      <c r="G89" s="90">
        <v>21.9</v>
      </c>
      <c r="H89" s="57">
        <v>0</v>
      </c>
      <c r="I89" s="90">
        <v>1.8</v>
      </c>
      <c r="J89" s="57">
        <v>18.73</v>
      </c>
      <c r="K89" s="90">
        <v>7.01</v>
      </c>
      <c r="L89" s="57">
        <v>25.7</v>
      </c>
      <c r="M89" s="85">
        <f t="shared" si="20"/>
        <v>0.72879377431906622</v>
      </c>
      <c r="N89" s="57">
        <v>19.36</v>
      </c>
      <c r="O89" s="80">
        <v>45.1</v>
      </c>
      <c r="P89" s="57">
        <f t="shared" si="23"/>
        <v>9.9543378995433791</v>
      </c>
      <c r="Q89" s="75">
        <v>-23865.663</v>
      </c>
      <c r="R89" s="56">
        <v>412497.48800000001</v>
      </c>
      <c r="S89" s="75">
        <v>176747.42800000001</v>
      </c>
      <c r="T89" s="56">
        <v>83642.555999999997</v>
      </c>
      <c r="U89" s="75">
        <v>0</v>
      </c>
      <c r="V89" s="56">
        <v>589244.91599999997</v>
      </c>
      <c r="W89" s="75">
        <v>565379.25300000003</v>
      </c>
      <c r="X89" s="56">
        <f t="shared" si="24"/>
        <v>2702.9583302752294</v>
      </c>
      <c r="Y89" s="75">
        <f t="shared" si="25"/>
        <v>2319.2768807339448</v>
      </c>
      <c r="Z89" s="56">
        <f t="shared" si="26"/>
        <v>2209.8013623853212</v>
      </c>
      <c r="AA89" s="75">
        <f t="shared" si="27"/>
        <v>1892.1903119266055</v>
      </c>
    </row>
    <row r="90" spans="1:27" outlineLevel="2">
      <c r="A90" s="51" t="s">
        <v>39</v>
      </c>
      <c r="B90" s="46" t="s">
        <v>228</v>
      </c>
      <c r="C90" s="43" t="s">
        <v>230</v>
      </c>
      <c r="D90" s="35">
        <v>240</v>
      </c>
      <c r="E90" s="96">
        <v>1</v>
      </c>
      <c r="F90" s="34">
        <v>2</v>
      </c>
      <c r="G90" s="89">
        <v>33.299999999999997</v>
      </c>
      <c r="H90" s="34">
        <v>0</v>
      </c>
      <c r="I90" s="89">
        <v>0.3</v>
      </c>
      <c r="J90" s="34">
        <v>24.71</v>
      </c>
      <c r="K90" s="89">
        <v>11.82</v>
      </c>
      <c r="L90" s="34">
        <v>36.5</v>
      </c>
      <c r="M90" s="84">
        <f t="shared" si="20"/>
        <v>0.67698630136986304</v>
      </c>
      <c r="N90" s="34">
        <v>19.28</v>
      </c>
      <c r="O90" s="79">
        <v>55.81</v>
      </c>
      <c r="P90" s="34">
        <f t="shared" si="23"/>
        <v>7.2072072072072082</v>
      </c>
      <c r="Q90" s="74">
        <v>-5971.0630000000001</v>
      </c>
      <c r="R90" s="35">
        <v>481170.83</v>
      </c>
      <c r="S90" s="74">
        <v>124394.49</v>
      </c>
      <c r="T90" s="35">
        <v>75249</v>
      </c>
      <c r="U90" s="74">
        <v>2526</v>
      </c>
      <c r="V90" s="35">
        <v>605565.31999999995</v>
      </c>
      <c r="W90" s="74">
        <v>599594.25699999998</v>
      </c>
      <c r="X90" s="35">
        <f t="shared" si="24"/>
        <v>2523.1888333333332</v>
      </c>
      <c r="Y90" s="74">
        <f t="shared" si="25"/>
        <v>2199.1263333333332</v>
      </c>
      <c r="Z90" s="35">
        <f t="shared" si="26"/>
        <v>2174.2469041666668</v>
      </c>
      <c r="AA90" s="74">
        <f t="shared" si="27"/>
        <v>2004.8784583333334</v>
      </c>
    </row>
    <row r="91" spans="1:27" outlineLevel="2">
      <c r="A91" s="55" t="s">
        <v>39</v>
      </c>
      <c r="B91" s="47" t="s">
        <v>235</v>
      </c>
      <c r="C91" s="23" t="s">
        <v>236</v>
      </c>
      <c r="D91" s="56">
        <v>220</v>
      </c>
      <c r="E91" s="97">
        <v>1</v>
      </c>
      <c r="F91" s="57">
        <v>1</v>
      </c>
      <c r="G91" s="90">
        <v>19.7</v>
      </c>
      <c r="H91" s="57">
        <v>1</v>
      </c>
      <c r="I91" s="90">
        <v>2.2999999999999998</v>
      </c>
      <c r="J91" s="57"/>
      <c r="K91" s="90">
        <v>1.71</v>
      </c>
      <c r="L91" s="57">
        <v>25</v>
      </c>
      <c r="M91" s="85">
        <f t="shared" si="20"/>
        <v>0</v>
      </c>
      <c r="N91" s="57">
        <v>16.53</v>
      </c>
      <c r="O91" s="80">
        <v>41.51</v>
      </c>
      <c r="P91" s="57">
        <f t="shared" si="23"/>
        <v>10.628019323671499</v>
      </c>
      <c r="Q91" s="75">
        <v>-33553.036999999997</v>
      </c>
      <c r="R91" s="56">
        <v>463243.70500000002</v>
      </c>
      <c r="S91" s="75">
        <v>230933.299</v>
      </c>
      <c r="T91" s="56">
        <v>86218.043999999994</v>
      </c>
      <c r="U91" s="75">
        <v>58839.343000000001</v>
      </c>
      <c r="V91" s="56">
        <v>694177.00399999996</v>
      </c>
      <c r="W91" s="75">
        <v>660623.96699999995</v>
      </c>
      <c r="X91" s="56">
        <f t="shared" si="24"/>
        <v>3155.3500181818181</v>
      </c>
      <c r="Y91" s="75">
        <f t="shared" si="25"/>
        <v>2495.998259090909</v>
      </c>
      <c r="Z91" s="56">
        <f t="shared" si="26"/>
        <v>2343.4844545454544</v>
      </c>
      <c r="AA91" s="75">
        <f t="shared" si="27"/>
        <v>2105.6532045454546</v>
      </c>
    </row>
    <row r="92" spans="1:27" outlineLevel="2">
      <c r="A92" s="51" t="s">
        <v>39</v>
      </c>
      <c r="B92" s="46" t="s">
        <v>244</v>
      </c>
      <c r="C92" s="43" t="s">
        <v>245</v>
      </c>
      <c r="D92" s="35">
        <v>243</v>
      </c>
      <c r="E92" s="96">
        <v>1</v>
      </c>
      <c r="F92" s="34">
        <v>1</v>
      </c>
      <c r="G92" s="89">
        <v>26.1</v>
      </c>
      <c r="H92" s="34">
        <v>2</v>
      </c>
      <c r="I92" s="89">
        <v>4.5</v>
      </c>
      <c r="J92" s="34">
        <v>30.38</v>
      </c>
      <c r="K92" s="89">
        <v>4.26</v>
      </c>
      <c r="L92" s="34">
        <v>34.6</v>
      </c>
      <c r="M92" s="84">
        <f t="shared" si="20"/>
        <v>0.87803468208092483</v>
      </c>
      <c r="N92" s="34">
        <v>17.739999999999998</v>
      </c>
      <c r="O92" s="79">
        <v>52.38</v>
      </c>
      <c r="P92" s="34">
        <f t="shared" si="23"/>
        <v>8.647686832740213</v>
      </c>
      <c r="Q92" s="74">
        <v>-30890.233</v>
      </c>
      <c r="R92" s="35">
        <v>497758.35200000001</v>
      </c>
      <c r="S92" s="74">
        <v>168750.88399999999</v>
      </c>
      <c r="T92" s="35">
        <v>65784.995999999999</v>
      </c>
      <c r="U92" s="74">
        <v>1498.548</v>
      </c>
      <c r="V92" s="35">
        <v>666509.23600000003</v>
      </c>
      <c r="W92" s="74">
        <v>635619.00300000003</v>
      </c>
      <c r="X92" s="35">
        <f t="shared" si="24"/>
        <v>2742.836362139918</v>
      </c>
      <c r="Y92" s="74">
        <f t="shared" si="25"/>
        <v>2465.949349794239</v>
      </c>
      <c r="Z92" s="35">
        <f t="shared" si="26"/>
        <v>2338.8290493827162</v>
      </c>
      <c r="AA92" s="74">
        <f t="shared" si="27"/>
        <v>2048.3882798353911</v>
      </c>
    </row>
    <row r="93" spans="1:27" s="14" customFormat="1" outlineLevel="1">
      <c r="A93" s="63" t="s">
        <v>275</v>
      </c>
      <c r="B93" s="49" t="s">
        <v>276</v>
      </c>
      <c r="C93" s="27"/>
      <c r="D93" s="64">
        <f t="shared" ref="D93:L93" si="28">SUBTOTAL(9,D75:D92)</f>
        <v>4194</v>
      </c>
      <c r="E93" s="99">
        <f t="shared" si="28"/>
        <v>17.399999999999999</v>
      </c>
      <c r="F93" s="65">
        <f t="shared" si="28"/>
        <v>14</v>
      </c>
      <c r="G93" s="92">
        <f t="shared" si="28"/>
        <v>422.59999999999997</v>
      </c>
      <c r="H93" s="65">
        <f t="shared" si="28"/>
        <v>32.9</v>
      </c>
      <c r="I93" s="92">
        <f t="shared" si="28"/>
        <v>33.900000000000006</v>
      </c>
      <c r="J93" s="65">
        <f t="shared" si="28"/>
        <v>400.79999999999995</v>
      </c>
      <c r="K93" s="92">
        <f t="shared" si="28"/>
        <v>92.28</v>
      </c>
      <c r="L93" s="65">
        <f t="shared" si="28"/>
        <v>520.6</v>
      </c>
      <c r="M93" s="87">
        <f t="shared" si="20"/>
        <v>0.76988090664617737</v>
      </c>
      <c r="N93" s="65">
        <f>SUBTOTAL(9,N75:N92)</f>
        <v>304.94000000000005</v>
      </c>
      <c r="O93" s="82">
        <f>SUBTOTAL(9,O75:O92)</f>
        <v>823.53000000000009</v>
      </c>
      <c r="P93" s="57">
        <f t="shared" si="23"/>
        <v>9.2074643249176749</v>
      </c>
      <c r="Q93" s="77">
        <f t="shared" ref="Q93:W93" si="29">SUBTOTAL(9,Q75:Q92)</f>
        <v>-371198.75600000005</v>
      </c>
      <c r="R93" s="64">
        <f t="shared" si="29"/>
        <v>8005308.7239999995</v>
      </c>
      <c r="S93" s="77">
        <f t="shared" si="29"/>
        <v>3458654.6830000007</v>
      </c>
      <c r="T93" s="64">
        <f t="shared" si="29"/>
        <v>2026069.476</v>
      </c>
      <c r="U93" s="77">
        <f t="shared" si="29"/>
        <v>812864.51699999999</v>
      </c>
      <c r="V93" s="64">
        <f t="shared" si="29"/>
        <v>11463963.407</v>
      </c>
      <c r="W93" s="77">
        <f t="shared" si="29"/>
        <v>11092764.651000001</v>
      </c>
      <c r="X93" s="64">
        <f t="shared" si="24"/>
        <v>2733.4199825941819</v>
      </c>
      <c r="Y93" s="77">
        <f t="shared" si="25"/>
        <v>2056.5163123509778</v>
      </c>
      <c r="Z93" s="64">
        <f t="shared" si="26"/>
        <v>1968.0092174535052</v>
      </c>
      <c r="AA93" s="77">
        <f t="shared" si="27"/>
        <v>1908.7526762041009</v>
      </c>
    </row>
    <row r="94" spans="1:27" outlineLevel="2">
      <c r="A94" s="131" t="s">
        <v>45</v>
      </c>
      <c r="B94" s="132" t="s">
        <v>33</v>
      </c>
      <c r="C94" s="133" t="s">
        <v>46</v>
      </c>
      <c r="D94" s="134">
        <v>326</v>
      </c>
      <c r="E94" s="135">
        <v>1</v>
      </c>
      <c r="F94" s="136">
        <v>1</v>
      </c>
      <c r="G94" s="137">
        <v>30.1</v>
      </c>
      <c r="H94" s="136">
        <v>3</v>
      </c>
      <c r="I94" s="137">
        <v>2</v>
      </c>
      <c r="J94" s="136">
        <v>32.32</v>
      </c>
      <c r="K94" s="137">
        <v>4.7699999999999996</v>
      </c>
      <c r="L94" s="136">
        <v>37.1</v>
      </c>
      <c r="M94" s="138">
        <f t="shared" si="20"/>
        <v>0.87115902964959568</v>
      </c>
      <c r="N94" s="136">
        <v>19.97</v>
      </c>
      <c r="O94" s="139">
        <v>57.06</v>
      </c>
      <c r="P94" s="136">
        <f t="shared" si="23"/>
        <v>9.8489425981873104</v>
      </c>
      <c r="Q94" s="140">
        <v>-38853.845999999998</v>
      </c>
      <c r="R94" s="134">
        <v>609257.03200000001</v>
      </c>
      <c r="S94" s="140">
        <v>313320.93800000002</v>
      </c>
      <c r="T94" s="134">
        <v>220738.54800000001</v>
      </c>
      <c r="U94" s="140">
        <v>0</v>
      </c>
      <c r="V94" s="134">
        <v>922577.97</v>
      </c>
      <c r="W94" s="140">
        <v>883724.12399999995</v>
      </c>
      <c r="X94" s="134">
        <f t="shared" si="24"/>
        <v>2829.9937730061347</v>
      </c>
      <c r="Y94" s="140">
        <f t="shared" si="25"/>
        <v>2152.8816625766872</v>
      </c>
      <c r="Z94" s="134">
        <f t="shared" si="26"/>
        <v>2033.6980858895702</v>
      </c>
      <c r="AA94" s="140">
        <f t="shared" si="27"/>
        <v>1868.8866012269939</v>
      </c>
    </row>
    <row r="95" spans="1:27" outlineLevel="2">
      <c r="A95" s="55" t="s">
        <v>45</v>
      </c>
      <c r="B95" s="47" t="s">
        <v>33</v>
      </c>
      <c r="C95" s="23" t="s">
        <v>47</v>
      </c>
      <c r="D95" s="202">
        <v>329</v>
      </c>
      <c r="E95" s="97">
        <v>1</v>
      </c>
      <c r="F95" s="203">
        <v>0</v>
      </c>
      <c r="G95" s="90">
        <v>22.8</v>
      </c>
      <c r="H95" s="203">
        <v>4</v>
      </c>
      <c r="I95" s="90">
        <v>2.1</v>
      </c>
      <c r="J95" s="203">
        <v>26.06</v>
      </c>
      <c r="K95" s="90">
        <v>3.55</v>
      </c>
      <c r="L95" s="203">
        <v>29.9</v>
      </c>
      <c r="M95" s="85">
        <f t="shared" si="20"/>
        <v>0.87157190635451509</v>
      </c>
      <c r="N95" s="203">
        <v>17.13</v>
      </c>
      <c r="O95" s="80">
        <v>46.74</v>
      </c>
      <c r="P95" s="203">
        <f t="shared" si="23"/>
        <v>12.276119402985074</v>
      </c>
      <c r="Q95" s="75">
        <v>-29679.087</v>
      </c>
      <c r="R95" s="202">
        <v>475303.32</v>
      </c>
      <c r="S95" s="75">
        <v>190119.95300000001</v>
      </c>
      <c r="T95" s="202">
        <v>108875.61</v>
      </c>
      <c r="U95" s="75">
        <v>0</v>
      </c>
      <c r="V95" s="202">
        <v>665423.27300000004</v>
      </c>
      <c r="W95" s="75">
        <v>635744.18599999999</v>
      </c>
      <c r="X95" s="202">
        <f t="shared" si="24"/>
        <v>2022.5631398176292</v>
      </c>
      <c r="Y95" s="75">
        <f t="shared" si="25"/>
        <v>1691.6342340425533</v>
      </c>
      <c r="Z95" s="202">
        <f t="shared" si="26"/>
        <v>1601.4242431610942</v>
      </c>
      <c r="AA95" s="75">
        <f t="shared" si="27"/>
        <v>1444.6909422492402</v>
      </c>
    </row>
    <row r="96" spans="1:27" outlineLevel="2">
      <c r="A96" s="51" t="s">
        <v>45</v>
      </c>
      <c r="B96" s="46" t="s">
        <v>33</v>
      </c>
      <c r="C96" s="43" t="s">
        <v>48</v>
      </c>
      <c r="D96" s="204">
        <v>350</v>
      </c>
      <c r="E96" s="96">
        <v>1</v>
      </c>
      <c r="F96" s="205">
        <v>1</v>
      </c>
      <c r="G96" s="89">
        <v>27.8</v>
      </c>
      <c r="H96" s="205">
        <v>1.1000000000000001</v>
      </c>
      <c r="I96" s="89">
        <v>2.5</v>
      </c>
      <c r="J96" s="205">
        <v>31.29</v>
      </c>
      <c r="K96" s="89">
        <v>2.15</v>
      </c>
      <c r="L96" s="205">
        <v>33.4</v>
      </c>
      <c r="M96" s="84">
        <f t="shared" si="20"/>
        <v>0.93682634730538927</v>
      </c>
      <c r="N96" s="205">
        <v>12.89</v>
      </c>
      <c r="O96" s="79">
        <v>46.03</v>
      </c>
      <c r="P96" s="205">
        <f t="shared" si="23"/>
        <v>12.110726643598616</v>
      </c>
      <c r="Q96" s="74">
        <v>-34002.775000000001</v>
      </c>
      <c r="R96" s="204">
        <v>510766.51</v>
      </c>
      <c r="S96" s="74">
        <v>240099.68700000001</v>
      </c>
      <c r="T96" s="204">
        <v>173521.86300000001</v>
      </c>
      <c r="U96" s="74">
        <v>0</v>
      </c>
      <c r="V96" s="204">
        <v>750866.19700000004</v>
      </c>
      <c r="W96" s="74">
        <v>716863.42200000002</v>
      </c>
      <c r="X96" s="204">
        <f t="shared" si="24"/>
        <v>2145.3319914285717</v>
      </c>
      <c r="Y96" s="74">
        <f t="shared" si="25"/>
        <v>1649.5552400000001</v>
      </c>
      <c r="Z96" s="204">
        <f t="shared" si="26"/>
        <v>1552.4044542857143</v>
      </c>
      <c r="AA96" s="74">
        <f t="shared" si="27"/>
        <v>1459.3328857142858</v>
      </c>
    </row>
    <row r="97" spans="1:27" outlineLevel="2">
      <c r="A97" s="55" t="s">
        <v>45</v>
      </c>
      <c r="B97" s="47" t="s">
        <v>33</v>
      </c>
      <c r="C97" s="23" t="s">
        <v>49</v>
      </c>
      <c r="D97" s="202">
        <v>359</v>
      </c>
      <c r="E97" s="97">
        <v>1</v>
      </c>
      <c r="F97" s="203">
        <v>1</v>
      </c>
      <c r="G97" s="90">
        <v>28.9</v>
      </c>
      <c r="H97" s="203">
        <v>5</v>
      </c>
      <c r="I97" s="90">
        <v>8.1</v>
      </c>
      <c r="J97" s="203">
        <v>39.29</v>
      </c>
      <c r="K97" s="90">
        <v>4.76</v>
      </c>
      <c r="L97" s="203">
        <v>44.1</v>
      </c>
      <c r="M97" s="85">
        <f t="shared" si="20"/>
        <v>0.89092970521541948</v>
      </c>
      <c r="N97" s="203">
        <v>31.33</v>
      </c>
      <c r="O97" s="80">
        <v>75.38</v>
      </c>
      <c r="P97" s="203">
        <f t="shared" si="23"/>
        <v>10.589970501474927</v>
      </c>
      <c r="Q97" s="75">
        <v>-59906.427000000003</v>
      </c>
      <c r="R97" s="202">
        <v>779683.27399999998</v>
      </c>
      <c r="S97" s="75">
        <v>338667.58199999999</v>
      </c>
      <c r="T97" s="202">
        <v>243507.46599999999</v>
      </c>
      <c r="U97" s="75">
        <v>0</v>
      </c>
      <c r="V97" s="202">
        <v>1118350.8559999999</v>
      </c>
      <c r="W97" s="75">
        <v>1058444.429</v>
      </c>
      <c r="X97" s="202">
        <f t="shared" si="24"/>
        <v>3115.1834428969355</v>
      </c>
      <c r="Y97" s="75">
        <f t="shared" si="25"/>
        <v>2436.8896657381611</v>
      </c>
      <c r="Z97" s="202">
        <f t="shared" si="26"/>
        <v>2270.0193955431755</v>
      </c>
      <c r="AA97" s="75">
        <f t="shared" si="27"/>
        <v>2171.819704735376</v>
      </c>
    </row>
    <row r="98" spans="1:27" outlineLevel="2">
      <c r="A98" s="51" t="s">
        <v>45</v>
      </c>
      <c r="B98" s="46" t="s">
        <v>33</v>
      </c>
      <c r="C98" s="43" t="s">
        <v>50</v>
      </c>
      <c r="D98" s="204">
        <v>372</v>
      </c>
      <c r="E98" s="96">
        <v>1</v>
      </c>
      <c r="F98" s="205">
        <v>1</v>
      </c>
      <c r="G98" s="89">
        <v>30.9</v>
      </c>
      <c r="H98" s="205">
        <v>5</v>
      </c>
      <c r="I98" s="89">
        <v>6.1</v>
      </c>
      <c r="J98" s="205">
        <v>43.02</v>
      </c>
      <c r="K98" s="89">
        <v>0.77</v>
      </c>
      <c r="L98" s="205">
        <v>44.1</v>
      </c>
      <c r="M98" s="84">
        <f t="shared" si="20"/>
        <v>0.97551020408163269</v>
      </c>
      <c r="N98" s="205">
        <v>24.05</v>
      </c>
      <c r="O98" s="79">
        <v>67.84</v>
      </c>
      <c r="P98" s="205">
        <f t="shared" si="23"/>
        <v>10.362116991643454</v>
      </c>
      <c r="Q98" s="74">
        <v>-69575.974000000002</v>
      </c>
      <c r="R98" s="204">
        <v>644847.48</v>
      </c>
      <c r="S98" s="74">
        <v>342818.65299999999</v>
      </c>
      <c r="T98" s="204">
        <v>265233.18699999998</v>
      </c>
      <c r="U98" s="74">
        <v>0</v>
      </c>
      <c r="V98" s="204">
        <v>987666.13300000003</v>
      </c>
      <c r="W98" s="74">
        <v>918090.15899999999</v>
      </c>
      <c r="X98" s="204">
        <f t="shared" si="24"/>
        <v>2655.01648655914</v>
      </c>
      <c r="Y98" s="74">
        <f t="shared" si="25"/>
        <v>1942.0240483870969</v>
      </c>
      <c r="Z98" s="204">
        <f t="shared" si="26"/>
        <v>1754.991860215054</v>
      </c>
      <c r="AA98" s="74">
        <f t="shared" si="27"/>
        <v>1733.4609677419355</v>
      </c>
    </row>
    <row r="99" spans="1:27" outlineLevel="2">
      <c r="A99" s="55" t="s">
        <v>45</v>
      </c>
      <c r="B99" s="47" t="s">
        <v>33</v>
      </c>
      <c r="C99" s="23" t="s">
        <v>51</v>
      </c>
      <c r="D99" s="202">
        <v>377</v>
      </c>
      <c r="E99" s="97">
        <v>1</v>
      </c>
      <c r="F99" s="203">
        <v>1</v>
      </c>
      <c r="G99" s="90">
        <v>31.3</v>
      </c>
      <c r="H99" s="203">
        <v>2</v>
      </c>
      <c r="I99" s="90">
        <v>0.5</v>
      </c>
      <c r="J99" s="203">
        <v>26.34</v>
      </c>
      <c r="K99" s="90">
        <v>9.43</v>
      </c>
      <c r="L99" s="203">
        <v>35.799999999999997</v>
      </c>
      <c r="M99" s="85">
        <f t="shared" si="20"/>
        <v>0.73575418994413411</v>
      </c>
      <c r="N99" s="203">
        <v>19.13</v>
      </c>
      <c r="O99" s="80">
        <v>56.83</v>
      </c>
      <c r="P99" s="203">
        <f t="shared" si="23"/>
        <v>11.321321321321323</v>
      </c>
      <c r="Q99" s="75">
        <v>-40982.745999999999</v>
      </c>
      <c r="R99" s="202">
        <v>534575.84699999995</v>
      </c>
      <c r="S99" s="75">
        <v>288798.65999999997</v>
      </c>
      <c r="T99" s="202">
        <v>215144.807</v>
      </c>
      <c r="U99" s="75">
        <v>0</v>
      </c>
      <c r="V99" s="202">
        <v>823374.50699999998</v>
      </c>
      <c r="W99" s="75">
        <v>782391.76100000006</v>
      </c>
      <c r="X99" s="202">
        <f t="shared" si="24"/>
        <v>2184.0172599469497</v>
      </c>
      <c r="Y99" s="75">
        <f t="shared" si="25"/>
        <v>1613.3413793103448</v>
      </c>
      <c r="Z99" s="202">
        <f t="shared" si="26"/>
        <v>1504.6338302387269</v>
      </c>
      <c r="AA99" s="75">
        <f t="shared" si="27"/>
        <v>1417.9730689655171</v>
      </c>
    </row>
    <row r="100" spans="1:27" outlineLevel="2">
      <c r="A100" s="51" t="s">
        <v>45</v>
      </c>
      <c r="B100" s="46" t="s">
        <v>33</v>
      </c>
      <c r="C100" s="43" t="s">
        <v>52</v>
      </c>
      <c r="D100" s="204">
        <v>398</v>
      </c>
      <c r="E100" s="96">
        <v>1</v>
      </c>
      <c r="F100" s="205">
        <v>1</v>
      </c>
      <c r="G100" s="89">
        <v>36.1</v>
      </c>
      <c r="H100" s="205">
        <v>2</v>
      </c>
      <c r="I100" s="89">
        <v>3.8</v>
      </c>
      <c r="J100" s="205">
        <v>42.06</v>
      </c>
      <c r="K100" s="89">
        <v>1.71</v>
      </c>
      <c r="L100" s="205">
        <v>43.8</v>
      </c>
      <c r="M100" s="84">
        <f t="shared" si="20"/>
        <v>0.96027397260273983</v>
      </c>
      <c r="N100" s="205">
        <v>14.64</v>
      </c>
      <c r="O100" s="79">
        <v>58.21</v>
      </c>
      <c r="P100" s="205">
        <f t="shared" si="23"/>
        <v>10.446194225721785</v>
      </c>
      <c r="Q100" s="74">
        <v>-85596.051999999996</v>
      </c>
      <c r="R100" s="204">
        <v>640415.66700000002</v>
      </c>
      <c r="S100" s="74">
        <v>281225.28499999997</v>
      </c>
      <c r="T100" s="204">
        <v>209797.16039999999</v>
      </c>
      <c r="U100" s="74">
        <v>0</v>
      </c>
      <c r="V100" s="204">
        <v>921640.95200000005</v>
      </c>
      <c r="W100" s="74">
        <v>836044.9</v>
      </c>
      <c r="X100" s="204">
        <f t="shared" si="24"/>
        <v>2315.6807839195981</v>
      </c>
      <c r="Y100" s="74">
        <f t="shared" si="25"/>
        <v>1788.5522402010054</v>
      </c>
      <c r="Z100" s="204">
        <f t="shared" si="26"/>
        <v>1573.4867829145728</v>
      </c>
      <c r="AA100" s="74">
        <f t="shared" si="27"/>
        <v>1609.0845904522614</v>
      </c>
    </row>
    <row r="101" spans="1:27" outlineLevel="2">
      <c r="A101" s="55" t="s">
        <v>45</v>
      </c>
      <c r="B101" s="47" t="s">
        <v>75</v>
      </c>
      <c r="C101" s="23" t="s">
        <v>76</v>
      </c>
      <c r="D101" s="202">
        <v>355</v>
      </c>
      <c r="E101" s="97">
        <v>1</v>
      </c>
      <c r="F101" s="203">
        <v>1</v>
      </c>
      <c r="G101" s="90">
        <v>27.9</v>
      </c>
      <c r="H101" s="203">
        <v>2</v>
      </c>
      <c r="I101" s="90">
        <v>9.6</v>
      </c>
      <c r="J101" s="203">
        <v>36.39</v>
      </c>
      <c r="K101" s="90">
        <v>5.1100000000000003</v>
      </c>
      <c r="L101" s="203">
        <v>41.5</v>
      </c>
      <c r="M101" s="85">
        <f t="shared" si="20"/>
        <v>0.87686746987951814</v>
      </c>
      <c r="N101" s="203">
        <v>19.52</v>
      </c>
      <c r="O101" s="80">
        <v>61.02</v>
      </c>
      <c r="P101" s="203">
        <f t="shared" si="23"/>
        <v>11.872909698996656</v>
      </c>
      <c r="Q101" s="75">
        <v>-50838.311999999998</v>
      </c>
      <c r="R101" s="202">
        <v>729777.89300000004</v>
      </c>
      <c r="S101" s="75">
        <v>205229.764</v>
      </c>
      <c r="T101" s="202">
        <v>92557.788</v>
      </c>
      <c r="U101" s="75">
        <v>0</v>
      </c>
      <c r="V101" s="202">
        <v>935007.65700000001</v>
      </c>
      <c r="W101" s="75">
        <v>884169.34499999997</v>
      </c>
      <c r="X101" s="202">
        <f t="shared" si="24"/>
        <v>2633.8243859154932</v>
      </c>
      <c r="Y101" s="75">
        <f t="shared" si="25"/>
        <v>2373.0982225352113</v>
      </c>
      <c r="Z101" s="202">
        <f t="shared" si="26"/>
        <v>2229.8917098591551</v>
      </c>
      <c r="AA101" s="75">
        <f t="shared" si="27"/>
        <v>2055.7123746478874</v>
      </c>
    </row>
    <row r="102" spans="1:27" outlineLevel="2">
      <c r="A102" s="51" t="s">
        <v>45</v>
      </c>
      <c r="B102" s="46" t="s">
        <v>87</v>
      </c>
      <c r="C102" s="43" t="s">
        <v>90</v>
      </c>
      <c r="D102" s="204">
        <v>363</v>
      </c>
      <c r="E102" s="96">
        <v>1</v>
      </c>
      <c r="F102" s="205">
        <v>1</v>
      </c>
      <c r="G102" s="89">
        <v>32.1</v>
      </c>
      <c r="H102" s="205">
        <v>4</v>
      </c>
      <c r="I102" s="89">
        <v>2</v>
      </c>
      <c r="J102" s="205">
        <v>36.4</v>
      </c>
      <c r="K102" s="89">
        <v>3.7</v>
      </c>
      <c r="L102" s="205">
        <v>40.1</v>
      </c>
      <c r="M102" s="84">
        <f t="shared" si="20"/>
        <v>0.9077306733167082</v>
      </c>
      <c r="N102" s="205">
        <v>20.49</v>
      </c>
      <c r="O102" s="79">
        <v>60.59</v>
      </c>
      <c r="P102" s="205">
        <f t="shared" si="23"/>
        <v>10.055401662049862</v>
      </c>
      <c r="Q102" s="74">
        <v>-5200.8360000000002</v>
      </c>
      <c r="R102" s="204">
        <v>614047.59</v>
      </c>
      <c r="S102" s="74">
        <v>319127.05900000001</v>
      </c>
      <c r="T102" s="204">
        <v>235822.48800000001</v>
      </c>
      <c r="U102" s="74">
        <v>0</v>
      </c>
      <c r="V102" s="204">
        <v>933174.64899999998</v>
      </c>
      <c r="W102" s="74">
        <v>927973.81299999997</v>
      </c>
      <c r="X102" s="204">
        <f t="shared" si="24"/>
        <v>2570.7290606060606</v>
      </c>
      <c r="Y102" s="74">
        <f t="shared" si="25"/>
        <v>1921.0803333333333</v>
      </c>
      <c r="Z102" s="204">
        <f t="shared" si="26"/>
        <v>1906.7529614325067</v>
      </c>
      <c r="AA102" s="74">
        <f t="shared" si="27"/>
        <v>1691.5911570247933</v>
      </c>
    </row>
    <row r="103" spans="1:27" outlineLevel="2">
      <c r="A103" s="55" t="s">
        <v>45</v>
      </c>
      <c r="B103" s="47" t="s">
        <v>87</v>
      </c>
      <c r="C103" s="23" t="s">
        <v>91</v>
      </c>
      <c r="D103" s="202">
        <v>365</v>
      </c>
      <c r="E103" s="97">
        <v>0.9</v>
      </c>
      <c r="F103" s="203">
        <v>1</v>
      </c>
      <c r="G103" s="90">
        <v>31.4</v>
      </c>
      <c r="H103" s="203">
        <v>3.1</v>
      </c>
      <c r="I103" s="90">
        <v>2.5</v>
      </c>
      <c r="J103" s="203">
        <v>34.659999999999997</v>
      </c>
      <c r="K103" s="90">
        <v>4.18</v>
      </c>
      <c r="L103" s="203">
        <v>38.799999999999997</v>
      </c>
      <c r="M103" s="85">
        <f t="shared" si="20"/>
        <v>0.89329896907216488</v>
      </c>
      <c r="N103" s="203">
        <v>24.19</v>
      </c>
      <c r="O103" s="80">
        <v>63.03</v>
      </c>
      <c r="P103" s="203">
        <f t="shared" si="23"/>
        <v>10.579710144927537</v>
      </c>
      <c r="Q103" s="75">
        <v>-18822.859</v>
      </c>
      <c r="R103" s="202">
        <v>649073.93000000005</v>
      </c>
      <c r="S103" s="75">
        <v>246531.86199999999</v>
      </c>
      <c r="T103" s="202">
        <v>161370.372</v>
      </c>
      <c r="U103" s="75">
        <v>0</v>
      </c>
      <c r="V103" s="202">
        <v>895605.79200000002</v>
      </c>
      <c r="W103" s="75">
        <v>876782.93299999996</v>
      </c>
      <c r="X103" s="202">
        <f t="shared" si="24"/>
        <v>2453.7144986301369</v>
      </c>
      <c r="Y103" s="75">
        <f t="shared" si="25"/>
        <v>2011.6038904109589</v>
      </c>
      <c r="Z103" s="202">
        <f t="shared" si="26"/>
        <v>1960.03441369863</v>
      </c>
      <c r="AA103" s="75">
        <f t="shared" si="27"/>
        <v>1778.2847397260275</v>
      </c>
    </row>
    <row r="104" spans="1:27" outlineLevel="2">
      <c r="A104" s="51" t="s">
        <v>45</v>
      </c>
      <c r="B104" s="46" t="s">
        <v>94</v>
      </c>
      <c r="C104" s="43" t="s">
        <v>96</v>
      </c>
      <c r="D104" s="204">
        <v>355</v>
      </c>
      <c r="E104" s="96">
        <v>1</v>
      </c>
      <c r="F104" s="205">
        <v>1</v>
      </c>
      <c r="G104" s="89">
        <v>37.700000000000003</v>
      </c>
      <c r="H104" s="205">
        <v>5</v>
      </c>
      <c r="I104" s="89">
        <v>5.2</v>
      </c>
      <c r="J104" s="205">
        <v>38.64</v>
      </c>
      <c r="K104" s="89">
        <v>10.97</v>
      </c>
      <c r="L104" s="205">
        <v>49.8</v>
      </c>
      <c r="M104" s="84">
        <f t="shared" ref="M104:M136" si="30">+J104/L104</f>
        <v>0.7759036144578314</v>
      </c>
      <c r="N104" s="205">
        <v>29.19</v>
      </c>
      <c r="O104" s="79">
        <v>78.8</v>
      </c>
      <c r="P104" s="205">
        <f t="shared" si="23"/>
        <v>8.3138173302107727</v>
      </c>
      <c r="Q104" s="74">
        <v>-621.34799999999996</v>
      </c>
      <c r="R104" s="204">
        <v>559434.88399999996</v>
      </c>
      <c r="S104" s="74">
        <v>286012.27100000001</v>
      </c>
      <c r="T104" s="204">
        <v>193775.736</v>
      </c>
      <c r="U104" s="74">
        <v>0</v>
      </c>
      <c r="V104" s="204">
        <v>845447.15500000003</v>
      </c>
      <c r="W104" s="74">
        <v>844825.80700000003</v>
      </c>
      <c r="X104" s="204">
        <f t="shared" si="24"/>
        <v>2381.5412816901407</v>
      </c>
      <c r="Y104" s="74">
        <f t="shared" si="25"/>
        <v>1835.6941380281689</v>
      </c>
      <c r="Z104" s="204">
        <f t="shared" si="26"/>
        <v>1833.943861971831</v>
      </c>
      <c r="AA104" s="74">
        <f t="shared" si="27"/>
        <v>1575.8729126760563</v>
      </c>
    </row>
    <row r="105" spans="1:27" outlineLevel="2">
      <c r="A105" s="55" t="s">
        <v>45</v>
      </c>
      <c r="B105" s="47" t="s">
        <v>94</v>
      </c>
      <c r="C105" s="23" t="s">
        <v>97</v>
      </c>
      <c r="D105" s="202">
        <v>396</v>
      </c>
      <c r="E105" s="97">
        <v>0.8</v>
      </c>
      <c r="F105" s="203">
        <v>1</v>
      </c>
      <c r="G105" s="90">
        <v>43.5</v>
      </c>
      <c r="H105" s="203">
        <v>5</v>
      </c>
      <c r="I105" s="90">
        <v>5.2</v>
      </c>
      <c r="J105" s="203">
        <v>47.41</v>
      </c>
      <c r="K105" s="90">
        <v>7.97</v>
      </c>
      <c r="L105" s="203">
        <v>55.4</v>
      </c>
      <c r="M105" s="85">
        <f t="shared" si="30"/>
        <v>0.8557761732851985</v>
      </c>
      <c r="N105" s="203">
        <v>26.99</v>
      </c>
      <c r="O105" s="80">
        <v>81.37</v>
      </c>
      <c r="P105" s="203">
        <f t="shared" si="23"/>
        <v>8.1649484536082468</v>
      </c>
      <c r="Q105" s="75">
        <v>-53666.040999999997</v>
      </c>
      <c r="R105" s="202">
        <v>696430.79200000002</v>
      </c>
      <c r="S105" s="75">
        <v>260063.29800000001</v>
      </c>
      <c r="T105" s="202">
        <v>144708.144</v>
      </c>
      <c r="U105" s="75">
        <v>0</v>
      </c>
      <c r="V105" s="202">
        <v>956494.09</v>
      </c>
      <c r="W105" s="75">
        <v>902828.049</v>
      </c>
      <c r="X105" s="202">
        <f t="shared" si="24"/>
        <v>2415.3891161616161</v>
      </c>
      <c r="Y105" s="75">
        <f t="shared" si="25"/>
        <v>2049.9645101010101</v>
      </c>
      <c r="Z105" s="202">
        <f t="shared" si="26"/>
        <v>1914.4442045454546</v>
      </c>
      <c r="AA105" s="75">
        <f t="shared" si="27"/>
        <v>1758.6636161616161</v>
      </c>
    </row>
    <row r="106" spans="1:27" outlineLevel="2">
      <c r="A106" s="51" t="s">
        <v>45</v>
      </c>
      <c r="B106" s="46" t="s">
        <v>105</v>
      </c>
      <c r="C106" s="43" t="s">
        <v>107</v>
      </c>
      <c r="D106" s="204">
        <v>340</v>
      </c>
      <c r="E106" s="96">
        <v>0.8</v>
      </c>
      <c r="F106" s="205">
        <v>0</v>
      </c>
      <c r="G106" s="89">
        <v>28.3</v>
      </c>
      <c r="H106" s="205">
        <v>4</v>
      </c>
      <c r="I106" s="89">
        <v>2.5</v>
      </c>
      <c r="J106" s="205">
        <v>30.64</v>
      </c>
      <c r="K106" s="89">
        <v>4.96</v>
      </c>
      <c r="L106" s="205">
        <v>35.6</v>
      </c>
      <c r="M106" s="84">
        <f t="shared" si="30"/>
        <v>0.86067415730337071</v>
      </c>
      <c r="N106" s="205">
        <v>18.420000000000002</v>
      </c>
      <c r="O106" s="79">
        <v>54.02</v>
      </c>
      <c r="P106" s="205">
        <f t="shared" si="23"/>
        <v>10.526315789473685</v>
      </c>
      <c r="Q106" s="74">
        <v>-53069.96</v>
      </c>
      <c r="R106" s="204">
        <v>603326.13100000005</v>
      </c>
      <c r="S106" s="74">
        <v>369378.54399999999</v>
      </c>
      <c r="T106" s="204">
        <v>263400.63099999999</v>
      </c>
      <c r="U106" s="74">
        <v>0</v>
      </c>
      <c r="V106" s="204">
        <v>972704.67500000005</v>
      </c>
      <c r="W106" s="74">
        <v>919634.71499999997</v>
      </c>
      <c r="X106" s="204">
        <f t="shared" si="24"/>
        <v>2860.8961029411767</v>
      </c>
      <c r="Y106" s="74">
        <f t="shared" si="25"/>
        <v>2086.1883647058821</v>
      </c>
      <c r="Z106" s="204">
        <f t="shared" si="26"/>
        <v>1930.1002470588237</v>
      </c>
      <c r="AA106" s="74">
        <f t="shared" si="27"/>
        <v>1774.4886205882353</v>
      </c>
    </row>
    <row r="107" spans="1:27" outlineLevel="2">
      <c r="A107" s="55" t="s">
        <v>45</v>
      </c>
      <c r="B107" s="47" t="s">
        <v>105</v>
      </c>
      <c r="C107" s="23" t="s">
        <v>108</v>
      </c>
      <c r="D107" s="202">
        <v>380</v>
      </c>
      <c r="E107" s="97">
        <v>1</v>
      </c>
      <c r="F107" s="203">
        <v>0</v>
      </c>
      <c r="G107" s="90">
        <v>33.6</v>
      </c>
      <c r="H107" s="203">
        <v>1</v>
      </c>
      <c r="I107" s="90">
        <v>2.2000000000000002</v>
      </c>
      <c r="J107" s="203">
        <v>32.97</v>
      </c>
      <c r="K107" s="90">
        <v>4.8499999999999996</v>
      </c>
      <c r="L107" s="203">
        <v>37.799999999999997</v>
      </c>
      <c r="M107" s="85">
        <f t="shared" si="30"/>
        <v>0.87222222222222223</v>
      </c>
      <c r="N107" s="203">
        <v>15.66</v>
      </c>
      <c r="O107" s="80">
        <v>53.48</v>
      </c>
      <c r="P107" s="203">
        <f t="shared" ref="P107:P138" si="31">+D107/(H107+G107)</f>
        <v>10.982658959537572</v>
      </c>
      <c r="Q107" s="75">
        <v>-18375.697</v>
      </c>
      <c r="R107" s="202">
        <v>579611.60900000005</v>
      </c>
      <c r="S107" s="75">
        <v>211305.53400000001</v>
      </c>
      <c r="T107" s="202">
        <v>102696.648</v>
      </c>
      <c r="U107" s="75">
        <v>0</v>
      </c>
      <c r="V107" s="202">
        <v>790917.14300000004</v>
      </c>
      <c r="W107" s="75">
        <v>772541.446</v>
      </c>
      <c r="X107" s="202">
        <f t="shared" si="24"/>
        <v>2081.3609026315789</v>
      </c>
      <c r="Y107" s="75">
        <f t="shared" si="25"/>
        <v>1811.1065657894737</v>
      </c>
      <c r="Z107" s="202">
        <f t="shared" si="26"/>
        <v>1762.7494684210526</v>
      </c>
      <c r="AA107" s="75">
        <f t="shared" si="27"/>
        <v>1525.2937078947371</v>
      </c>
    </row>
    <row r="108" spans="1:27" outlineLevel="2">
      <c r="A108" s="51" t="s">
        <v>45</v>
      </c>
      <c r="B108" s="46" t="s">
        <v>111</v>
      </c>
      <c r="C108" s="43" t="s">
        <v>112</v>
      </c>
      <c r="D108" s="204">
        <v>315</v>
      </c>
      <c r="E108" s="96">
        <v>1</v>
      </c>
      <c r="F108" s="205">
        <v>1</v>
      </c>
      <c r="G108" s="89">
        <v>28.1</v>
      </c>
      <c r="H108" s="205">
        <v>6</v>
      </c>
      <c r="I108" s="89">
        <v>3.5</v>
      </c>
      <c r="J108" s="205">
        <v>25.29</v>
      </c>
      <c r="K108" s="89">
        <v>14.23</v>
      </c>
      <c r="L108" s="205">
        <v>39.5</v>
      </c>
      <c r="M108" s="84">
        <f t="shared" si="30"/>
        <v>0.64025316455696202</v>
      </c>
      <c r="N108" s="205">
        <v>21.2</v>
      </c>
      <c r="O108" s="79">
        <v>60.72</v>
      </c>
      <c r="P108" s="205">
        <f t="shared" si="31"/>
        <v>9.2375366568914945</v>
      </c>
      <c r="Q108" s="74">
        <v>-15726.624</v>
      </c>
      <c r="R108" s="204">
        <v>578408.65</v>
      </c>
      <c r="S108" s="74">
        <v>247468.715</v>
      </c>
      <c r="T108" s="204">
        <v>162152.37599999999</v>
      </c>
      <c r="U108" s="74">
        <v>0</v>
      </c>
      <c r="V108" s="204">
        <v>825877.36499999999</v>
      </c>
      <c r="W108" s="74">
        <v>810150.74100000004</v>
      </c>
      <c r="X108" s="204">
        <f t="shared" si="24"/>
        <v>2621.832904761905</v>
      </c>
      <c r="Y108" s="74">
        <f t="shared" si="25"/>
        <v>2107.0634571428573</v>
      </c>
      <c r="Z108" s="204">
        <f t="shared" si="26"/>
        <v>2057.1376666666665</v>
      </c>
      <c r="AA108" s="74">
        <f t="shared" si="27"/>
        <v>1836.2179365079367</v>
      </c>
    </row>
    <row r="109" spans="1:27" outlineLevel="2">
      <c r="A109" s="55" t="s">
        <v>45</v>
      </c>
      <c r="B109" s="47" t="s">
        <v>111</v>
      </c>
      <c r="C109" s="23" t="s">
        <v>113</v>
      </c>
      <c r="D109" s="202">
        <v>345</v>
      </c>
      <c r="E109" s="97">
        <v>1</v>
      </c>
      <c r="F109" s="203">
        <v>0</v>
      </c>
      <c r="G109" s="90">
        <v>29.7</v>
      </c>
      <c r="H109" s="203">
        <v>0</v>
      </c>
      <c r="I109" s="90">
        <v>6.2</v>
      </c>
      <c r="J109" s="203">
        <v>24.27</v>
      </c>
      <c r="K109" s="90">
        <v>12.62</v>
      </c>
      <c r="L109" s="203">
        <v>36.9</v>
      </c>
      <c r="M109" s="85">
        <f t="shared" si="30"/>
        <v>0.65772357723577235</v>
      </c>
      <c r="N109" s="203">
        <v>28.66</v>
      </c>
      <c r="O109" s="80">
        <v>65.55</v>
      </c>
      <c r="P109" s="203">
        <f t="shared" si="31"/>
        <v>11.616161616161616</v>
      </c>
      <c r="Q109" s="75">
        <v>-13287.438</v>
      </c>
      <c r="R109" s="202">
        <v>632264.71</v>
      </c>
      <c r="S109" s="75">
        <v>156297.93700000001</v>
      </c>
      <c r="T109" s="202">
        <v>53233.62</v>
      </c>
      <c r="U109" s="75">
        <v>0</v>
      </c>
      <c r="V109" s="202">
        <v>788562.647</v>
      </c>
      <c r="W109" s="75">
        <v>775275.20900000003</v>
      </c>
      <c r="X109" s="202">
        <f t="shared" si="24"/>
        <v>2285.6888318840579</v>
      </c>
      <c r="Y109" s="75">
        <f t="shared" si="25"/>
        <v>2131.3884840579708</v>
      </c>
      <c r="Z109" s="202">
        <f t="shared" si="26"/>
        <v>2092.8741710144927</v>
      </c>
      <c r="AA109" s="75">
        <f t="shared" si="27"/>
        <v>1832.6513333333332</v>
      </c>
    </row>
    <row r="110" spans="1:27" outlineLevel="2">
      <c r="A110" s="51" t="s">
        <v>45</v>
      </c>
      <c r="B110" s="46" t="s">
        <v>111</v>
      </c>
      <c r="C110" s="43" t="s">
        <v>114</v>
      </c>
      <c r="D110" s="204">
        <v>356</v>
      </c>
      <c r="E110" s="96">
        <v>1</v>
      </c>
      <c r="F110" s="205">
        <v>2</v>
      </c>
      <c r="G110" s="89">
        <v>30.2</v>
      </c>
      <c r="H110" s="205">
        <v>6.2</v>
      </c>
      <c r="I110" s="89">
        <v>1</v>
      </c>
      <c r="J110" s="205">
        <v>23.31</v>
      </c>
      <c r="K110" s="89">
        <v>17.04</v>
      </c>
      <c r="L110" s="205">
        <v>40.4</v>
      </c>
      <c r="M110" s="84">
        <f t="shared" si="30"/>
        <v>0.57698019801980194</v>
      </c>
      <c r="N110" s="205">
        <v>18.5</v>
      </c>
      <c r="O110" s="79">
        <v>58.85</v>
      </c>
      <c r="P110" s="205">
        <f t="shared" si="31"/>
        <v>9.780219780219781</v>
      </c>
      <c r="Q110" s="74">
        <v>-51620.038999999997</v>
      </c>
      <c r="R110" s="204">
        <v>693151.21799999999</v>
      </c>
      <c r="S110" s="74">
        <v>238823.80499999999</v>
      </c>
      <c r="T110" s="204">
        <v>0</v>
      </c>
      <c r="U110" s="74">
        <v>0</v>
      </c>
      <c r="V110" s="204">
        <v>931975.02300000004</v>
      </c>
      <c r="W110" s="74">
        <v>880354.98400000005</v>
      </c>
      <c r="X110" s="204">
        <f t="shared" si="24"/>
        <v>2617.9073679775283</v>
      </c>
      <c r="Y110" s="74">
        <f t="shared" si="25"/>
        <v>2617.9073679775283</v>
      </c>
      <c r="Z110" s="204">
        <f t="shared" si="26"/>
        <v>2472.9072584269666</v>
      </c>
      <c r="AA110" s="74">
        <f t="shared" si="27"/>
        <v>1947.0539831460674</v>
      </c>
    </row>
    <row r="111" spans="1:27" outlineLevel="2">
      <c r="A111" s="55" t="s">
        <v>45</v>
      </c>
      <c r="B111" s="47" t="s">
        <v>111</v>
      </c>
      <c r="C111" s="23" t="s">
        <v>115</v>
      </c>
      <c r="D111" s="202">
        <v>386</v>
      </c>
      <c r="E111" s="97">
        <v>1</v>
      </c>
      <c r="F111" s="203">
        <v>1</v>
      </c>
      <c r="G111" s="90">
        <v>40.700000000000003</v>
      </c>
      <c r="H111" s="203">
        <v>4</v>
      </c>
      <c r="I111" s="90">
        <v>5.0999999999999996</v>
      </c>
      <c r="J111" s="203">
        <v>29.12</v>
      </c>
      <c r="K111" s="90">
        <v>22.75</v>
      </c>
      <c r="L111" s="203">
        <v>51.9</v>
      </c>
      <c r="M111" s="85">
        <f t="shared" si="30"/>
        <v>0.56107899807321782</v>
      </c>
      <c r="N111" s="203">
        <v>23.45</v>
      </c>
      <c r="O111" s="80">
        <v>75.319999999999993</v>
      </c>
      <c r="P111" s="203">
        <f t="shared" si="31"/>
        <v>8.6353467561521242</v>
      </c>
      <c r="Q111" s="75">
        <v>-29315.047999999999</v>
      </c>
      <c r="R111" s="202">
        <v>712163.31099999999</v>
      </c>
      <c r="S111" s="75">
        <v>153660.497</v>
      </c>
      <c r="T111" s="202">
        <v>53577.432000000001</v>
      </c>
      <c r="U111" s="75">
        <v>0</v>
      </c>
      <c r="V111" s="202">
        <v>865823.80799999996</v>
      </c>
      <c r="W111" s="75">
        <v>836508.76</v>
      </c>
      <c r="X111" s="202">
        <f t="shared" si="24"/>
        <v>2243.0668601036268</v>
      </c>
      <c r="Y111" s="75">
        <f t="shared" si="25"/>
        <v>2104.2652227979274</v>
      </c>
      <c r="Z111" s="202">
        <f t="shared" si="26"/>
        <v>2028.3195025906734</v>
      </c>
      <c r="AA111" s="75">
        <f t="shared" si="27"/>
        <v>1844.982670984456</v>
      </c>
    </row>
    <row r="112" spans="1:27" outlineLevel="2">
      <c r="A112" s="51" t="s">
        <v>45</v>
      </c>
      <c r="B112" s="46" t="s">
        <v>123</v>
      </c>
      <c r="C112" s="43" t="s">
        <v>125</v>
      </c>
      <c r="D112" s="204">
        <v>311</v>
      </c>
      <c r="E112" s="96">
        <v>1</v>
      </c>
      <c r="F112" s="205">
        <v>1.1000000000000001</v>
      </c>
      <c r="G112" s="89">
        <v>31</v>
      </c>
      <c r="H112" s="205">
        <v>5.3</v>
      </c>
      <c r="I112" s="89">
        <v>0</v>
      </c>
      <c r="J112" s="205">
        <v>22.6</v>
      </c>
      <c r="K112" s="89">
        <v>15.73</v>
      </c>
      <c r="L112" s="205">
        <v>38.299999999999997</v>
      </c>
      <c r="M112" s="84">
        <f t="shared" si="30"/>
        <v>0.5900783289817233</v>
      </c>
      <c r="N112" s="205">
        <v>27.29</v>
      </c>
      <c r="O112" s="79">
        <v>65.02</v>
      </c>
      <c r="P112" s="205">
        <f t="shared" si="31"/>
        <v>8.567493112947659</v>
      </c>
      <c r="Q112" s="74">
        <v>-2231.5720000000001</v>
      </c>
      <c r="R112" s="204">
        <v>594443.505</v>
      </c>
      <c r="S112" s="74">
        <v>163789.769</v>
      </c>
      <c r="T112" s="204">
        <v>81137.004000000001</v>
      </c>
      <c r="U112" s="74">
        <v>0</v>
      </c>
      <c r="V112" s="204">
        <v>758233.27399999998</v>
      </c>
      <c r="W112" s="74">
        <v>756001.70200000005</v>
      </c>
      <c r="X112" s="204">
        <f t="shared" si="24"/>
        <v>2438.0491125401927</v>
      </c>
      <c r="Y112" s="74">
        <f t="shared" si="25"/>
        <v>2177.1584244372989</v>
      </c>
      <c r="Z112" s="204">
        <f t="shared" si="26"/>
        <v>2169.9829517684889</v>
      </c>
      <c r="AA112" s="74">
        <f t="shared" si="27"/>
        <v>1911.3939067524116</v>
      </c>
    </row>
    <row r="113" spans="1:27" outlineLevel="2">
      <c r="A113" s="55" t="s">
        <v>45</v>
      </c>
      <c r="B113" s="47" t="s">
        <v>131</v>
      </c>
      <c r="C113" s="23" t="s">
        <v>133</v>
      </c>
      <c r="D113" s="202">
        <v>305</v>
      </c>
      <c r="E113" s="97">
        <v>1</v>
      </c>
      <c r="F113" s="203">
        <v>1</v>
      </c>
      <c r="G113" s="90">
        <v>31.6</v>
      </c>
      <c r="H113" s="203">
        <v>2.8</v>
      </c>
      <c r="I113" s="90">
        <v>1.5</v>
      </c>
      <c r="J113" s="203">
        <v>37.1</v>
      </c>
      <c r="K113" s="90">
        <v>0.8</v>
      </c>
      <c r="L113" s="203">
        <v>37.9</v>
      </c>
      <c r="M113" s="85">
        <f t="shared" si="30"/>
        <v>0.97889182058047497</v>
      </c>
      <c r="N113" s="203">
        <v>20.13</v>
      </c>
      <c r="O113" s="80">
        <v>57.03</v>
      </c>
      <c r="P113" s="203">
        <f t="shared" si="31"/>
        <v>8.8662790697674421</v>
      </c>
      <c r="Q113" s="75">
        <v>-7335.7550000000001</v>
      </c>
      <c r="R113" s="202">
        <v>540538.80599999998</v>
      </c>
      <c r="S113" s="75">
        <v>261379.24100000001</v>
      </c>
      <c r="T113" s="202">
        <v>168935.41200000001</v>
      </c>
      <c r="U113" s="75">
        <v>42713.531999999999</v>
      </c>
      <c r="V113" s="202">
        <v>801918.04700000002</v>
      </c>
      <c r="W113" s="75">
        <v>794582.29200000002</v>
      </c>
      <c r="X113" s="202">
        <f t="shared" si="24"/>
        <v>2629.2394983606559</v>
      </c>
      <c r="Y113" s="75">
        <f t="shared" si="25"/>
        <v>1935.3085344262295</v>
      </c>
      <c r="Z113" s="202">
        <f t="shared" si="26"/>
        <v>1911.2568786885247</v>
      </c>
      <c r="AA113" s="75">
        <f t="shared" si="27"/>
        <v>1772.2583803278687</v>
      </c>
    </row>
    <row r="114" spans="1:27" outlineLevel="2">
      <c r="A114" s="51" t="s">
        <v>45</v>
      </c>
      <c r="B114" s="46" t="s">
        <v>147</v>
      </c>
      <c r="C114" s="43" t="s">
        <v>152</v>
      </c>
      <c r="D114" s="204">
        <v>384</v>
      </c>
      <c r="E114" s="96">
        <v>1</v>
      </c>
      <c r="F114" s="205">
        <v>1</v>
      </c>
      <c r="G114" s="89">
        <v>33.4</v>
      </c>
      <c r="H114" s="205">
        <v>1</v>
      </c>
      <c r="I114" s="89">
        <v>3.9</v>
      </c>
      <c r="J114" s="205">
        <v>31.17</v>
      </c>
      <c r="K114" s="89">
        <v>9.0299999999999994</v>
      </c>
      <c r="L114" s="205">
        <v>40.200000000000003</v>
      </c>
      <c r="M114" s="84">
        <f t="shared" si="30"/>
        <v>0.77537313432835819</v>
      </c>
      <c r="N114" s="205">
        <v>21.36</v>
      </c>
      <c r="O114" s="79">
        <v>61.56</v>
      </c>
      <c r="P114" s="205">
        <f t="shared" si="31"/>
        <v>11.162790697674419</v>
      </c>
      <c r="Q114" s="74">
        <v>-39950.379999999997</v>
      </c>
      <c r="R114" s="204">
        <v>609187.19700000004</v>
      </c>
      <c r="S114" s="74">
        <v>249948.95699999999</v>
      </c>
      <c r="T114" s="204">
        <v>145767.64000000001</v>
      </c>
      <c r="U114" s="74">
        <v>20606.344000000001</v>
      </c>
      <c r="V114" s="204">
        <v>859136.15399999998</v>
      </c>
      <c r="W114" s="74">
        <v>819185.77399999998</v>
      </c>
      <c r="X114" s="204">
        <f t="shared" si="24"/>
        <v>2237.3337343749999</v>
      </c>
      <c r="Y114" s="74">
        <f t="shared" si="25"/>
        <v>1804.0681510416664</v>
      </c>
      <c r="Z114" s="204">
        <f t="shared" si="26"/>
        <v>1700.0307031249997</v>
      </c>
      <c r="AA114" s="74">
        <f t="shared" si="27"/>
        <v>1586.4249921875</v>
      </c>
    </row>
    <row r="115" spans="1:27" outlineLevel="2">
      <c r="A115" s="55" t="s">
        <v>45</v>
      </c>
      <c r="B115" s="47" t="s">
        <v>172</v>
      </c>
      <c r="C115" s="23" t="s">
        <v>175</v>
      </c>
      <c r="D115" s="202">
        <v>370</v>
      </c>
      <c r="E115" s="97">
        <v>1</v>
      </c>
      <c r="F115" s="203">
        <v>1</v>
      </c>
      <c r="G115" s="90">
        <v>39.6</v>
      </c>
      <c r="H115" s="203">
        <v>4</v>
      </c>
      <c r="I115" s="90">
        <v>0</v>
      </c>
      <c r="J115" s="203">
        <v>42.87</v>
      </c>
      <c r="K115" s="90">
        <v>2.7</v>
      </c>
      <c r="L115" s="203">
        <v>45.6</v>
      </c>
      <c r="M115" s="85">
        <f t="shared" si="30"/>
        <v>0.94013157894736832</v>
      </c>
      <c r="N115" s="203">
        <v>19.54</v>
      </c>
      <c r="O115" s="80">
        <v>65.11</v>
      </c>
      <c r="P115" s="203">
        <f t="shared" si="31"/>
        <v>8.4862385321100913</v>
      </c>
      <c r="Q115" s="75">
        <v>-52558.612999999998</v>
      </c>
      <c r="R115" s="202">
        <v>658964.70200000005</v>
      </c>
      <c r="S115" s="75">
        <v>270955.95299999998</v>
      </c>
      <c r="T115" s="202">
        <v>137122.704</v>
      </c>
      <c r="U115" s="75">
        <v>30150.781999999999</v>
      </c>
      <c r="V115" s="202">
        <v>929920.65500000003</v>
      </c>
      <c r="W115" s="75">
        <v>877362.04200000002</v>
      </c>
      <c r="X115" s="202">
        <f t="shared" si="24"/>
        <v>2513.2990675675678</v>
      </c>
      <c r="Y115" s="75">
        <f t="shared" si="25"/>
        <v>2061.2085648648649</v>
      </c>
      <c r="Z115" s="202">
        <f t="shared" si="26"/>
        <v>1919.1582594594595</v>
      </c>
      <c r="AA115" s="75">
        <f t="shared" si="27"/>
        <v>1780.9856810810811</v>
      </c>
    </row>
    <row r="116" spans="1:27" outlineLevel="2">
      <c r="A116" s="51" t="s">
        <v>45</v>
      </c>
      <c r="B116" s="46" t="s">
        <v>176</v>
      </c>
      <c r="C116" s="43" t="s">
        <v>179</v>
      </c>
      <c r="D116" s="204">
        <v>339</v>
      </c>
      <c r="E116" s="96">
        <v>1</v>
      </c>
      <c r="F116" s="205">
        <v>1</v>
      </c>
      <c r="G116" s="89">
        <v>27.7</v>
      </c>
      <c r="H116" s="205">
        <v>2</v>
      </c>
      <c r="I116" s="89">
        <v>2</v>
      </c>
      <c r="J116" s="205">
        <v>33.69</v>
      </c>
      <c r="K116" s="89">
        <v>0</v>
      </c>
      <c r="L116" s="205">
        <v>33.700000000000003</v>
      </c>
      <c r="M116" s="84">
        <f t="shared" si="30"/>
        <v>0.99970326409495536</v>
      </c>
      <c r="N116" s="205">
        <v>7.89</v>
      </c>
      <c r="O116" s="79">
        <v>41.58</v>
      </c>
      <c r="P116" s="205">
        <f t="shared" si="31"/>
        <v>11.414141414141415</v>
      </c>
      <c r="Q116" s="74">
        <v>-65559.328999999998</v>
      </c>
      <c r="R116" s="204">
        <v>511689.52799999999</v>
      </c>
      <c r="S116" s="74">
        <v>230886.52</v>
      </c>
      <c r="T116" s="204">
        <v>173555.48</v>
      </c>
      <c r="U116" s="74">
        <v>69.760000000000005</v>
      </c>
      <c r="V116" s="204">
        <v>742576.04799999995</v>
      </c>
      <c r="W116" s="74">
        <v>677016.71900000004</v>
      </c>
      <c r="X116" s="204">
        <f t="shared" si="24"/>
        <v>2190.4898171091445</v>
      </c>
      <c r="Y116" s="74">
        <f t="shared" si="25"/>
        <v>1678.3209675516223</v>
      </c>
      <c r="Z116" s="204">
        <f t="shared" si="26"/>
        <v>1484.9306165191742</v>
      </c>
      <c r="AA116" s="74">
        <f t="shared" si="27"/>
        <v>1509.4086371681415</v>
      </c>
    </row>
    <row r="117" spans="1:27" outlineLevel="2">
      <c r="A117" s="55" t="s">
        <v>45</v>
      </c>
      <c r="B117" s="47" t="s">
        <v>176</v>
      </c>
      <c r="C117" s="23" t="s">
        <v>180</v>
      </c>
      <c r="D117" s="202">
        <v>355</v>
      </c>
      <c r="E117" s="97">
        <v>1</v>
      </c>
      <c r="F117" s="203">
        <v>1</v>
      </c>
      <c r="G117" s="90">
        <v>35.4</v>
      </c>
      <c r="H117" s="203">
        <v>2</v>
      </c>
      <c r="I117" s="90">
        <v>3</v>
      </c>
      <c r="J117" s="203">
        <v>42.35</v>
      </c>
      <c r="K117" s="90">
        <v>0</v>
      </c>
      <c r="L117" s="203">
        <v>42.4</v>
      </c>
      <c r="M117" s="85">
        <f t="shared" si="30"/>
        <v>0.99882075471698117</v>
      </c>
      <c r="N117" s="203">
        <v>27.4</v>
      </c>
      <c r="O117" s="80">
        <v>69.75</v>
      </c>
      <c r="P117" s="203">
        <f t="shared" si="31"/>
        <v>9.4919786096256686</v>
      </c>
      <c r="Q117" s="75">
        <v>-67246.554999999993</v>
      </c>
      <c r="R117" s="202">
        <v>635520.53799999994</v>
      </c>
      <c r="S117" s="75">
        <v>234056.93</v>
      </c>
      <c r="T117" s="202">
        <v>166067.51800000001</v>
      </c>
      <c r="U117" s="75">
        <v>0</v>
      </c>
      <c r="V117" s="202">
        <v>869577.46799999999</v>
      </c>
      <c r="W117" s="75">
        <v>802330.91299999994</v>
      </c>
      <c r="X117" s="202">
        <f t="shared" si="24"/>
        <v>2449.513994366197</v>
      </c>
      <c r="Y117" s="75">
        <f t="shared" si="25"/>
        <v>1981.7181690140844</v>
      </c>
      <c r="Z117" s="202">
        <f t="shared" si="26"/>
        <v>1792.2912535211265</v>
      </c>
      <c r="AA117" s="75">
        <f t="shared" si="27"/>
        <v>1790.1986985915491</v>
      </c>
    </row>
    <row r="118" spans="1:27" outlineLevel="2">
      <c r="A118" s="51" t="s">
        <v>45</v>
      </c>
      <c r="B118" s="46" t="s">
        <v>176</v>
      </c>
      <c r="C118" s="43" t="s">
        <v>181</v>
      </c>
      <c r="D118" s="204">
        <v>372</v>
      </c>
      <c r="E118" s="96">
        <v>1</v>
      </c>
      <c r="F118" s="205">
        <v>1</v>
      </c>
      <c r="G118" s="89">
        <v>35.200000000000003</v>
      </c>
      <c r="H118" s="205">
        <v>1</v>
      </c>
      <c r="I118" s="89">
        <v>2.7</v>
      </c>
      <c r="J118" s="205">
        <v>40.39</v>
      </c>
      <c r="K118" s="89">
        <v>0.52</v>
      </c>
      <c r="L118" s="205">
        <v>40.9</v>
      </c>
      <c r="M118" s="84">
        <f t="shared" si="30"/>
        <v>0.98753056234718828</v>
      </c>
      <c r="N118" s="205">
        <v>21.82</v>
      </c>
      <c r="O118" s="79">
        <v>62.13</v>
      </c>
      <c r="P118" s="205">
        <f t="shared" si="31"/>
        <v>10.276243093922652</v>
      </c>
      <c r="Q118" s="74">
        <v>-87183.282000000007</v>
      </c>
      <c r="R118" s="204">
        <v>589059.14</v>
      </c>
      <c r="S118" s="74">
        <v>314809.96000000002</v>
      </c>
      <c r="T118" s="204">
        <v>250104.07199999999</v>
      </c>
      <c r="U118" s="74">
        <v>0</v>
      </c>
      <c r="V118" s="204">
        <v>903869.1</v>
      </c>
      <c r="W118" s="74">
        <v>816685.81799999997</v>
      </c>
      <c r="X118" s="204">
        <f t="shared" si="24"/>
        <v>2429.7556451612904</v>
      </c>
      <c r="Y118" s="74">
        <f t="shared" si="25"/>
        <v>1757.4328709677418</v>
      </c>
      <c r="Z118" s="204">
        <f t="shared" si="26"/>
        <v>1523.0692096774194</v>
      </c>
      <c r="AA118" s="74">
        <f t="shared" si="27"/>
        <v>1583.4923118279571</v>
      </c>
    </row>
    <row r="119" spans="1:27" outlineLevel="2">
      <c r="A119" s="55" t="s">
        <v>291</v>
      </c>
      <c r="B119" s="47" t="s">
        <v>111</v>
      </c>
      <c r="C119" s="23" t="s">
        <v>116</v>
      </c>
      <c r="D119" s="202">
        <v>378</v>
      </c>
      <c r="E119" s="97">
        <v>1</v>
      </c>
      <c r="F119" s="203">
        <v>1</v>
      </c>
      <c r="G119" s="90">
        <v>36.9</v>
      </c>
      <c r="H119" s="203">
        <v>5.0999999999999996</v>
      </c>
      <c r="I119" s="90">
        <v>3.8</v>
      </c>
      <c r="J119" s="203">
        <v>35.72</v>
      </c>
      <c r="K119" s="90">
        <v>13.09</v>
      </c>
      <c r="L119" s="203">
        <v>47.8</v>
      </c>
      <c r="M119" s="85">
        <v>0.74728033472803346</v>
      </c>
      <c r="N119" s="203">
        <v>23.5</v>
      </c>
      <c r="O119" s="80">
        <v>71.31</v>
      </c>
      <c r="P119" s="203">
        <v>9</v>
      </c>
      <c r="Q119" s="75">
        <v>-15100</v>
      </c>
      <c r="R119" s="202">
        <v>676339</v>
      </c>
      <c r="S119" s="75">
        <v>158659</v>
      </c>
      <c r="T119" s="202">
        <v>56071</v>
      </c>
      <c r="U119" s="75">
        <v>0</v>
      </c>
      <c r="V119" s="202">
        <v>834998</v>
      </c>
      <c r="W119" s="75">
        <v>819898</v>
      </c>
      <c r="X119" s="202">
        <v>2208.9894179894181</v>
      </c>
      <c r="Y119" s="75">
        <v>2060.6534391534392</v>
      </c>
      <c r="Z119" s="202">
        <v>2020.7063492063492</v>
      </c>
      <c r="AA119" s="75">
        <v>1789.2566137566137</v>
      </c>
    </row>
    <row r="120" spans="1:27" s="14" customFormat="1" outlineLevel="1">
      <c r="A120" s="141" t="s">
        <v>278</v>
      </c>
      <c r="B120" s="142" t="s">
        <v>277</v>
      </c>
      <c r="C120" s="143"/>
      <c r="D120" s="144">
        <f>SUBTOTAL(9,D94:D119)</f>
        <v>9281</v>
      </c>
      <c r="E120" s="145">
        <f>SUBTOTAL(9,E94:E119)</f>
        <v>25.5</v>
      </c>
      <c r="F120" s="146">
        <f>SUBTOTAL(9,F94:F119)</f>
        <v>23.1</v>
      </c>
      <c r="G120" s="147">
        <f>SUBTOTAL(9,G94:G119)</f>
        <v>841.9000000000002</v>
      </c>
      <c r="H120" s="146">
        <f>SUBTOTAL(9,H94:H119)</f>
        <v>85.6</v>
      </c>
      <c r="I120" s="147">
        <f>SUBTOTAL(9,I94:I119)</f>
        <v>87</v>
      </c>
      <c r="J120" s="146">
        <f>SUBTOTAL(9,J94:J119)</f>
        <v>885.36999999999989</v>
      </c>
      <c r="K120" s="147">
        <f>SUBTOTAL(9,K94:K119)</f>
        <v>177.39000000000001</v>
      </c>
      <c r="L120" s="146">
        <f>SUBTOTAL(9,L94:L119)</f>
        <v>1062.6999999999998</v>
      </c>
      <c r="M120" s="148">
        <f t="shared" si="30"/>
        <v>0.83313258680718927</v>
      </c>
      <c r="N120" s="146">
        <f>SUBTOTAL(9,N94:N119)</f>
        <v>554.34</v>
      </c>
      <c r="O120" s="149">
        <f>SUBTOTAL(9,O94:O119)</f>
        <v>1614.3299999999995</v>
      </c>
      <c r="P120" s="146">
        <f t="shared" si="31"/>
        <v>10.006469002695415</v>
      </c>
      <c r="Q120" s="151">
        <f>SUBTOTAL(9,Q94:Q119)</f>
        <v>-1006306.5949999999</v>
      </c>
      <c r="R120" s="144">
        <f>SUBTOTAL(9,R94:R119)</f>
        <v>16058282.264000002</v>
      </c>
      <c r="S120" s="151">
        <f>SUBTOTAL(9,S94:S119)</f>
        <v>6573436.3739999998</v>
      </c>
      <c r="T120" s="144">
        <f>SUBTOTAL(9,T94:T119)</f>
        <v>4078874.7064000005</v>
      </c>
      <c r="U120" s="151">
        <f>SUBTOTAL(9,U94:U119)</f>
        <v>93540.417999999991</v>
      </c>
      <c r="V120" s="144">
        <f>SUBTOTAL(9,V94:V119)</f>
        <v>22631718.638</v>
      </c>
      <c r="W120" s="151">
        <f>SUBTOTAL(9,W94:W119)</f>
        <v>21625412.043000001</v>
      </c>
      <c r="X120" s="144">
        <f t="shared" si="24"/>
        <v>2438.5000148690874</v>
      </c>
      <c r="Y120" s="151">
        <f t="shared" si="25"/>
        <v>1988.9347606507918</v>
      </c>
      <c r="Z120" s="144">
        <f t="shared" si="26"/>
        <v>1880.5082338756599</v>
      </c>
      <c r="AA120" s="151">
        <f t="shared" si="27"/>
        <v>1730.231900010775</v>
      </c>
    </row>
    <row r="121" spans="1:27" outlineLevel="2">
      <c r="A121" s="55" t="s">
        <v>53</v>
      </c>
      <c r="B121" s="47" t="s">
        <v>33</v>
      </c>
      <c r="C121" s="23" t="s">
        <v>54</v>
      </c>
      <c r="D121" s="56">
        <v>405</v>
      </c>
      <c r="E121" s="97">
        <v>1</v>
      </c>
      <c r="F121" s="57">
        <v>1</v>
      </c>
      <c r="G121" s="90">
        <v>34.5</v>
      </c>
      <c r="H121" s="57">
        <v>5</v>
      </c>
      <c r="I121" s="90">
        <v>2.4</v>
      </c>
      <c r="J121" s="57">
        <v>41.34</v>
      </c>
      <c r="K121" s="90">
        <v>2.58</v>
      </c>
      <c r="L121" s="57">
        <v>43.9</v>
      </c>
      <c r="M121" s="85">
        <f t="shared" si="30"/>
        <v>0.94168564920273357</v>
      </c>
      <c r="N121" s="57">
        <v>14.4</v>
      </c>
      <c r="O121" s="80">
        <v>58.32</v>
      </c>
      <c r="P121" s="57">
        <f t="shared" si="31"/>
        <v>10.253164556962025</v>
      </c>
      <c r="Q121" s="75">
        <v>-29765.292000000001</v>
      </c>
      <c r="R121" s="56">
        <v>562696.30599999998</v>
      </c>
      <c r="S121" s="75">
        <v>268055.41600000003</v>
      </c>
      <c r="T121" s="56">
        <v>182272.128</v>
      </c>
      <c r="U121" s="75">
        <v>0</v>
      </c>
      <c r="V121" s="56">
        <v>830751.72199999995</v>
      </c>
      <c r="W121" s="75">
        <v>800986.43</v>
      </c>
      <c r="X121" s="56">
        <f t="shared" si="24"/>
        <v>2051.2388197530863</v>
      </c>
      <c r="Y121" s="75">
        <f t="shared" si="25"/>
        <v>1601.1841827160492</v>
      </c>
      <c r="Z121" s="56">
        <f t="shared" si="26"/>
        <v>1527.6896345679013</v>
      </c>
      <c r="AA121" s="75">
        <f t="shared" si="27"/>
        <v>1389.3735950617283</v>
      </c>
    </row>
    <row r="122" spans="1:27" outlineLevel="2">
      <c r="A122" s="51" t="s">
        <v>53</v>
      </c>
      <c r="B122" s="46" t="s">
        <v>33</v>
      </c>
      <c r="C122" s="43" t="s">
        <v>55</v>
      </c>
      <c r="D122" s="35">
        <v>414</v>
      </c>
      <c r="E122" s="96">
        <v>1</v>
      </c>
      <c r="F122" s="34">
        <v>1</v>
      </c>
      <c r="G122" s="89">
        <v>33.799999999999997</v>
      </c>
      <c r="H122" s="34">
        <v>3</v>
      </c>
      <c r="I122" s="89">
        <v>7.3</v>
      </c>
      <c r="J122" s="34">
        <v>45</v>
      </c>
      <c r="K122" s="89">
        <v>0.93</v>
      </c>
      <c r="L122" s="34">
        <v>46.1</v>
      </c>
      <c r="M122" s="84">
        <f t="shared" si="30"/>
        <v>0.97613882863340562</v>
      </c>
      <c r="N122" s="34">
        <v>19.8</v>
      </c>
      <c r="O122" s="79">
        <v>64.73</v>
      </c>
      <c r="P122" s="34">
        <f t="shared" si="31"/>
        <v>11.25</v>
      </c>
      <c r="Q122" s="74">
        <v>-43079.743999999999</v>
      </c>
      <c r="R122" s="35">
        <v>665956.22400000005</v>
      </c>
      <c r="S122" s="74">
        <v>333637.90399999998</v>
      </c>
      <c r="T122" s="35">
        <v>242084.48199999999</v>
      </c>
      <c r="U122" s="74">
        <v>0</v>
      </c>
      <c r="V122" s="35">
        <v>999594.12800000003</v>
      </c>
      <c r="W122" s="74">
        <v>956514.38399999996</v>
      </c>
      <c r="X122" s="35">
        <f t="shared" si="24"/>
        <v>2414.4785700483094</v>
      </c>
      <c r="Y122" s="74">
        <f t="shared" si="25"/>
        <v>1829.7334444444446</v>
      </c>
      <c r="Z122" s="35">
        <f t="shared" si="26"/>
        <v>1725.6760917874396</v>
      </c>
      <c r="AA122" s="74">
        <f t="shared" si="27"/>
        <v>1608.5899130434784</v>
      </c>
    </row>
    <row r="123" spans="1:27" outlineLevel="2">
      <c r="A123" s="55" t="s">
        <v>53</v>
      </c>
      <c r="B123" s="47" t="s">
        <v>33</v>
      </c>
      <c r="C123" s="23" t="s">
        <v>56</v>
      </c>
      <c r="D123" s="56">
        <v>436</v>
      </c>
      <c r="E123" s="97">
        <v>1</v>
      </c>
      <c r="F123" s="57">
        <v>1.8</v>
      </c>
      <c r="G123" s="90">
        <v>32.9</v>
      </c>
      <c r="H123" s="57">
        <v>2.1</v>
      </c>
      <c r="I123" s="90">
        <v>2.2999999999999998</v>
      </c>
      <c r="J123" s="57">
        <v>37.700000000000003</v>
      </c>
      <c r="K123" s="90">
        <v>2.31</v>
      </c>
      <c r="L123" s="57">
        <v>40</v>
      </c>
      <c r="M123" s="85">
        <f t="shared" si="30"/>
        <v>0.94250000000000012</v>
      </c>
      <c r="N123" s="57">
        <v>17.55</v>
      </c>
      <c r="O123" s="80">
        <v>57.86</v>
      </c>
      <c r="P123" s="57">
        <f t="shared" si="31"/>
        <v>12.457142857142857</v>
      </c>
      <c r="Q123" s="75">
        <v>-35520.909</v>
      </c>
      <c r="R123" s="56">
        <v>580843.54799999995</v>
      </c>
      <c r="S123" s="75">
        <v>262654.50400000002</v>
      </c>
      <c r="T123" s="56">
        <v>189763.96799999999</v>
      </c>
      <c r="U123" s="75">
        <v>0</v>
      </c>
      <c r="V123" s="56">
        <v>843498.05200000003</v>
      </c>
      <c r="W123" s="75">
        <v>807977.14300000004</v>
      </c>
      <c r="X123" s="56">
        <f t="shared" si="24"/>
        <v>1934.6285596330276</v>
      </c>
      <c r="Y123" s="75">
        <f t="shared" si="25"/>
        <v>1499.3901009174313</v>
      </c>
      <c r="Z123" s="56">
        <f t="shared" si="26"/>
        <v>1417.920126146789</v>
      </c>
      <c r="AA123" s="75">
        <f t="shared" si="27"/>
        <v>1332.2099724770642</v>
      </c>
    </row>
    <row r="124" spans="1:27" outlineLevel="2">
      <c r="A124" s="51" t="s">
        <v>53</v>
      </c>
      <c r="B124" s="46" t="s">
        <v>33</v>
      </c>
      <c r="C124" s="43" t="s">
        <v>57</v>
      </c>
      <c r="D124" s="35">
        <v>437</v>
      </c>
      <c r="E124" s="96">
        <v>1</v>
      </c>
      <c r="F124" s="34">
        <v>2</v>
      </c>
      <c r="G124" s="89">
        <v>33.799999999999997</v>
      </c>
      <c r="H124" s="34">
        <v>1</v>
      </c>
      <c r="I124" s="89">
        <v>3.2</v>
      </c>
      <c r="J124" s="34">
        <v>34.86</v>
      </c>
      <c r="K124" s="89">
        <v>6.16</v>
      </c>
      <c r="L124" s="34">
        <v>41</v>
      </c>
      <c r="M124" s="84">
        <f t="shared" si="30"/>
        <v>0.85024390243902437</v>
      </c>
      <c r="N124" s="34">
        <v>23.97</v>
      </c>
      <c r="O124" s="79">
        <v>64.989999999999995</v>
      </c>
      <c r="P124" s="34">
        <f t="shared" si="31"/>
        <v>12.557471264367818</v>
      </c>
      <c r="Q124" s="74">
        <v>-58158.296999999999</v>
      </c>
      <c r="R124" s="35">
        <v>677747.67799999996</v>
      </c>
      <c r="S124" s="74">
        <v>411493.913</v>
      </c>
      <c r="T124" s="35">
        <v>324866.79599999997</v>
      </c>
      <c r="U124" s="74">
        <v>0</v>
      </c>
      <c r="V124" s="35">
        <v>1089241.591</v>
      </c>
      <c r="W124" s="74">
        <v>1031083.294</v>
      </c>
      <c r="X124" s="35">
        <f t="shared" si="24"/>
        <v>2492.543686498856</v>
      </c>
      <c r="Y124" s="74">
        <f t="shared" si="25"/>
        <v>1749.1414073226545</v>
      </c>
      <c r="Z124" s="35">
        <f t="shared" si="26"/>
        <v>1616.0560594965675</v>
      </c>
      <c r="AA124" s="74">
        <f t="shared" si="27"/>
        <v>1550.9100183066359</v>
      </c>
    </row>
    <row r="125" spans="1:27" outlineLevel="2">
      <c r="A125" s="55" t="s">
        <v>53</v>
      </c>
      <c r="B125" s="47" t="s">
        <v>33</v>
      </c>
      <c r="C125" s="23" t="s">
        <v>58</v>
      </c>
      <c r="D125" s="56">
        <v>438</v>
      </c>
      <c r="E125" s="97">
        <v>2</v>
      </c>
      <c r="F125" s="57">
        <v>0</v>
      </c>
      <c r="G125" s="90">
        <v>38.1</v>
      </c>
      <c r="H125" s="57">
        <v>3</v>
      </c>
      <c r="I125" s="90">
        <v>7.6</v>
      </c>
      <c r="J125" s="57">
        <v>36.42</v>
      </c>
      <c r="K125" s="90">
        <v>14.49</v>
      </c>
      <c r="L125" s="57">
        <v>50.7</v>
      </c>
      <c r="M125" s="85">
        <f t="shared" si="30"/>
        <v>0.71834319526627222</v>
      </c>
      <c r="N125" s="57">
        <v>18.809999999999999</v>
      </c>
      <c r="O125" s="80">
        <v>69.72</v>
      </c>
      <c r="P125" s="57">
        <f t="shared" si="31"/>
        <v>10.656934306569342</v>
      </c>
      <c r="Q125" s="75">
        <v>-35925.417999999998</v>
      </c>
      <c r="R125" s="56">
        <v>684783.20400000003</v>
      </c>
      <c r="S125" s="75">
        <v>324756.33799999999</v>
      </c>
      <c r="T125" s="56">
        <v>247312.383</v>
      </c>
      <c r="U125" s="75">
        <v>0</v>
      </c>
      <c r="V125" s="56">
        <v>1009539.542</v>
      </c>
      <c r="W125" s="75">
        <v>973614.12399999995</v>
      </c>
      <c r="X125" s="56">
        <f t="shared" si="24"/>
        <v>2304.884799086758</v>
      </c>
      <c r="Y125" s="75">
        <f t="shared" si="25"/>
        <v>1740.2446552511415</v>
      </c>
      <c r="Z125" s="56">
        <f t="shared" si="26"/>
        <v>1658.2231529680364</v>
      </c>
      <c r="AA125" s="75">
        <f t="shared" si="27"/>
        <v>1563.4319726027397</v>
      </c>
    </row>
    <row r="126" spans="1:27" s="24" customFormat="1" outlineLevel="2">
      <c r="A126" s="51" t="s">
        <v>53</v>
      </c>
      <c r="B126" s="46" t="s">
        <v>33</v>
      </c>
      <c r="C126" s="43" t="s">
        <v>59</v>
      </c>
      <c r="D126" s="35">
        <v>442</v>
      </c>
      <c r="E126" s="96">
        <v>1</v>
      </c>
      <c r="F126" s="34">
        <v>1</v>
      </c>
      <c r="G126" s="89">
        <v>36.5</v>
      </c>
      <c r="H126" s="34">
        <v>4</v>
      </c>
      <c r="I126" s="89">
        <v>2.9</v>
      </c>
      <c r="J126" s="34">
        <v>41.5</v>
      </c>
      <c r="K126" s="89">
        <v>3.85</v>
      </c>
      <c r="L126" s="34">
        <v>45.4</v>
      </c>
      <c r="M126" s="84">
        <f t="shared" si="30"/>
        <v>0.91409691629955947</v>
      </c>
      <c r="N126" s="34">
        <v>18.18</v>
      </c>
      <c r="O126" s="79">
        <v>64.59</v>
      </c>
      <c r="P126" s="34">
        <f t="shared" si="31"/>
        <v>10.913580246913581</v>
      </c>
      <c r="Q126" s="74">
        <v>-21948.720000000001</v>
      </c>
      <c r="R126" s="35">
        <v>432813.217</v>
      </c>
      <c r="S126" s="74">
        <v>488483.17700000003</v>
      </c>
      <c r="T126" s="35">
        <v>385794.94300000003</v>
      </c>
      <c r="U126" s="74">
        <v>0</v>
      </c>
      <c r="V126" s="35">
        <v>921296.39399999997</v>
      </c>
      <c r="W126" s="74">
        <v>899347.674</v>
      </c>
      <c r="X126" s="35">
        <f t="shared" si="24"/>
        <v>2084.3809819004523</v>
      </c>
      <c r="Y126" s="74">
        <f t="shared" si="25"/>
        <v>1211.5417443438912</v>
      </c>
      <c r="Z126" s="35">
        <f t="shared" si="26"/>
        <v>1161.8840067873302</v>
      </c>
      <c r="AA126" s="74">
        <f t="shared" si="27"/>
        <v>979.21542307692312</v>
      </c>
    </row>
    <row r="127" spans="1:27" outlineLevel="2">
      <c r="A127" s="55" t="s">
        <v>53</v>
      </c>
      <c r="B127" s="47" t="s">
        <v>33</v>
      </c>
      <c r="C127" s="23" t="s">
        <v>60</v>
      </c>
      <c r="D127" s="56">
        <v>478</v>
      </c>
      <c r="E127" s="97">
        <v>1</v>
      </c>
      <c r="F127" s="57">
        <v>1</v>
      </c>
      <c r="G127" s="90">
        <v>39.299999999999997</v>
      </c>
      <c r="H127" s="57">
        <v>3.1</v>
      </c>
      <c r="I127" s="90">
        <v>3.3</v>
      </c>
      <c r="J127" s="57">
        <v>38.200000000000003</v>
      </c>
      <c r="K127" s="90">
        <v>9.36</v>
      </c>
      <c r="L127" s="57">
        <v>47.7</v>
      </c>
      <c r="M127" s="85">
        <f t="shared" si="30"/>
        <v>0.80083857442348005</v>
      </c>
      <c r="N127" s="57">
        <v>14.87</v>
      </c>
      <c r="O127" s="80">
        <v>63.13</v>
      </c>
      <c r="P127" s="57">
        <f t="shared" si="31"/>
        <v>11.273584905660378</v>
      </c>
      <c r="Q127" s="75">
        <v>-44027.714999999997</v>
      </c>
      <c r="R127" s="56">
        <v>687762.89399999997</v>
      </c>
      <c r="S127" s="75">
        <v>343936.96299999999</v>
      </c>
      <c r="T127" s="56">
        <v>230359.41200000001</v>
      </c>
      <c r="U127" s="75">
        <v>0</v>
      </c>
      <c r="V127" s="56">
        <v>1031699.857</v>
      </c>
      <c r="W127" s="75">
        <v>987672.14199999999</v>
      </c>
      <c r="X127" s="56">
        <f t="shared" si="24"/>
        <v>2158.3679016736401</v>
      </c>
      <c r="Y127" s="75">
        <f t="shared" si="25"/>
        <v>1676.4444456066944</v>
      </c>
      <c r="Z127" s="56">
        <f t="shared" si="26"/>
        <v>1584.3362552301255</v>
      </c>
      <c r="AA127" s="75">
        <f t="shared" si="27"/>
        <v>1438.8345062761505</v>
      </c>
    </row>
    <row r="128" spans="1:27" outlineLevel="2">
      <c r="A128" s="51" t="s">
        <v>53</v>
      </c>
      <c r="B128" s="46" t="s">
        <v>33</v>
      </c>
      <c r="C128" s="43" t="s">
        <v>61</v>
      </c>
      <c r="D128" s="35">
        <v>480</v>
      </c>
      <c r="E128" s="96">
        <v>1</v>
      </c>
      <c r="F128" s="34">
        <v>2</v>
      </c>
      <c r="G128" s="89">
        <v>39.4</v>
      </c>
      <c r="H128" s="34">
        <v>2</v>
      </c>
      <c r="I128" s="89">
        <v>8.6999999999999993</v>
      </c>
      <c r="J128" s="34">
        <v>46.7</v>
      </c>
      <c r="K128" s="89">
        <v>6.35</v>
      </c>
      <c r="L128" s="34">
        <v>53.1</v>
      </c>
      <c r="M128" s="84">
        <f t="shared" si="30"/>
        <v>0.87947269303201514</v>
      </c>
      <c r="N128" s="34">
        <v>24.68</v>
      </c>
      <c r="O128" s="79">
        <v>76.09</v>
      </c>
      <c r="P128" s="34">
        <f t="shared" si="31"/>
        <v>11.594202898550725</v>
      </c>
      <c r="Q128" s="74">
        <v>-36357.813000000002</v>
      </c>
      <c r="R128" s="35">
        <v>796968.571</v>
      </c>
      <c r="S128" s="74">
        <v>362046.73800000001</v>
      </c>
      <c r="T128" s="35">
        <v>258460.601</v>
      </c>
      <c r="U128" s="74">
        <v>0</v>
      </c>
      <c r="V128" s="35">
        <v>1159015.3089999999</v>
      </c>
      <c r="W128" s="74">
        <v>1122657.496</v>
      </c>
      <c r="X128" s="35">
        <f t="shared" si="24"/>
        <v>2414.6152270833331</v>
      </c>
      <c r="Y128" s="74">
        <f t="shared" si="25"/>
        <v>1876.1556416666665</v>
      </c>
      <c r="Z128" s="35">
        <f t="shared" si="26"/>
        <v>1800.4101979166667</v>
      </c>
      <c r="AA128" s="74">
        <f t="shared" si="27"/>
        <v>1660.3511895833333</v>
      </c>
    </row>
    <row r="129" spans="1:27" outlineLevel="2">
      <c r="A129" s="55" t="s">
        <v>53</v>
      </c>
      <c r="B129" s="47" t="s">
        <v>75</v>
      </c>
      <c r="C129" s="23" t="s">
        <v>77</v>
      </c>
      <c r="D129" s="56">
        <v>437</v>
      </c>
      <c r="E129" s="97">
        <v>1</v>
      </c>
      <c r="F129" s="57">
        <v>1</v>
      </c>
      <c r="G129" s="90">
        <v>34.700000000000003</v>
      </c>
      <c r="H129" s="57">
        <v>3</v>
      </c>
      <c r="I129" s="90">
        <v>5.0999999999999996</v>
      </c>
      <c r="J129" s="57">
        <v>42.78</v>
      </c>
      <c r="K129" s="90">
        <v>1.98</v>
      </c>
      <c r="L129" s="57">
        <v>44.8</v>
      </c>
      <c r="M129" s="85">
        <f t="shared" si="30"/>
        <v>0.95491071428571439</v>
      </c>
      <c r="N129" s="57">
        <v>24.42</v>
      </c>
      <c r="O129" s="80">
        <v>69.180000000000007</v>
      </c>
      <c r="P129" s="57">
        <f t="shared" si="31"/>
        <v>11.591511936339522</v>
      </c>
      <c r="Q129" s="75">
        <v>-67671.433000000005</v>
      </c>
      <c r="R129" s="56">
        <v>687612.83700000006</v>
      </c>
      <c r="S129" s="75">
        <v>262708.549</v>
      </c>
      <c r="T129" s="56">
        <v>149793.62400000001</v>
      </c>
      <c r="U129" s="75">
        <v>0</v>
      </c>
      <c r="V129" s="56">
        <v>950321.38600000006</v>
      </c>
      <c r="W129" s="75">
        <v>882649.95299999998</v>
      </c>
      <c r="X129" s="56">
        <f t="shared" si="24"/>
        <v>2174.6484805491991</v>
      </c>
      <c r="Y129" s="75">
        <f t="shared" si="25"/>
        <v>1831.8713089244854</v>
      </c>
      <c r="Z129" s="56">
        <f t="shared" si="26"/>
        <v>1677.0167711670479</v>
      </c>
      <c r="AA129" s="75">
        <f t="shared" si="27"/>
        <v>1573.4847528604121</v>
      </c>
    </row>
    <row r="130" spans="1:27" outlineLevel="2">
      <c r="A130" s="51" t="s">
        <v>53</v>
      </c>
      <c r="B130" s="46" t="s">
        <v>75</v>
      </c>
      <c r="C130" s="43" t="s">
        <v>78</v>
      </c>
      <c r="D130" s="35">
        <v>458</v>
      </c>
      <c r="E130" s="96">
        <v>1</v>
      </c>
      <c r="F130" s="34">
        <v>0</v>
      </c>
      <c r="G130" s="89">
        <v>37.200000000000003</v>
      </c>
      <c r="H130" s="34">
        <v>3</v>
      </c>
      <c r="I130" s="89">
        <v>5</v>
      </c>
      <c r="J130" s="34">
        <v>36.979999999999997</v>
      </c>
      <c r="K130" s="89">
        <v>9.23</v>
      </c>
      <c r="L130" s="34">
        <v>46.2</v>
      </c>
      <c r="M130" s="84">
        <f t="shared" si="30"/>
        <v>0.80043290043290027</v>
      </c>
      <c r="N130" s="34">
        <v>20.88</v>
      </c>
      <c r="O130" s="79">
        <v>67.09</v>
      </c>
      <c r="P130" s="34">
        <f t="shared" si="31"/>
        <v>11.393034825870647</v>
      </c>
      <c r="Q130" s="74">
        <v>-62760.597000000002</v>
      </c>
      <c r="R130" s="35">
        <v>731854.03799999994</v>
      </c>
      <c r="S130" s="74">
        <v>225572.44</v>
      </c>
      <c r="T130" s="35">
        <v>116391.924</v>
      </c>
      <c r="U130" s="74">
        <v>0</v>
      </c>
      <c r="V130" s="35">
        <v>957426.478</v>
      </c>
      <c r="W130" s="74">
        <v>894665.88100000005</v>
      </c>
      <c r="X130" s="35">
        <f t="shared" si="24"/>
        <v>2090.4508253275108</v>
      </c>
      <c r="Y130" s="74">
        <f t="shared" si="25"/>
        <v>1836.3199868995632</v>
      </c>
      <c r="Z130" s="35">
        <f t="shared" si="26"/>
        <v>1699.288115720524</v>
      </c>
      <c r="AA130" s="74">
        <f t="shared" si="27"/>
        <v>1597.9345807860261</v>
      </c>
    </row>
    <row r="131" spans="1:27" outlineLevel="2">
      <c r="A131" s="55" t="s">
        <v>53</v>
      </c>
      <c r="B131" s="47" t="s">
        <v>75</v>
      </c>
      <c r="C131" s="23" t="s">
        <v>79</v>
      </c>
      <c r="D131" s="56">
        <v>471</v>
      </c>
      <c r="E131" s="97">
        <v>1</v>
      </c>
      <c r="F131" s="57">
        <v>1</v>
      </c>
      <c r="G131" s="90">
        <v>39.4</v>
      </c>
      <c r="H131" s="57">
        <v>0</v>
      </c>
      <c r="I131" s="90">
        <v>2.6</v>
      </c>
      <c r="J131" s="57">
        <v>40.950000000000003</v>
      </c>
      <c r="K131" s="90">
        <v>3.02</v>
      </c>
      <c r="L131" s="57">
        <v>44</v>
      </c>
      <c r="M131" s="85">
        <f t="shared" si="30"/>
        <v>0.93068181818181828</v>
      </c>
      <c r="N131" s="57">
        <v>20.76</v>
      </c>
      <c r="O131" s="80">
        <v>64.73</v>
      </c>
      <c r="P131" s="57">
        <f t="shared" si="31"/>
        <v>11.954314720812183</v>
      </c>
      <c r="Q131" s="75">
        <v>-20888.337</v>
      </c>
      <c r="R131" s="56">
        <v>675494.21699999995</v>
      </c>
      <c r="S131" s="75">
        <v>236540.96599999999</v>
      </c>
      <c r="T131" s="56">
        <v>136523.29199999999</v>
      </c>
      <c r="U131" s="75">
        <v>0</v>
      </c>
      <c r="V131" s="56">
        <v>912035.18299999996</v>
      </c>
      <c r="W131" s="75">
        <v>891146.84600000002</v>
      </c>
      <c r="X131" s="56">
        <f t="shared" si="24"/>
        <v>1936.3804309978768</v>
      </c>
      <c r="Y131" s="75">
        <f t="shared" si="25"/>
        <v>1646.5220615711251</v>
      </c>
      <c r="Z131" s="56">
        <f t="shared" si="26"/>
        <v>1602.1731507430998</v>
      </c>
      <c r="AA131" s="75">
        <f t="shared" si="27"/>
        <v>1434.1703121019107</v>
      </c>
    </row>
    <row r="132" spans="1:27" outlineLevel="2">
      <c r="A132" s="51" t="s">
        <v>53</v>
      </c>
      <c r="B132" s="46" t="s">
        <v>94</v>
      </c>
      <c r="C132" s="43" t="s">
        <v>98</v>
      </c>
      <c r="D132" s="35">
        <v>418</v>
      </c>
      <c r="E132" s="96">
        <v>1</v>
      </c>
      <c r="F132" s="34">
        <v>1</v>
      </c>
      <c r="G132" s="89">
        <v>34.5</v>
      </c>
      <c r="H132" s="34">
        <v>5.4</v>
      </c>
      <c r="I132" s="89">
        <v>5.0999999999999996</v>
      </c>
      <c r="J132" s="34">
        <v>37.81</v>
      </c>
      <c r="K132" s="89">
        <v>9.23</v>
      </c>
      <c r="L132" s="34">
        <v>47</v>
      </c>
      <c r="M132" s="84">
        <f t="shared" si="30"/>
        <v>0.80446808510638301</v>
      </c>
      <c r="N132" s="34">
        <v>28.55</v>
      </c>
      <c r="O132" s="79">
        <v>75.59</v>
      </c>
      <c r="P132" s="34">
        <f t="shared" si="31"/>
        <v>10.476190476190476</v>
      </c>
      <c r="Q132" s="74">
        <v>-37277.423999999999</v>
      </c>
      <c r="R132" s="35">
        <v>656639.67500000005</v>
      </c>
      <c r="S132" s="74">
        <v>296204.71899999998</v>
      </c>
      <c r="T132" s="35">
        <v>158606.51999999999</v>
      </c>
      <c r="U132" s="74">
        <v>0</v>
      </c>
      <c r="V132" s="35">
        <v>952844.39399999997</v>
      </c>
      <c r="W132" s="74">
        <v>915566.97</v>
      </c>
      <c r="X132" s="35">
        <f t="shared" si="24"/>
        <v>2279.532043062201</v>
      </c>
      <c r="Y132" s="74">
        <f t="shared" si="25"/>
        <v>1900.0906076555023</v>
      </c>
      <c r="Z132" s="35">
        <f t="shared" si="26"/>
        <v>1810.9101674641147</v>
      </c>
      <c r="AA132" s="74">
        <f t="shared" si="27"/>
        <v>1570.9083133971294</v>
      </c>
    </row>
    <row r="133" spans="1:27" outlineLevel="2">
      <c r="A133" s="55" t="s">
        <v>53</v>
      </c>
      <c r="B133" s="47" t="s">
        <v>94</v>
      </c>
      <c r="C133" s="23" t="s">
        <v>99</v>
      </c>
      <c r="D133" s="56">
        <v>432</v>
      </c>
      <c r="E133" s="97">
        <v>1</v>
      </c>
      <c r="F133" s="57">
        <v>1</v>
      </c>
      <c r="G133" s="90">
        <v>41.7</v>
      </c>
      <c r="H133" s="57">
        <v>4.8</v>
      </c>
      <c r="I133" s="90">
        <v>1.5</v>
      </c>
      <c r="J133" s="57">
        <v>47.06</v>
      </c>
      <c r="K133" s="90">
        <v>3.16</v>
      </c>
      <c r="L133" s="57">
        <v>50</v>
      </c>
      <c r="M133" s="85">
        <f t="shared" si="30"/>
        <v>0.94120000000000004</v>
      </c>
      <c r="N133" s="57">
        <v>31.57</v>
      </c>
      <c r="O133" s="80">
        <v>81.790000000000006</v>
      </c>
      <c r="P133" s="57">
        <f t="shared" si="31"/>
        <v>9.2903225806451619</v>
      </c>
      <c r="Q133" s="75">
        <v>-55944.44</v>
      </c>
      <c r="R133" s="56">
        <v>706617.51800000004</v>
      </c>
      <c r="S133" s="75">
        <v>384874.283</v>
      </c>
      <c r="T133" s="56">
        <v>4988.16</v>
      </c>
      <c r="U133" s="75">
        <v>0</v>
      </c>
      <c r="V133" s="56">
        <v>1091491.801</v>
      </c>
      <c r="W133" s="75">
        <v>1035547.361</v>
      </c>
      <c r="X133" s="56">
        <f t="shared" si="24"/>
        <v>2526.6013912037038</v>
      </c>
      <c r="Y133" s="75">
        <f t="shared" si="25"/>
        <v>2515.0547245370371</v>
      </c>
      <c r="Z133" s="56">
        <f t="shared" si="26"/>
        <v>2385.5537060185184</v>
      </c>
      <c r="AA133" s="75">
        <f t="shared" si="27"/>
        <v>1635.6886990740741</v>
      </c>
    </row>
    <row r="134" spans="1:27" outlineLevel="2">
      <c r="A134" s="51" t="s">
        <v>53</v>
      </c>
      <c r="B134" s="46" t="s">
        <v>94</v>
      </c>
      <c r="C134" s="43" t="s">
        <v>100</v>
      </c>
      <c r="D134" s="35">
        <v>440</v>
      </c>
      <c r="E134" s="96">
        <v>1</v>
      </c>
      <c r="F134" s="34">
        <v>1</v>
      </c>
      <c r="G134" s="89">
        <v>42.7</v>
      </c>
      <c r="H134" s="34">
        <v>7.4</v>
      </c>
      <c r="I134" s="89">
        <v>10.4</v>
      </c>
      <c r="J134" s="34">
        <v>52.51</v>
      </c>
      <c r="K134" s="89">
        <v>9.98</v>
      </c>
      <c r="L134" s="34">
        <v>62.5</v>
      </c>
      <c r="M134" s="84">
        <f t="shared" si="30"/>
        <v>0.84016000000000002</v>
      </c>
      <c r="N134" s="34">
        <v>21.4</v>
      </c>
      <c r="O134" s="79">
        <v>83.89</v>
      </c>
      <c r="P134" s="34">
        <f t="shared" si="31"/>
        <v>8.7824351297405183</v>
      </c>
      <c r="Q134" s="74">
        <v>-63719.171999999999</v>
      </c>
      <c r="R134" s="35">
        <v>725134.88</v>
      </c>
      <c r="S134" s="74">
        <v>483912.89</v>
      </c>
      <c r="T134" s="35">
        <v>331839.26</v>
      </c>
      <c r="U134" s="74">
        <v>0</v>
      </c>
      <c r="V134" s="35">
        <v>1209047.77</v>
      </c>
      <c r="W134" s="74">
        <v>1145328.598</v>
      </c>
      <c r="X134" s="35">
        <f t="shared" si="24"/>
        <v>2747.8358409090911</v>
      </c>
      <c r="Y134" s="74">
        <f t="shared" si="25"/>
        <v>1993.6557045454545</v>
      </c>
      <c r="Z134" s="35">
        <f t="shared" si="26"/>
        <v>1848.8394045454545</v>
      </c>
      <c r="AA134" s="74">
        <f t="shared" si="27"/>
        <v>1648.0338181818181</v>
      </c>
    </row>
    <row r="135" spans="1:27" outlineLevel="2">
      <c r="A135" s="55" t="s">
        <v>53</v>
      </c>
      <c r="B135" s="47" t="s">
        <v>94</v>
      </c>
      <c r="C135" s="23" t="s">
        <v>101</v>
      </c>
      <c r="D135" s="56">
        <v>481</v>
      </c>
      <c r="E135" s="97">
        <v>1</v>
      </c>
      <c r="F135" s="57">
        <v>1</v>
      </c>
      <c r="G135" s="90">
        <v>43</v>
      </c>
      <c r="H135" s="57">
        <v>7.2</v>
      </c>
      <c r="I135" s="90">
        <v>4.0999999999999996</v>
      </c>
      <c r="J135" s="57">
        <v>52.96</v>
      </c>
      <c r="K135" s="90">
        <v>3.31</v>
      </c>
      <c r="L135" s="57">
        <v>56.3</v>
      </c>
      <c r="M135" s="85">
        <f t="shared" si="30"/>
        <v>0.94067495559502667</v>
      </c>
      <c r="N135" s="57">
        <v>21.96</v>
      </c>
      <c r="O135" s="80">
        <v>78.23</v>
      </c>
      <c r="P135" s="57">
        <f t="shared" si="31"/>
        <v>9.5816733067729078</v>
      </c>
      <c r="Q135" s="75">
        <v>-40290.722000000002</v>
      </c>
      <c r="R135" s="56">
        <v>751202.83900000004</v>
      </c>
      <c r="S135" s="75">
        <v>331087.48499999999</v>
      </c>
      <c r="T135" s="56">
        <v>203004.72</v>
      </c>
      <c r="U135" s="75">
        <v>0</v>
      </c>
      <c r="V135" s="56">
        <v>1082290.324</v>
      </c>
      <c r="W135" s="75">
        <v>1041999.602</v>
      </c>
      <c r="X135" s="56">
        <f t="shared" si="24"/>
        <v>2250.0838336798338</v>
      </c>
      <c r="Y135" s="75">
        <f t="shared" si="25"/>
        <v>1828.0365987525988</v>
      </c>
      <c r="Z135" s="56">
        <f t="shared" si="26"/>
        <v>1744.2721039501039</v>
      </c>
      <c r="AA135" s="75">
        <f t="shared" si="27"/>
        <v>1561.7522640332641</v>
      </c>
    </row>
    <row r="136" spans="1:27" outlineLevel="2">
      <c r="A136" s="51" t="s">
        <v>53</v>
      </c>
      <c r="B136" s="46" t="s">
        <v>105</v>
      </c>
      <c r="C136" s="43" t="s">
        <v>109</v>
      </c>
      <c r="D136" s="35">
        <v>404</v>
      </c>
      <c r="E136" s="96">
        <v>0.9</v>
      </c>
      <c r="F136" s="34">
        <v>0</v>
      </c>
      <c r="G136" s="89">
        <v>38.4</v>
      </c>
      <c r="H136" s="34">
        <v>2</v>
      </c>
      <c r="I136" s="89">
        <v>2.9</v>
      </c>
      <c r="J136" s="34">
        <v>37.619999999999997</v>
      </c>
      <c r="K136" s="89">
        <v>6.52</v>
      </c>
      <c r="L136" s="34">
        <v>44.1</v>
      </c>
      <c r="M136" s="84">
        <f t="shared" si="30"/>
        <v>0.85306122448979582</v>
      </c>
      <c r="N136" s="34">
        <v>24.41</v>
      </c>
      <c r="O136" s="79">
        <v>68.55</v>
      </c>
      <c r="P136" s="34">
        <f t="shared" si="31"/>
        <v>10</v>
      </c>
      <c r="Q136" s="74">
        <v>-35160.171000000002</v>
      </c>
      <c r="R136" s="35">
        <v>628348.76599999995</v>
      </c>
      <c r="S136" s="74">
        <v>253212.18100000001</v>
      </c>
      <c r="T136" s="35">
        <v>118260.636</v>
      </c>
      <c r="U136" s="74">
        <v>0</v>
      </c>
      <c r="V136" s="35">
        <v>881560.94700000004</v>
      </c>
      <c r="W136" s="74">
        <v>846400.77599999995</v>
      </c>
      <c r="X136" s="35">
        <f t="shared" si="24"/>
        <v>2182.0815519801981</v>
      </c>
      <c r="Y136" s="74">
        <f t="shared" si="25"/>
        <v>1889.3572054455444</v>
      </c>
      <c r="Z136" s="35">
        <f t="shared" si="26"/>
        <v>1802.3270792079206</v>
      </c>
      <c r="AA136" s="74">
        <f t="shared" si="27"/>
        <v>1555.3187277227721</v>
      </c>
    </row>
    <row r="137" spans="1:27" outlineLevel="2">
      <c r="A137" s="55" t="s">
        <v>53</v>
      </c>
      <c r="B137" s="47" t="s">
        <v>111</v>
      </c>
      <c r="C137" s="23" t="s">
        <v>117</v>
      </c>
      <c r="D137" s="56">
        <v>409</v>
      </c>
      <c r="E137" s="97">
        <v>1</v>
      </c>
      <c r="F137" s="57">
        <v>1</v>
      </c>
      <c r="G137" s="90">
        <v>34.9</v>
      </c>
      <c r="H137" s="57">
        <v>3.1</v>
      </c>
      <c r="I137" s="90">
        <v>2.5</v>
      </c>
      <c r="J137" s="57">
        <v>32.840000000000003</v>
      </c>
      <c r="K137" s="90">
        <v>9.65</v>
      </c>
      <c r="L137" s="57">
        <v>42.5</v>
      </c>
      <c r="M137" s="85">
        <f t="shared" ref="M137:M167" si="32">+J137/L137</f>
        <v>0.77270588235294124</v>
      </c>
      <c r="N137" s="57">
        <v>21.27</v>
      </c>
      <c r="O137" s="80">
        <v>63.76</v>
      </c>
      <c r="P137" s="57">
        <f t="shared" si="31"/>
        <v>10.763157894736842</v>
      </c>
      <c r="Q137" s="75">
        <v>-18312.346000000001</v>
      </c>
      <c r="R137" s="56">
        <v>628161.62399999995</v>
      </c>
      <c r="S137" s="75">
        <v>193457.20600000001</v>
      </c>
      <c r="T137" s="56">
        <v>97665.096000000005</v>
      </c>
      <c r="U137" s="75">
        <v>0</v>
      </c>
      <c r="V137" s="56">
        <v>821618.83</v>
      </c>
      <c r="W137" s="75">
        <v>803306.48400000005</v>
      </c>
      <c r="X137" s="56">
        <f t="shared" si="24"/>
        <v>2008.8479951100244</v>
      </c>
      <c r="Y137" s="75">
        <f t="shared" si="25"/>
        <v>1770.0580293398532</v>
      </c>
      <c r="Z137" s="56">
        <f t="shared" si="26"/>
        <v>1725.2845672371639</v>
      </c>
      <c r="AA137" s="75">
        <f t="shared" si="27"/>
        <v>1535.8474914425426</v>
      </c>
    </row>
    <row r="138" spans="1:27" outlineLevel="2">
      <c r="A138" s="51" t="s">
        <v>53</v>
      </c>
      <c r="B138" s="46" t="s">
        <v>111</v>
      </c>
      <c r="C138" s="43" t="s">
        <v>118</v>
      </c>
      <c r="D138" s="35">
        <v>412</v>
      </c>
      <c r="E138" s="96">
        <v>1</v>
      </c>
      <c r="F138" s="34">
        <v>1</v>
      </c>
      <c r="G138" s="89">
        <v>37.5</v>
      </c>
      <c r="H138" s="34">
        <v>6.3</v>
      </c>
      <c r="I138" s="89">
        <v>0</v>
      </c>
      <c r="J138" s="34">
        <v>37.229999999999997</v>
      </c>
      <c r="K138" s="89">
        <v>8.5299999999999994</v>
      </c>
      <c r="L138" s="34">
        <v>45.8</v>
      </c>
      <c r="M138" s="84">
        <f t="shared" si="32"/>
        <v>0.81288209606986894</v>
      </c>
      <c r="N138" s="34">
        <v>29.5</v>
      </c>
      <c r="O138" s="79">
        <v>75.260000000000005</v>
      </c>
      <c r="P138" s="34">
        <f t="shared" si="31"/>
        <v>9.4063926940639284</v>
      </c>
      <c r="Q138" s="74">
        <v>-19899.469000000001</v>
      </c>
      <c r="R138" s="35">
        <v>741918.97100000002</v>
      </c>
      <c r="S138" s="74">
        <v>165041.902</v>
      </c>
      <c r="T138" s="35">
        <v>62971.944000000003</v>
      </c>
      <c r="U138" s="74">
        <v>0</v>
      </c>
      <c r="V138" s="35">
        <v>906960.87300000002</v>
      </c>
      <c r="W138" s="74">
        <v>887061.40399999998</v>
      </c>
      <c r="X138" s="35">
        <f t="shared" si="24"/>
        <v>2201.36134223301</v>
      </c>
      <c r="Y138" s="74">
        <f t="shared" si="25"/>
        <v>2048.5168179611651</v>
      </c>
      <c r="Z138" s="35">
        <f t="shared" si="26"/>
        <v>2000.21713592233</v>
      </c>
      <c r="AA138" s="74">
        <f t="shared" si="27"/>
        <v>1800.7742014563107</v>
      </c>
    </row>
    <row r="139" spans="1:27" outlineLevel="2">
      <c r="A139" s="55" t="s">
        <v>53</v>
      </c>
      <c r="B139" s="47" t="s">
        <v>126</v>
      </c>
      <c r="C139" s="23" t="s">
        <v>127</v>
      </c>
      <c r="D139" s="56">
        <v>465</v>
      </c>
      <c r="E139" s="97">
        <v>1</v>
      </c>
      <c r="F139" s="57">
        <v>1</v>
      </c>
      <c r="G139" s="90">
        <v>41.2</v>
      </c>
      <c r="H139" s="57">
        <v>1.9</v>
      </c>
      <c r="I139" s="90">
        <v>2.7</v>
      </c>
      <c r="J139" s="57">
        <v>41.79</v>
      </c>
      <c r="K139" s="90">
        <v>6</v>
      </c>
      <c r="L139" s="57">
        <v>47.8</v>
      </c>
      <c r="M139" s="85">
        <f t="shared" si="32"/>
        <v>0.87426778242677827</v>
      </c>
      <c r="N139" s="57">
        <v>36.020000000000003</v>
      </c>
      <c r="O139" s="80">
        <v>83.81</v>
      </c>
      <c r="P139" s="57">
        <f t="shared" ref="P139:P172" si="33">+D139/(H139+G139)</f>
        <v>10.788863109048723</v>
      </c>
      <c r="Q139" s="75">
        <v>-43675.682000000001</v>
      </c>
      <c r="R139" s="56">
        <v>840514.44400000002</v>
      </c>
      <c r="S139" s="75">
        <v>171504.96299999999</v>
      </c>
      <c r="T139" s="56">
        <v>93453.096999999994</v>
      </c>
      <c r="U139" s="75">
        <v>0</v>
      </c>
      <c r="V139" s="56">
        <v>1012019.407</v>
      </c>
      <c r="W139" s="75">
        <v>968343.72499999998</v>
      </c>
      <c r="X139" s="56">
        <f t="shared" si="24"/>
        <v>2176.3858215053765</v>
      </c>
      <c r="Y139" s="75">
        <f t="shared" si="25"/>
        <v>1975.4114193548389</v>
      </c>
      <c r="Z139" s="56">
        <f t="shared" si="26"/>
        <v>1881.4852215053763</v>
      </c>
      <c r="AA139" s="75">
        <f t="shared" si="27"/>
        <v>1807.5579440860215</v>
      </c>
    </row>
    <row r="140" spans="1:27" outlineLevel="2">
      <c r="A140" s="51" t="s">
        <v>53</v>
      </c>
      <c r="B140" s="46" t="s">
        <v>176</v>
      </c>
      <c r="C140" s="43" t="s">
        <v>182</v>
      </c>
      <c r="D140" s="35">
        <v>415</v>
      </c>
      <c r="E140" s="96">
        <v>1</v>
      </c>
      <c r="F140" s="34">
        <v>1</v>
      </c>
      <c r="G140" s="89">
        <v>31.3</v>
      </c>
      <c r="H140" s="34">
        <v>1</v>
      </c>
      <c r="I140" s="89">
        <v>4.4000000000000004</v>
      </c>
      <c r="J140" s="34">
        <v>38.17</v>
      </c>
      <c r="K140" s="89">
        <v>0.51</v>
      </c>
      <c r="L140" s="34">
        <v>38.700000000000003</v>
      </c>
      <c r="M140" s="84">
        <f t="shared" si="32"/>
        <v>0.98630490956072348</v>
      </c>
      <c r="N140" s="34">
        <v>20.100000000000001</v>
      </c>
      <c r="O140" s="79">
        <v>58.78</v>
      </c>
      <c r="P140" s="34">
        <f t="shared" si="33"/>
        <v>12.848297213622292</v>
      </c>
      <c r="Q140" s="74">
        <v>-90145.111000000004</v>
      </c>
      <c r="R140" s="35">
        <v>655338.853</v>
      </c>
      <c r="S140" s="74">
        <v>269489.31699999998</v>
      </c>
      <c r="T140" s="35">
        <v>192715.609</v>
      </c>
      <c r="U140" s="74">
        <v>0</v>
      </c>
      <c r="V140" s="35">
        <v>924828.17</v>
      </c>
      <c r="W140" s="74">
        <v>834683.05900000001</v>
      </c>
      <c r="X140" s="35">
        <f t="shared" si="24"/>
        <v>2228.5016144578312</v>
      </c>
      <c r="Y140" s="74">
        <f t="shared" si="25"/>
        <v>1764.1266530120481</v>
      </c>
      <c r="Z140" s="35">
        <f t="shared" si="26"/>
        <v>1546.9095180722891</v>
      </c>
      <c r="AA140" s="74">
        <f t="shared" si="27"/>
        <v>1579.1297662650602</v>
      </c>
    </row>
    <row r="141" spans="1:27" outlineLevel="2">
      <c r="A141" s="55" t="s">
        <v>53</v>
      </c>
      <c r="B141" s="47" t="s">
        <v>176</v>
      </c>
      <c r="C141" s="23" t="s">
        <v>183</v>
      </c>
      <c r="D141" s="56">
        <v>450</v>
      </c>
      <c r="E141" s="97">
        <v>1</v>
      </c>
      <c r="F141" s="57">
        <v>1</v>
      </c>
      <c r="G141" s="90">
        <v>34.5</v>
      </c>
      <c r="H141" s="57">
        <v>1.4</v>
      </c>
      <c r="I141" s="90">
        <v>4.3</v>
      </c>
      <c r="J141" s="57">
        <v>41.13</v>
      </c>
      <c r="K141" s="90">
        <v>1.05</v>
      </c>
      <c r="L141" s="57">
        <v>42.2</v>
      </c>
      <c r="M141" s="85">
        <f t="shared" si="32"/>
        <v>0.97464454976303316</v>
      </c>
      <c r="N141" s="57">
        <v>28.73</v>
      </c>
      <c r="O141" s="80">
        <v>70.91</v>
      </c>
      <c r="P141" s="57">
        <f t="shared" si="33"/>
        <v>12.534818941504179</v>
      </c>
      <c r="Q141" s="75">
        <v>-85695.638000000006</v>
      </c>
      <c r="R141" s="56">
        <v>666031.18099999998</v>
      </c>
      <c r="S141" s="75">
        <v>294837.40299999999</v>
      </c>
      <c r="T141" s="56">
        <v>213570.68700000001</v>
      </c>
      <c r="U141" s="75">
        <v>26463.142</v>
      </c>
      <c r="V141" s="56">
        <v>960868.58400000003</v>
      </c>
      <c r="W141" s="75">
        <v>875172.946</v>
      </c>
      <c r="X141" s="56">
        <f t="shared" si="24"/>
        <v>2135.26352</v>
      </c>
      <c r="Y141" s="75">
        <f t="shared" si="25"/>
        <v>1601.855011111111</v>
      </c>
      <c r="Z141" s="56">
        <f t="shared" si="26"/>
        <v>1411.4202599999999</v>
      </c>
      <c r="AA141" s="75">
        <f t="shared" si="27"/>
        <v>1480.0692911111112</v>
      </c>
    </row>
    <row r="142" spans="1:27" outlineLevel="2">
      <c r="A142" s="51" t="s">
        <v>53</v>
      </c>
      <c r="B142" s="46" t="s">
        <v>176</v>
      </c>
      <c r="C142" s="43" t="s">
        <v>184</v>
      </c>
      <c r="D142" s="35">
        <v>464</v>
      </c>
      <c r="E142" s="96">
        <v>1</v>
      </c>
      <c r="F142" s="34">
        <v>1</v>
      </c>
      <c r="G142" s="89">
        <v>35</v>
      </c>
      <c r="H142" s="34">
        <v>1</v>
      </c>
      <c r="I142" s="89">
        <v>1</v>
      </c>
      <c r="J142" s="34">
        <v>37.270000000000003</v>
      </c>
      <c r="K142" s="89">
        <v>1.71</v>
      </c>
      <c r="L142" s="34">
        <v>39</v>
      </c>
      <c r="M142" s="84">
        <f t="shared" si="32"/>
        <v>0.95564102564102571</v>
      </c>
      <c r="N142" s="34">
        <v>21.3</v>
      </c>
      <c r="O142" s="79">
        <v>60.28</v>
      </c>
      <c r="P142" s="34">
        <f t="shared" si="33"/>
        <v>12.888888888888889</v>
      </c>
      <c r="Q142" s="74">
        <v>-83069.073000000004</v>
      </c>
      <c r="R142" s="35">
        <v>581618.59400000004</v>
      </c>
      <c r="S142" s="74">
        <v>283043.27399999998</v>
      </c>
      <c r="T142" s="35">
        <v>211031.76199999999</v>
      </c>
      <c r="U142" s="74">
        <v>0</v>
      </c>
      <c r="V142" s="35">
        <v>864661.86800000002</v>
      </c>
      <c r="W142" s="74">
        <v>781592.79500000004</v>
      </c>
      <c r="X142" s="35">
        <f t="shared" si="24"/>
        <v>1863.4954051724139</v>
      </c>
      <c r="Y142" s="74">
        <f t="shared" si="25"/>
        <v>1408.6855732758622</v>
      </c>
      <c r="Z142" s="35">
        <f t="shared" si="26"/>
        <v>1229.6573987068966</v>
      </c>
      <c r="AA142" s="74">
        <f t="shared" si="27"/>
        <v>1253.4883491379312</v>
      </c>
    </row>
    <row r="143" spans="1:27" outlineLevel="2">
      <c r="A143" s="55" t="s">
        <v>53</v>
      </c>
      <c r="B143" s="47" t="s">
        <v>213</v>
      </c>
      <c r="C143" s="23" t="s">
        <v>218</v>
      </c>
      <c r="D143" s="56">
        <v>417</v>
      </c>
      <c r="E143" s="97">
        <v>1</v>
      </c>
      <c r="F143" s="57">
        <v>1</v>
      </c>
      <c r="G143" s="90">
        <v>39.200000000000003</v>
      </c>
      <c r="H143" s="57">
        <v>4</v>
      </c>
      <c r="I143" s="90">
        <v>3.9</v>
      </c>
      <c r="J143" s="57">
        <v>41.39</v>
      </c>
      <c r="K143" s="90">
        <v>7.72</v>
      </c>
      <c r="L143" s="57">
        <v>49.1</v>
      </c>
      <c r="M143" s="85">
        <f t="shared" si="32"/>
        <v>0.8429735234215886</v>
      </c>
      <c r="N143" s="57">
        <v>31.75</v>
      </c>
      <c r="O143" s="80">
        <v>81.16</v>
      </c>
      <c r="P143" s="57">
        <f t="shared" si="33"/>
        <v>9.6527777777777768</v>
      </c>
      <c r="Q143" s="75">
        <v>-19657.957999999999</v>
      </c>
      <c r="R143" s="56">
        <v>751708.15099999995</v>
      </c>
      <c r="S143" s="75">
        <v>325229.88900000002</v>
      </c>
      <c r="T143" s="56">
        <v>245807.264</v>
      </c>
      <c r="U143" s="75">
        <v>3880.0929999999998</v>
      </c>
      <c r="V143" s="56">
        <v>1076938.04</v>
      </c>
      <c r="W143" s="75">
        <v>1057280.0819999999</v>
      </c>
      <c r="X143" s="56">
        <f t="shared" si="24"/>
        <v>2582.5852278177458</v>
      </c>
      <c r="Y143" s="75">
        <f t="shared" si="25"/>
        <v>1983.8145875299763</v>
      </c>
      <c r="Z143" s="56">
        <f t="shared" si="26"/>
        <v>1936.6732014388488</v>
      </c>
      <c r="AA143" s="75">
        <f t="shared" si="27"/>
        <v>1802.6574364508392</v>
      </c>
    </row>
    <row r="144" spans="1:27" outlineLevel="2">
      <c r="A144" s="51" t="s">
        <v>53</v>
      </c>
      <c r="B144" s="46" t="s">
        <v>242</v>
      </c>
      <c r="C144" s="43" t="s">
        <v>243</v>
      </c>
      <c r="D144" s="35">
        <v>446</v>
      </c>
      <c r="E144" s="96">
        <v>1</v>
      </c>
      <c r="F144" s="34">
        <v>1</v>
      </c>
      <c r="G144" s="89">
        <v>39.799999999999997</v>
      </c>
      <c r="H144" s="34">
        <v>3.1</v>
      </c>
      <c r="I144" s="89">
        <v>4.0999999999999996</v>
      </c>
      <c r="J144" s="34">
        <v>41.69</v>
      </c>
      <c r="K144" s="89">
        <v>7.37</v>
      </c>
      <c r="L144" s="34">
        <v>49.1</v>
      </c>
      <c r="M144" s="84">
        <f t="shared" si="32"/>
        <v>0.8490835030549897</v>
      </c>
      <c r="N144" s="34">
        <v>18.510000000000002</v>
      </c>
      <c r="O144" s="79">
        <v>67.569999999999993</v>
      </c>
      <c r="P144" s="34">
        <f t="shared" si="33"/>
        <v>10.396270396270397</v>
      </c>
      <c r="Q144" s="74">
        <v>-141312.91500000001</v>
      </c>
      <c r="R144" s="35">
        <v>673043.49899999995</v>
      </c>
      <c r="S144" s="74">
        <v>243782.16</v>
      </c>
      <c r="T144" s="35">
        <v>114149</v>
      </c>
      <c r="U144" s="74">
        <v>0</v>
      </c>
      <c r="V144" s="35">
        <v>916825.65899999999</v>
      </c>
      <c r="W144" s="74">
        <v>775512.74399999995</v>
      </c>
      <c r="X144" s="35">
        <f t="shared" ref="X144:X175" si="34">+V144/D144</f>
        <v>2055.6629125560539</v>
      </c>
      <c r="Y144" s="74">
        <f t="shared" ref="Y144:Y175" si="35">+(V144-(U144+T144))/D144</f>
        <v>1799.7234506726456</v>
      </c>
      <c r="Z144" s="35">
        <f t="shared" ref="Z144:Z175" si="36">+(W144-(U144+T144))/D144</f>
        <v>1482.8783497757847</v>
      </c>
      <c r="AA144" s="74">
        <f t="shared" ref="AA144:AA175" si="37">+R144/D144</f>
        <v>1509.0661412556053</v>
      </c>
    </row>
    <row r="145" spans="1:27" s="14" customFormat="1" outlineLevel="1">
      <c r="A145" s="66" t="s">
        <v>279</v>
      </c>
      <c r="B145" s="50" t="s">
        <v>280</v>
      </c>
      <c r="C145" s="67"/>
      <c r="D145" s="68">
        <f>SUBTOTAL(9,D121:D144)</f>
        <v>10549</v>
      </c>
      <c r="E145" s="100">
        <f>SUBTOTAL(9,E121:E144)</f>
        <v>24.9</v>
      </c>
      <c r="F145" s="69">
        <f>SUBTOTAL(9,F121:F144)</f>
        <v>23.8</v>
      </c>
      <c r="G145" s="93">
        <f>SUBTOTAL(9,G121:G144)</f>
        <v>893.29999999999984</v>
      </c>
      <c r="H145" s="69">
        <f>SUBTOTAL(9,H121:H144)</f>
        <v>77.800000000000011</v>
      </c>
      <c r="I145" s="93">
        <f>SUBTOTAL(9,I121:I144)</f>
        <v>97.300000000000011</v>
      </c>
      <c r="J145" s="69">
        <f>SUBTOTAL(9,J121:J144)</f>
        <v>981.89999999999986</v>
      </c>
      <c r="K145" s="93">
        <f>SUBTOTAL(9,K121:K144)</f>
        <v>135</v>
      </c>
      <c r="L145" s="69">
        <f>SUBTOTAL(9,L121:L144)</f>
        <v>1116.9999999999998</v>
      </c>
      <c r="M145" s="88">
        <f t="shared" si="32"/>
        <v>0.87905102954341996</v>
      </c>
      <c r="N145" s="69">
        <f>SUBTOTAL(9,N121:N144)</f>
        <v>553.39</v>
      </c>
      <c r="O145" s="83">
        <f>SUBTOTAL(9,O121:O144)</f>
        <v>1670.01</v>
      </c>
      <c r="P145" s="72">
        <f t="shared" si="33"/>
        <v>10.862938935228092</v>
      </c>
      <c r="Q145" s="78">
        <f>SUBTOTAL(9,Q121:Q144)</f>
        <v>-1190264.3960000002</v>
      </c>
      <c r="R145" s="68">
        <f>SUBTOTAL(9,R121:R144)</f>
        <v>16190811.729000004</v>
      </c>
      <c r="S145" s="78">
        <f>SUBTOTAL(9,S121:S144)</f>
        <v>7215564.580000001</v>
      </c>
      <c r="T145" s="68">
        <f>SUBTOTAL(9,T121:T144)</f>
        <v>4511687.3080000002</v>
      </c>
      <c r="U145" s="78">
        <f>SUBTOTAL(9,U121:U144)</f>
        <v>30343.235000000001</v>
      </c>
      <c r="V145" s="68">
        <f>SUBTOTAL(9,V121:V144)</f>
        <v>23406376.309000008</v>
      </c>
      <c r="W145" s="78">
        <f>SUBTOTAL(9,W121:W144)</f>
        <v>22216111.913000003</v>
      </c>
      <c r="X145" s="68">
        <f t="shared" si="34"/>
        <v>2218.8241832401181</v>
      </c>
      <c r="Y145" s="78">
        <f t="shared" si="35"/>
        <v>1788.2591493032521</v>
      </c>
      <c r="Z145" s="68">
        <f t="shared" si="36"/>
        <v>1675.4271845672577</v>
      </c>
      <c r="AA145" s="78">
        <f t="shared" si="37"/>
        <v>1534.8195780642718</v>
      </c>
    </row>
    <row r="146" spans="1:27" outlineLevel="2">
      <c r="A146" s="131" t="s">
        <v>62</v>
      </c>
      <c r="B146" s="132" t="s">
        <v>33</v>
      </c>
      <c r="C146" s="133" t="s">
        <v>63</v>
      </c>
      <c r="D146" s="134">
        <v>501</v>
      </c>
      <c r="E146" s="135">
        <v>1</v>
      </c>
      <c r="F146" s="136">
        <v>1</v>
      </c>
      <c r="G146" s="137">
        <v>35</v>
      </c>
      <c r="H146" s="136">
        <v>4</v>
      </c>
      <c r="I146" s="137">
        <v>1</v>
      </c>
      <c r="J146" s="136">
        <v>37.200000000000003</v>
      </c>
      <c r="K146" s="137">
        <v>4.97</v>
      </c>
      <c r="L146" s="136">
        <v>42.1</v>
      </c>
      <c r="M146" s="138">
        <f t="shared" si="32"/>
        <v>0.88361045130641336</v>
      </c>
      <c r="N146" s="136">
        <v>24.61</v>
      </c>
      <c r="O146" s="139">
        <v>67.59</v>
      </c>
      <c r="P146" s="136">
        <f t="shared" si="33"/>
        <v>12.846153846153847</v>
      </c>
      <c r="Q146" s="140">
        <v>-47230.216999999997</v>
      </c>
      <c r="R146" s="134">
        <v>647362.40700000001</v>
      </c>
      <c r="S146" s="140">
        <v>263498.29300000001</v>
      </c>
      <c r="T146" s="134">
        <v>167848.99600000001</v>
      </c>
      <c r="U146" s="140">
        <v>0</v>
      </c>
      <c r="V146" s="134">
        <v>910860.7</v>
      </c>
      <c r="W146" s="140">
        <v>863630.48300000001</v>
      </c>
      <c r="X146" s="134">
        <f t="shared" si="34"/>
        <v>1818.0852295409181</v>
      </c>
      <c r="Y146" s="140">
        <f t="shared" si="35"/>
        <v>1483.0572934131735</v>
      </c>
      <c r="Z146" s="134">
        <f t="shared" si="36"/>
        <v>1388.7854031936126</v>
      </c>
      <c r="AA146" s="140">
        <f t="shared" si="37"/>
        <v>1292.1405329341317</v>
      </c>
    </row>
    <row r="147" spans="1:27" outlineLevel="2">
      <c r="A147" s="55" t="s">
        <v>62</v>
      </c>
      <c r="B147" s="47" t="s">
        <v>33</v>
      </c>
      <c r="C147" s="23" t="s">
        <v>64</v>
      </c>
      <c r="D147" s="56">
        <v>511</v>
      </c>
      <c r="E147" s="97">
        <v>1</v>
      </c>
      <c r="F147" s="57">
        <v>2</v>
      </c>
      <c r="G147" s="90">
        <v>41.1</v>
      </c>
      <c r="H147" s="57">
        <v>0</v>
      </c>
      <c r="I147" s="90">
        <v>6.9</v>
      </c>
      <c r="J147" s="57">
        <v>39.69</v>
      </c>
      <c r="K147" s="90">
        <v>11.31</v>
      </c>
      <c r="L147" s="57">
        <v>51</v>
      </c>
      <c r="M147" s="85">
        <f t="shared" si="32"/>
        <v>0.77823529411764703</v>
      </c>
      <c r="N147" s="57">
        <v>21.48</v>
      </c>
      <c r="O147" s="80">
        <v>72.48</v>
      </c>
      <c r="P147" s="57">
        <f t="shared" si="33"/>
        <v>12.4330900243309</v>
      </c>
      <c r="Q147" s="75">
        <v>-61186.894999999997</v>
      </c>
      <c r="R147" s="56">
        <v>719642.76599999995</v>
      </c>
      <c r="S147" s="75">
        <v>398582.84700000001</v>
      </c>
      <c r="T147" s="56">
        <v>290660.75599999999</v>
      </c>
      <c r="U147" s="75">
        <v>0</v>
      </c>
      <c r="V147" s="56">
        <v>1118225.6129999999</v>
      </c>
      <c r="W147" s="75">
        <v>1057038.7180000001</v>
      </c>
      <c r="X147" s="56">
        <f t="shared" si="34"/>
        <v>2188.3084403131115</v>
      </c>
      <c r="Y147" s="75">
        <f t="shared" si="35"/>
        <v>1619.5006986301366</v>
      </c>
      <c r="Z147" s="56">
        <f t="shared" si="36"/>
        <v>1499.7611780821919</v>
      </c>
      <c r="AA147" s="75">
        <f t="shared" si="37"/>
        <v>1408.30286888454</v>
      </c>
    </row>
    <row r="148" spans="1:27" outlineLevel="2">
      <c r="A148" s="51" t="s">
        <v>62</v>
      </c>
      <c r="B148" s="46" t="s">
        <v>33</v>
      </c>
      <c r="C148" s="43" t="s">
        <v>65</v>
      </c>
      <c r="D148" s="35">
        <v>511</v>
      </c>
      <c r="E148" s="96">
        <v>1</v>
      </c>
      <c r="F148" s="34">
        <v>1</v>
      </c>
      <c r="G148" s="89">
        <v>43.3</v>
      </c>
      <c r="H148" s="34">
        <v>2</v>
      </c>
      <c r="I148" s="89">
        <v>3.8</v>
      </c>
      <c r="J148" s="34">
        <v>44.2</v>
      </c>
      <c r="K148" s="89">
        <v>6.69</v>
      </c>
      <c r="L148" s="34">
        <v>51.1</v>
      </c>
      <c r="M148" s="84">
        <f t="shared" si="32"/>
        <v>0.86497064579256366</v>
      </c>
      <c r="N148" s="34">
        <v>19.100000000000001</v>
      </c>
      <c r="O148" s="79">
        <v>69.28</v>
      </c>
      <c r="P148" s="34">
        <f t="shared" si="33"/>
        <v>11.280353200883003</v>
      </c>
      <c r="Q148" s="74">
        <v>-41717.913999999997</v>
      </c>
      <c r="R148" s="35">
        <v>744185.70299999998</v>
      </c>
      <c r="S148" s="74">
        <v>358540.50300000003</v>
      </c>
      <c r="T148" s="35">
        <v>267454.50300000003</v>
      </c>
      <c r="U148" s="74">
        <v>0</v>
      </c>
      <c r="V148" s="35">
        <v>1102726.206</v>
      </c>
      <c r="W148" s="74">
        <v>1061008.2919999999</v>
      </c>
      <c r="X148" s="35">
        <f t="shared" si="34"/>
        <v>2157.9769197651663</v>
      </c>
      <c r="Y148" s="74">
        <f t="shared" si="35"/>
        <v>1634.5825890410958</v>
      </c>
      <c r="Z148" s="35">
        <f t="shared" si="36"/>
        <v>1552.9428356164381</v>
      </c>
      <c r="AA148" s="74">
        <f t="shared" si="37"/>
        <v>1456.3320998043052</v>
      </c>
    </row>
    <row r="149" spans="1:27" outlineLevel="2">
      <c r="A149" s="55" t="s">
        <v>62</v>
      </c>
      <c r="B149" s="47" t="s">
        <v>33</v>
      </c>
      <c r="C149" s="23" t="s">
        <v>66</v>
      </c>
      <c r="D149" s="56">
        <v>536</v>
      </c>
      <c r="E149" s="97">
        <v>1</v>
      </c>
      <c r="F149" s="57">
        <v>1</v>
      </c>
      <c r="G149" s="90">
        <v>47.9</v>
      </c>
      <c r="H149" s="57">
        <v>2</v>
      </c>
      <c r="I149" s="90">
        <v>1.1000000000000001</v>
      </c>
      <c r="J149" s="57">
        <v>39.06</v>
      </c>
      <c r="K149" s="90">
        <v>13.98</v>
      </c>
      <c r="L149" s="57">
        <v>53</v>
      </c>
      <c r="M149" s="85">
        <f t="shared" si="32"/>
        <v>0.73698113207547178</v>
      </c>
      <c r="N149" s="57">
        <v>13.26</v>
      </c>
      <c r="O149" s="80">
        <v>66</v>
      </c>
      <c r="P149" s="57">
        <f t="shared" si="33"/>
        <v>10.741482965931864</v>
      </c>
      <c r="Q149" s="75">
        <v>-58845.995999999999</v>
      </c>
      <c r="R149" s="56">
        <v>804753.571</v>
      </c>
      <c r="S149" s="75">
        <v>303698.16200000001</v>
      </c>
      <c r="T149" s="56">
        <v>187572.16</v>
      </c>
      <c r="U149" s="75">
        <v>0</v>
      </c>
      <c r="V149" s="56">
        <v>1108451.733</v>
      </c>
      <c r="W149" s="75">
        <v>1049605.737</v>
      </c>
      <c r="X149" s="56">
        <f t="shared" si="34"/>
        <v>2068.006964552239</v>
      </c>
      <c r="Y149" s="75">
        <f t="shared" si="35"/>
        <v>1718.0589048507463</v>
      </c>
      <c r="Z149" s="56">
        <f t="shared" si="36"/>
        <v>1608.2715988805969</v>
      </c>
      <c r="AA149" s="75">
        <f t="shared" si="37"/>
        <v>1501.4059160447762</v>
      </c>
    </row>
    <row r="150" spans="1:27" s="24" customFormat="1" outlineLevel="2">
      <c r="A150" s="51" t="s">
        <v>62</v>
      </c>
      <c r="B150" s="46" t="s">
        <v>33</v>
      </c>
      <c r="C150" s="43" t="s">
        <v>67</v>
      </c>
      <c r="D150" s="35">
        <v>569</v>
      </c>
      <c r="E150" s="96">
        <v>1</v>
      </c>
      <c r="F150" s="34">
        <v>1</v>
      </c>
      <c r="G150" s="89">
        <v>42</v>
      </c>
      <c r="H150" s="34">
        <v>2</v>
      </c>
      <c r="I150" s="89">
        <v>4.7</v>
      </c>
      <c r="J150" s="34">
        <v>50.68</v>
      </c>
      <c r="K150" s="89">
        <v>0</v>
      </c>
      <c r="L150" s="34">
        <v>50.7</v>
      </c>
      <c r="M150" s="84">
        <f t="shared" si="32"/>
        <v>0.99960552268244574</v>
      </c>
      <c r="N150" s="34">
        <v>15.62</v>
      </c>
      <c r="O150" s="79">
        <v>66.3</v>
      </c>
      <c r="P150" s="34">
        <f t="shared" si="33"/>
        <v>12.931818181818182</v>
      </c>
      <c r="Q150" s="74">
        <v>-60116.332999999999</v>
      </c>
      <c r="R150" s="35">
        <v>757639.571</v>
      </c>
      <c r="S150" s="74">
        <v>346933.34</v>
      </c>
      <c r="T150" s="35">
        <v>247498.76300000001</v>
      </c>
      <c r="U150" s="74">
        <v>0</v>
      </c>
      <c r="V150" s="35">
        <v>1104572.9110000001</v>
      </c>
      <c r="W150" s="74">
        <v>1044456.578</v>
      </c>
      <c r="X150" s="35">
        <f t="shared" si="34"/>
        <v>1941.2529191564149</v>
      </c>
      <c r="Y150" s="74">
        <f t="shared" si="35"/>
        <v>1506.2814551845343</v>
      </c>
      <c r="Z150" s="35">
        <f t="shared" si="36"/>
        <v>1400.6288488576449</v>
      </c>
      <c r="AA150" s="74">
        <f t="shared" si="37"/>
        <v>1331.5282442882249</v>
      </c>
    </row>
    <row r="151" spans="1:27" outlineLevel="2">
      <c r="A151" s="55" t="s">
        <v>62</v>
      </c>
      <c r="B151" s="47" t="s">
        <v>33</v>
      </c>
      <c r="C151" s="23" t="s">
        <v>68</v>
      </c>
      <c r="D151" s="56">
        <v>587</v>
      </c>
      <c r="E151" s="97">
        <v>1</v>
      </c>
      <c r="F151" s="57">
        <v>1</v>
      </c>
      <c r="G151" s="90">
        <v>48.3</v>
      </c>
      <c r="H151" s="57">
        <v>1</v>
      </c>
      <c r="I151" s="90">
        <v>3.9</v>
      </c>
      <c r="J151" s="57">
        <v>41.5</v>
      </c>
      <c r="K151" s="90">
        <v>13.6</v>
      </c>
      <c r="L151" s="57">
        <v>55.1</v>
      </c>
      <c r="M151" s="85">
        <f t="shared" si="32"/>
        <v>0.75317604355716872</v>
      </c>
      <c r="N151" s="57">
        <v>23.26</v>
      </c>
      <c r="O151" s="80">
        <v>78.97</v>
      </c>
      <c r="P151" s="57">
        <f t="shared" si="33"/>
        <v>11.906693711967547</v>
      </c>
      <c r="Q151" s="75">
        <v>-43460.466</v>
      </c>
      <c r="R151" s="56">
        <v>732498.03200000001</v>
      </c>
      <c r="S151" s="75">
        <v>307138.41700000002</v>
      </c>
      <c r="T151" s="56">
        <v>231627.41099999999</v>
      </c>
      <c r="U151" s="75">
        <v>0</v>
      </c>
      <c r="V151" s="56">
        <v>1039636.449</v>
      </c>
      <c r="W151" s="75">
        <v>996175.98300000001</v>
      </c>
      <c r="X151" s="56">
        <f t="shared" si="34"/>
        <v>1771.1012759795572</v>
      </c>
      <c r="Y151" s="75">
        <f t="shared" si="35"/>
        <v>1376.5060272572402</v>
      </c>
      <c r="Z151" s="56">
        <f t="shared" si="36"/>
        <v>1302.4677546848382</v>
      </c>
      <c r="AA151" s="75">
        <f t="shared" si="37"/>
        <v>1247.8671754684838</v>
      </c>
    </row>
    <row r="152" spans="1:27" outlineLevel="2">
      <c r="A152" s="51" t="s">
        <v>62</v>
      </c>
      <c r="B152" s="46" t="s">
        <v>33</v>
      </c>
      <c r="C152" s="43" t="s">
        <v>69</v>
      </c>
      <c r="D152" s="35">
        <v>589</v>
      </c>
      <c r="E152" s="96">
        <v>1</v>
      </c>
      <c r="F152" s="34">
        <v>2</v>
      </c>
      <c r="G152" s="89">
        <v>43.5</v>
      </c>
      <c r="H152" s="34">
        <v>2</v>
      </c>
      <c r="I152" s="89">
        <v>3.1</v>
      </c>
      <c r="J152" s="34">
        <v>48.51</v>
      </c>
      <c r="K152" s="89">
        <v>3.09</v>
      </c>
      <c r="L152" s="34">
        <v>51.6</v>
      </c>
      <c r="M152" s="84">
        <f t="shared" si="32"/>
        <v>0.94011627906976736</v>
      </c>
      <c r="N152" s="34">
        <v>30.07</v>
      </c>
      <c r="O152" s="79">
        <v>81.67</v>
      </c>
      <c r="P152" s="34">
        <f t="shared" si="33"/>
        <v>12.945054945054945</v>
      </c>
      <c r="Q152" s="74">
        <v>-61371.811999999998</v>
      </c>
      <c r="R152" s="35">
        <v>807190.34900000005</v>
      </c>
      <c r="S152" s="74">
        <v>515891.86800000002</v>
      </c>
      <c r="T152" s="35">
        <v>396540.96799999999</v>
      </c>
      <c r="U152" s="74">
        <v>0</v>
      </c>
      <c r="V152" s="35">
        <v>1323082.2169999999</v>
      </c>
      <c r="W152" s="74">
        <v>1261710.405</v>
      </c>
      <c r="X152" s="35">
        <f t="shared" si="34"/>
        <v>2246.3195534804754</v>
      </c>
      <c r="Y152" s="74">
        <f t="shared" si="35"/>
        <v>1573.0751256366723</v>
      </c>
      <c r="Z152" s="35">
        <f t="shared" si="36"/>
        <v>1468.8785008488965</v>
      </c>
      <c r="AA152" s="74">
        <f t="shared" si="37"/>
        <v>1370.4420186757216</v>
      </c>
    </row>
    <row r="153" spans="1:27" outlineLevel="2">
      <c r="A153" s="55" t="s">
        <v>62</v>
      </c>
      <c r="B153" s="47" t="s">
        <v>33</v>
      </c>
      <c r="C153" s="23" t="s">
        <v>70</v>
      </c>
      <c r="D153" s="56">
        <v>597</v>
      </c>
      <c r="E153" s="97">
        <v>1</v>
      </c>
      <c r="F153" s="57">
        <v>1</v>
      </c>
      <c r="G153" s="90">
        <v>43.7</v>
      </c>
      <c r="H153" s="57">
        <v>3.5</v>
      </c>
      <c r="I153" s="90">
        <v>6.5</v>
      </c>
      <c r="J153" s="57">
        <v>50.99</v>
      </c>
      <c r="K153" s="90">
        <v>4.7699999999999996</v>
      </c>
      <c r="L153" s="57">
        <v>55.8</v>
      </c>
      <c r="M153" s="85">
        <f t="shared" si="32"/>
        <v>0.91379928315412196</v>
      </c>
      <c r="N153" s="57">
        <v>30.15</v>
      </c>
      <c r="O153" s="80">
        <v>86.91</v>
      </c>
      <c r="P153" s="57">
        <f t="shared" si="33"/>
        <v>12.648305084745761</v>
      </c>
      <c r="Q153" s="75">
        <v>-52969.177000000003</v>
      </c>
      <c r="R153" s="56">
        <v>919164.96499999997</v>
      </c>
      <c r="S153" s="75">
        <v>400013.90500000003</v>
      </c>
      <c r="T153" s="56">
        <v>262729.66399999999</v>
      </c>
      <c r="U153" s="75">
        <v>0</v>
      </c>
      <c r="V153" s="56">
        <v>1319178.8700000001</v>
      </c>
      <c r="W153" s="75">
        <v>1266209.693</v>
      </c>
      <c r="X153" s="56">
        <f t="shared" si="34"/>
        <v>2209.6798492462312</v>
      </c>
      <c r="Y153" s="75">
        <f t="shared" si="35"/>
        <v>1769.5966599664996</v>
      </c>
      <c r="Z153" s="56">
        <f t="shared" si="36"/>
        <v>1680.8710703517588</v>
      </c>
      <c r="AA153" s="75">
        <f t="shared" si="37"/>
        <v>1539.6398073701841</v>
      </c>
    </row>
    <row r="154" spans="1:27" outlineLevel="2">
      <c r="A154" s="51" t="s">
        <v>62</v>
      </c>
      <c r="B154" s="46" t="s">
        <v>75</v>
      </c>
      <c r="C154" s="43" t="s">
        <v>80</v>
      </c>
      <c r="D154" s="35">
        <v>564</v>
      </c>
      <c r="E154" s="96">
        <v>1</v>
      </c>
      <c r="F154" s="34">
        <v>1</v>
      </c>
      <c r="G154" s="89">
        <v>48.2</v>
      </c>
      <c r="H154" s="34">
        <v>4</v>
      </c>
      <c r="I154" s="89">
        <v>3</v>
      </c>
      <c r="J154" s="34">
        <v>56.15</v>
      </c>
      <c r="K154" s="89">
        <v>1</v>
      </c>
      <c r="L154" s="34">
        <v>57.2</v>
      </c>
      <c r="M154" s="84">
        <f t="shared" si="32"/>
        <v>0.98164335664335656</v>
      </c>
      <c r="N154" s="34">
        <v>36.950000000000003</v>
      </c>
      <c r="O154" s="79">
        <v>94.1</v>
      </c>
      <c r="P154" s="34">
        <f t="shared" si="33"/>
        <v>10.804597701149424</v>
      </c>
      <c r="Q154" s="74">
        <v>-85697.15</v>
      </c>
      <c r="R154" s="35">
        <v>979139.56499999994</v>
      </c>
      <c r="S154" s="74">
        <v>322535.77600000001</v>
      </c>
      <c r="T154" s="35">
        <v>183304.59599999999</v>
      </c>
      <c r="U154" s="74">
        <v>0</v>
      </c>
      <c r="V154" s="35">
        <v>1301675.341</v>
      </c>
      <c r="W154" s="74">
        <v>1215978.1910000001</v>
      </c>
      <c r="X154" s="35">
        <f t="shared" si="34"/>
        <v>2307.9350017730499</v>
      </c>
      <c r="Y154" s="74">
        <f t="shared" si="35"/>
        <v>1982.9268528368796</v>
      </c>
      <c r="Z154" s="35">
        <f t="shared" si="36"/>
        <v>1830.9815514184399</v>
      </c>
      <c r="AA154" s="74">
        <f t="shared" si="37"/>
        <v>1736.0630585106383</v>
      </c>
    </row>
    <row r="155" spans="1:27" outlineLevel="2">
      <c r="A155" s="55" t="s">
        <v>62</v>
      </c>
      <c r="B155" s="47" t="s">
        <v>75</v>
      </c>
      <c r="C155" s="23" t="s">
        <v>81</v>
      </c>
      <c r="D155" s="56">
        <v>574</v>
      </c>
      <c r="E155" s="97">
        <v>1</v>
      </c>
      <c r="F155" s="57">
        <v>1</v>
      </c>
      <c r="G155" s="90">
        <v>43.8</v>
      </c>
      <c r="H155" s="57">
        <v>3</v>
      </c>
      <c r="I155" s="90">
        <v>6.8</v>
      </c>
      <c r="J155" s="57">
        <v>48.11</v>
      </c>
      <c r="K155" s="90">
        <v>7.48</v>
      </c>
      <c r="L155" s="57">
        <v>55.6</v>
      </c>
      <c r="M155" s="85">
        <f t="shared" si="32"/>
        <v>0.86528776978417266</v>
      </c>
      <c r="N155" s="57">
        <v>22.63</v>
      </c>
      <c r="O155" s="80">
        <v>78.22</v>
      </c>
      <c r="P155" s="57">
        <f t="shared" si="33"/>
        <v>12.264957264957266</v>
      </c>
      <c r="Q155" s="75">
        <v>-71647.801000000007</v>
      </c>
      <c r="R155" s="56">
        <v>793637.43099999998</v>
      </c>
      <c r="S155" s="75">
        <v>433760.27600000001</v>
      </c>
      <c r="T155" s="56">
        <v>266560.908</v>
      </c>
      <c r="U155" s="75">
        <v>0</v>
      </c>
      <c r="V155" s="56">
        <v>1227397.7069999999</v>
      </c>
      <c r="W155" s="75">
        <v>1155749.906</v>
      </c>
      <c r="X155" s="56">
        <f t="shared" si="34"/>
        <v>2138.3235313588848</v>
      </c>
      <c r="Y155" s="75">
        <f t="shared" si="35"/>
        <v>1673.9317055749127</v>
      </c>
      <c r="Z155" s="56">
        <f t="shared" si="36"/>
        <v>1549.1097526132403</v>
      </c>
      <c r="AA155" s="75">
        <f t="shared" si="37"/>
        <v>1382.6436080139372</v>
      </c>
    </row>
    <row r="156" spans="1:27" outlineLevel="2">
      <c r="A156" s="51" t="s">
        <v>62</v>
      </c>
      <c r="B156" s="46" t="s">
        <v>75</v>
      </c>
      <c r="C156" s="43" t="s">
        <v>82</v>
      </c>
      <c r="D156" s="35">
        <v>580</v>
      </c>
      <c r="E156" s="96">
        <v>1</v>
      </c>
      <c r="F156" s="34">
        <v>1</v>
      </c>
      <c r="G156" s="89">
        <v>43.6</v>
      </c>
      <c r="H156" s="34">
        <v>4</v>
      </c>
      <c r="I156" s="89">
        <v>20.399999999999999</v>
      </c>
      <c r="J156" s="34">
        <v>55.53</v>
      </c>
      <c r="K156" s="89">
        <v>14.43</v>
      </c>
      <c r="L156" s="34">
        <v>70</v>
      </c>
      <c r="M156" s="84">
        <f t="shared" si="32"/>
        <v>0.79328571428571426</v>
      </c>
      <c r="N156" s="34">
        <v>36.020000000000003</v>
      </c>
      <c r="O156" s="79">
        <v>105.98</v>
      </c>
      <c r="P156" s="34">
        <f t="shared" si="33"/>
        <v>12.184873949579831</v>
      </c>
      <c r="Q156" s="74">
        <v>-80752.668000000005</v>
      </c>
      <c r="R156" s="35">
        <v>1136757.469</v>
      </c>
      <c r="S156" s="74">
        <v>363319.14600000001</v>
      </c>
      <c r="T156" s="35">
        <v>218101.932</v>
      </c>
      <c r="U156" s="74">
        <v>0</v>
      </c>
      <c r="V156" s="35">
        <v>1500076.615</v>
      </c>
      <c r="W156" s="74">
        <v>1419323.9469999999</v>
      </c>
      <c r="X156" s="35">
        <f t="shared" si="34"/>
        <v>2586.3389913793103</v>
      </c>
      <c r="Y156" s="74">
        <f t="shared" si="35"/>
        <v>2210.3011775862069</v>
      </c>
      <c r="Z156" s="35">
        <f t="shared" si="36"/>
        <v>2071.0724396551723</v>
      </c>
      <c r="AA156" s="74">
        <f t="shared" si="37"/>
        <v>1959.9266706896553</v>
      </c>
    </row>
    <row r="157" spans="1:27" outlineLevel="2">
      <c r="A157" s="55" t="s">
        <v>62</v>
      </c>
      <c r="B157" s="47" t="s">
        <v>85</v>
      </c>
      <c r="C157" s="23" t="s">
        <v>86</v>
      </c>
      <c r="D157" s="56">
        <v>585</v>
      </c>
      <c r="E157" s="97">
        <v>1</v>
      </c>
      <c r="F157" s="57">
        <v>2</v>
      </c>
      <c r="G157" s="90">
        <v>52.9</v>
      </c>
      <c r="H157" s="57">
        <v>3</v>
      </c>
      <c r="I157" s="90">
        <v>4.8</v>
      </c>
      <c r="J157" s="57">
        <v>48.8</v>
      </c>
      <c r="K157" s="90">
        <v>14.88</v>
      </c>
      <c r="L157" s="57">
        <v>63.7</v>
      </c>
      <c r="M157" s="85">
        <f t="shared" si="32"/>
        <v>0.76609105180533743</v>
      </c>
      <c r="N157" s="57">
        <v>31.42</v>
      </c>
      <c r="O157" s="80">
        <v>95.1</v>
      </c>
      <c r="P157" s="57">
        <f t="shared" si="33"/>
        <v>10.465116279069768</v>
      </c>
      <c r="Q157" s="75">
        <v>-5404.424</v>
      </c>
      <c r="R157" s="56">
        <v>919693.36199999996</v>
      </c>
      <c r="S157" s="75">
        <v>274368.59299999999</v>
      </c>
      <c r="T157" s="56">
        <v>147478.856</v>
      </c>
      <c r="U157" s="75">
        <v>0</v>
      </c>
      <c r="V157" s="56">
        <v>1194061.9550000001</v>
      </c>
      <c r="W157" s="75">
        <v>1188657.531</v>
      </c>
      <c r="X157" s="56">
        <f t="shared" si="34"/>
        <v>2041.1315470085472</v>
      </c>
      <c r="Y157" s="75">
        <f t="shared" si="35"/>
        <v>1789.0309384615384</v>
      </c>
      <c r="Z157" s="56">
        <f t="shared" si="36"/>
        <v>1779.7926068376066</v>
      </c>
      <c r="AA157" s="75">
        <f t="shared" si="37"/>
        <v>1572.1254051282051</v>
      </c>
    </row>
    <row r="158" spans="1:27" outlineLevel="2">
      <c r="A158" s="51" t="s">
        <v>62</v>
      </c>
      <c r="B158" s="46" t="s">
        <v>87</v>
      </c>
      <c r="C158" s="43" t="s">
        <v>92</v>
      </c>
      <c r="D158" s="35">
        <v>516</v>
      </c>
      <c r="E158" s="96">
        <v>1</v>
      </c>
      <c r="F158" s="34">
        <v>1</v>
      </c>
      <c r="G158" s="89">
        <v>39.9</v>
      </c>
      <c r="H158" s="34">
        <v>4.0999999999999996</v>
      </c>
      <c r="I158" s="89">
        <v>4.0999999999999996</v>
      </c>
      <c r="J158" s="34">
        <v>50.06</v>
      </c>
      <c r="K158" s="89">
        <v>0</v>
      </c>
      <c r="L158" s="34">
        <v>50.1</v>
      </c>
      <c r="M158" s="84">
        <f t="shared" si="32"/>
        <v>0.9992015968063872</v>
      </c>
      <c r="N158" s="34">
        <v>27.52</v>
      </c>
      <c r="O158" s="79">
        <v>77.58</v>
      </c>
      <c r="P158" s="34">
        <f t="shared" si="33"/>
        <v>11.727272727272727</v>
      </c>
      <c r="Q158" s="74">
        <v>-11591.062</v>
      </c>
      <c r="R158" s="35">
        <v>760787.58499999996</v>
      </c>
      <c r="S158" s="74">
        <v>298773.37800000003</v>
      </c>
      <c r="T158" s="35">
        <v>186645.42</v>
      </c>
      <c r="U158" s="74">
        <v>0</v>
      </c>
      <c r="V158" s="35">
        <v>1059560.963</v>
      </c>
      <c r="W158" s="74">
        <v>1047969.901</v>
      </c>
      <c r="X158" s="35">
        <f t="shared" si="34"/>
        <v>2053.4127189922478</v>
      </c>
      <c r="Y158" s="74">
        <f t="shared" si="35"/>
        <v>1691.6967887596898</v>
      </c>
      <c r="Z158" s="35">
        <f t="shared" si="36"/>
        <v>1669.2334903100773</v>
      </c>
      <c r="AA158" s="74">
        <f t="shared" si="37"/>
        <v>1474.3945445736433</v>
      </c>
    </row>
    <row r="159" spans="1:27" outlineLevel="2">
      <c r="A159" s="55" t="s">
        <v>62</v>
      </c>
      <c r="B159" s="47" t="s">
        <v>94</v>
      </c>
      <c r="C159" s="23" t="s">
        <v>102</v>
      </c>
      <c r="D159" s="56">
        <v>594</v>
      </c>
      <c r="E159" s="97">
        <v>1</v>
      </c>
      <c r="F159" s="57">
        <v>2</v>
      </c>
      <c r="G159" s="90">
        <v>49.7</v>
      </c>
      <c r="H159" s="57">
        <v>7.1</v>
      </c>
      <c r="I159" s="90">
        <v>8</v>
      </c>
      <c r="J159" s="57">
        <v>57.7</v>
      </c>
      <c r="K159" s="90">
        <v>10.08</v>
      </c>
      <c r="L159" s="57">
        <v>67.8</v>
      </c>
      <c r="M159" s="85">
        <f t="shared" si="32"/>
        <v>0.85103244837758119</v>
      </c>
      <c r="N159" s="57">
        <v>43.98</v>
      </c>
      <c r="O159" s="80">
        <v>111.76</v>
      </c>
      <c r="P159" s="57">
        <f t="shared" si="33"/>
        <v>10.457746478873238</v>
      </c>
      <c r="Q159" s="75">
        <v>-33462.298999999999</v>
      </c>
      <c r="R159" s="56">
        <v>978899.13399999996</v>
      </c>
      <c r="S159" s="75">
        <v>380650.29499999998</v>
      </c>
      <c r="T159" s="56">
        <v>221806.04399999999</v>
      </c>
      <c r="U159" s="75">
        <v>0</v>
      </c>
      <c r="V159" s="56">
        <v>1359549.429</v>
      </c>
      <c r="W159" s="75">
        <v>1326087.1299999999</v>
      </c>
      <c r="X159" s="56">
        <f t="shared" si="34"/>
        <v>2288.8037525252525</v>
      </c>
      <c r="Y159" s="75">
        <f t="shared" si="35"/>
        <v>1915.3929040404041</v>
      </c>
      <c r="Z159" s="56">
        <f t="shared" si="36"/>
        <v>1859.0590673400673</v>
      </c>
      <c r="AA159" s="75">
        <f t="shared" si="37"/>
        <v>1647.97834006734</v>
      </c>
    </row>
    <row r="160" spans="1:27" outlineLevel="2">
      <c r="A160" s="51" t="s">
        <v>62</v>
      </c>
      <c r="B160" s="46" t="s">
        <v>94</v>
      </c>
      <c r="C160" s="43" t="s">
        <v>103</v>
      </c>
      <c r="D160" s="35">
        <v>599</v>
      </c>
      <c r="E160" s="96">
        <v>1</v>
      </c>
      <c r="F160" s="34">
        <v>1.1000000000000001</v>
      </c>
      <c r="G160" s="89">
        <v>51</v>
      </c>
      <c r="H160" s="34">
        <v>5.3</v>
      </c>
      <c r="I160" s="89">
        <v>9.3000000000000007</v>
      </c>
      <c r="J160" s="34">
        <v>55.71</v>
      </c>
      <c r="K160" s="89">
        <v>11.87</v>
      </c>
      <c r="L160" s="34">
        <v>67.599999999999994</v>
      </c>
      <c r="M160" s="84">
        <f t="shared" si="32"/>
        <v>0.82411242603550305</v>
      </c>
      <c r="N160" s="34">
        <v>27.46</v>
      </c>
      <c r="O160" s="79">
        <v>95.04</v>
      </c>
      <c r="P160" s="34">
        <f t="shared" si="33"/>
        <v>10.63943161634103</v>
      </c>
      <c r="Q160" s="74">
        <v>-5373.951</v>
      </c>
      <c r="R160" s="35">
        <v>852969.77800000005</v>
      </c>
      <c r="S160" s="74">
        <v>292527.93199999997</v>
      </c>
      <c r="T160" s="35">
        <v>152616.79199999999</v>
      </c>
      <c r="U160" s="74">
        <v>0</v>
      </c>
      <c r="V160" s="35">
        <v>1145497.71</v>
      </c>
      <c r="W160" s="74">
        <v>1140123.7590000001</v>
      </c>
      <c r="X160" s="35">
        <f t="shared" si="34"/>
        <v>1912.3501001669449</v>
      </c>
      <c r="Y160" s="74">
        <f t="shared" si="35"/>
        <v>1657.5641368948245</v>
      </c>
      <c r="Z160" s="35">
        <f t="shared" si="36"/>
        <v>1648.5925993322205</v>
      </c>
      <c r="AA160" s="74">
        <f t="shared" si="37"/>
        <v>1423.9896126878132</v>
      </c>
    </row>
    <row r="161" spans="1:27" outlineLevel="2">
      <c r="A161" s="55" t="s">
        <v>62</v>
      </c>
      <c r="B161" s="47" t="s">
        <v>119</v>
      </c>
      <c r="C161" s="23" t="s">
        <v>120</v>
      </c>
      <c r="D161" s="56">
        <v>557</v>
      </c>
      <c r="E161" s="97">
        <v>1</v>
      </c>
      <c r="F161" s="57">
        <v>2</v>
      </c>
      <c r="G161" s="90">
        <v>46.1</v>
      </c>
      <c r="H161" s="57">
        <v>3.6</v>
      </c>
      <c r="I161" s="90">
        <v>7</v>
      </c>
      <c r="J161" s="57">
        <v>47.97</v>
      </c>
      <c r="K161" s="90">
        <v>11.75</v>
      </c>
      <c r="L161" s="57">
        <v>59.7</v>
      </c>
      <c r="M161" s="85">
        <f t="shared" si="32"/>
        <v>0.80351758793969841</v>
      </c>
      <c r="N161" s="57">
        <v>28.13</v>
      </c>
      <c r="O161" s="80">
        <v>87.85</v>
      </c>
      <c r="P161" s="57">
        <f t="shared" si="33"/>
        <v>11.207243460764587</v>
      </c>
      <c r="Q161" s="75">
        <v>-12003.128000000001</v>
      </c>
      <c r="R161" s="56">
        <v>855692.60499999998</v>
      </c>
      <c r="S161" s="75">
        <v>360644.83399999997</v>
      </c>
      <c r="T161" s="56">
        <v>252304.38800000001</v>
      </c>
      <c r="U161" s="75">
        <v>0</v>
      </c>
      <c r="V161" s="56">
        <v>1216337.439</v>
      </c>
      <c r="W161" s="75">
        <v>1204334.311</v>
      </c>
      <c r="X161" s="56">
        <f t="shared" si="34"/>
        <v>2183.7296929982049</v>
      </c>
      <c r="Y161" s="75">
        <f t="shared" si="35"/>
        <v>1730.7595170556554</v>
      </c>
      <c r="Z161" s="56">
        <f t="shared" si="36"/>
        <v>1709.2099156193894</v>
      </c>
      <c r="AA161" s="75">
        <f t="shared" si="37"/>
        <v>1536.2524326750449</v>
      </c>
    </row>
    <row r="162" spans="1:27" outlineLevel="2">
      <c r="A162" s="51" t="s">
        <v>62</v>
      </c>
      <c r="B162" s="46" t="s">
        <v>221</v>
      </c>
      <c r="C162" s="43" t="s">
        <v>222</v>
      </c>
      <c r="D162" s="35">
        <v>547</v>
      </c>
      <c r="E162" s="96">
        <v>1</v>
      </c>
      <c r="F162" s="34">
        <v>2</v>
      </c>
      <c r="G162" s="89">
        <v>42.8</v>
      </c>
      <c r="H162" s="34">
        <v>3.7</v>
      </c>
      <c r="I162" s="89">
        <v>6</v>
      </c>
      <c r="J162" s="34">
        <v>52.41</v>
      </c>
      <c r="K162" s="89">
        <v>3.15</v>
      </c>
      <c r="L162" s="34">
        <v>55.6</v>
      </c>
      <c r="M162" s="84">
        <f t="shared" si="32"/>
        <v>0.9426258992805755</v>
      </c>
      <c r="N162" s="34">
        <v>31.92</v>
      </c>
      <c r="O162" s="79">
        <v>87.48</v>
      </c>
      <c r="P162" s="34">
        <f t="shared" si="33"/>
        <v>11.763440860215054</v>
      </c>
      <c r="Q162" s="74">
        <v>-53356.866000000002</v>
      </c>
      <c r="R162" s="35">
        <v>918332.15700000001</v>
      </c>
      <c r="S162" s="74">
        <v>343453.20600000001</v>
      </c>
      <c r="T162" s="35">
        <v>221128</v>
      </c>
      <c r="U162" s="74">
        <v>0</v>
      </c>
      <c r="V162" s="35">
        <v>1261785.3629999999</v>
      </c>
      <c r="W162" s="74">
        <v>1208428.497</v>
      </c>
      <c r="X162" s="35">
        <f t="shared" si="34"/>
        <v>2306.7374095063983</v>
      </c>
      <c r="Y162" s="74">
        <f t="shared" si="35"/>
        <v>1902.4814680073125</v>
      </c>
      <c r="Z162" s="35">
        <f t="shared" si="36"/>
        <v>1804.9369232175502</v>
      </c>
      <c r="AA162" s="74">
        <f t="shared" si="37"/>
        <v>1678.8522065813529</v>
      </c>
    </row>
    <row r="163" spans="1:27" outlineLevel="2">
      <c r="A163" s="122" t="s">
        <v>62</v>
      </c>
      <c r="B163" s="123" t="s">
        <v>223</v>
      </c>
      <c r="C163" s="124" t="s">
        <v>226</v>
      </c>
      <c r="D163" s="125">
        <v>573</v>
      </c>
      <c r="E163" s="126">
        <v>1</v>
      </c>
      <c r="F163" s="72">
        <v>1</v>
      </c>
      <c r="G163" s="127">
        <v>47.3</v>
      </c>
      <c r="H163" s="72">
        <v>5</v>
      </c>
      <c r="I163" s="127">
        <v>9.1</v>
      </c>
      <c r="J163" s="72">
        <v>53.58</v>
      </c>
      <c r="K163" s="127">
        <v>9.7799999999999994</v>
      </c>
      <c r="L163" s="72">
        <v>63.4</v>
      </c>
      <c r="M163" s="128">
        <f t="shared" si="32"/>
        <v>0.84511041009463717</v>
      </c>
      <c r="N163" s="72">
        <v>34.520000000000003</v>
      </c>
      <c r="O163" s="129">
        <v>97.88</v>
      </c>
      <c r="P163" s="72">
        <f t="shared" si="33"/>
        <v>10.95602294455067</v>
      </c>
      <c r="Q163" s="130">
        <v>-52179.216</v>
      </c>
      <c r="R163" s="125">
        <v>1021650.248</v>
      </c>
      <c r="S163" s="130">
        <v>404329.087</v>
      </c>
      <c r="T163" s="125">
        <v>199054.33300000001</v>
      </c>
      <c r="U163" s="130">
        <v>5674.3</v>
      </c>
      <c r="V163" s="125">
        <v>1425979.335</v>
      </c>
      <c r="W163" s="130">
        <v>1373800.1189999999</v>
      </c>
      <c r="X163" s="125">
        <f t="shared" si="34"/>
        <v>2488.6201308900522</v>
      </c>
      <c r="Y163" s="130">
        <f t="shared" si="35"/>
        <v>2131.327577661431</v>
      </c>
      <c r="Z163" s="125">
        <f t="shared" si="36"/>
        <v>2040.2643734729495</v>
      </c>
      <c r="AA163" s="130">
        <f t="shared" si="37"/>
        <v>1782.9847260034906</v>
      </c>
    </row>
    <row r="164" spans="1:27" s="14" customFormat="1" outlineLevel="1">
      <c r="A164" s="61" t="s">
        <v>282</v>
      </c>
      <c r="B164" s="48" t="s">
        <v>281</v>
      </c>
      <c r="C164" s="44"/>
      <c r="D164" s="42">
        <f t="shared" ref="D164:L164" si="38">SUBTOTAL(9,D146:D163)</f>
        <v>10090</v>
      </c>
      <c r="E164" s="98">
        <f t="shared" si="38"/>
        <v>18</v>
      </c>
      <c r="F164" s="41">
        <f t="shared" si="38"/>
        <v>24.1</v>
      </c>
      <c r="G164" s="91">
        <f t="shared" si="38"/>
        <v>810.09999999999991</v>
      </c>
      <c r="H164" s="41">
        <f t="shared" si="38"/>
        <v>59.300000000000004</v>
      </c>
      <c r="I164" s="91">
        <f t="shared" si="38"/>
        <v>109.49999999999999</v>
      </c>
      <c r="J164" s="41">
        <f t="shared" si="38"/>
        <v>877.85000000000014</v>
      </c>
      <c r="K164" s="91">
        <f t="shared" si="38"/>
        <v>142.82999999999998</v>
      </c>
      <c r="L164" s="41">
        <f t="shared" si="38"/>
        <v>1021.1000000000001</v>
      </c>
      <c r="M164" s="86">
        <f t="shared" si="32"/>
        <v>0.85971011654098528</v>
      </c>
      <c r="N164" s="41">
        <f>SUBTOTAL(9,N146:N163)</f>
        <v>498.09999999999997</v>
      </c>
      <c r="O164" s="81">
        <f>SUBTOTAL(9,O146:O163)</f>
        <v>1520.19</v>
      </c>
      <c r="P164" s="62">
        <f t="shared" si="33"/>
        <v>11.605705083965955</v>
      </c>
      <c r="Q164" s="76">
        <f t="shared" ref="Q164:W164" si="39">SUBTOTAL(9,Q146:Q163)</f>
        <v>-838367.37500000012</v>
      </c>
      <c r="R164" s="42">
        <f t="shared" si="39"/>
        <v>15349996.698000001</v>
      </c>
      <c r="S164" s="76">
        <f t="shared" si="39"/>
        <v>6368659.8580000009</v>
      </c>
      <c r="T164" s="42">
        <f t="shared" si="39"/>
        <v>4100934.4899999998</v>
      </c>
      <c r="U164" s="76">
        <f t="shared" si="39"/>
        <v>5674.3</v>
      </c>
      <c r="V164" s="42">
        <f t="shared" si="39"/>
        <v>21718656.556000002</v>
      </c>
      <c r="W164" s="76">
        <f t="shared" si="39"/>
        <v>20880289.180999998</v>
      </c>
      <c r="X164" s="42">
        <f t="shared" si="34"/>
        <v>2152.493216650149</v>
      </c>
      <c r="Y164" s="76">
        <f t="shared" si="35"/>
        <v>1745.4953187314175</v>
      </c>
      <c r="Z164" s="42">
        <f t="shared" si="36"/>
        <v>1662.4063816650148</v>
      </c>
      <c r="AA164" s="76">
        <f t="shared" si="37"/>
        <v>1521.3078987115957</v>
      </c>
    </row>
    <row r="165" spans="1:27" s="24" customFormat="1" outlineLevel="2">
      <c r="A165" s="112" t="s">
        <v>71</v>
      </c>
      <c r="B165" s="113" t="s">
        <v>33</v>
      </c>
      <c r="C165" s="114" t="s">
        <v>72</v>
      </c>
      <c r="D165" s="115">
        <v>640</v>
      </c>
      <c r="E165" s="116">
        <v>1</v>
      </c>
      <c r="F165" s="117">
        <v>1</v>
      </c>
      <c r="G165" s="118">
        <v>53.3</v>
      </c>
      <c r="H165" s="117">
        <v>3.2</v>
      </c>
      <c r="I165" s="118">
        <v>3.3</v>
      </c>
      <c r="J165" s="117">
        <v>56.61</v>
      </c>
      <c r="K165" s="118">
        <v>5.24</v>
      </c>
      <c r="L165" s="117">
        <v>61.9</v>
      </c>
      <c r="M165" s="119">
        <f t="shared" si="32"/>
        <v>0.91453957996768986</v>
      </c>
      <c r="N165" s="117">
        <v>29.38</v>
      </c>
      <c r="O165" s="120">
        <v>91.23</v>
      </c>
      <c r="P165" s="117">
        <f t="shared" si="33"/>
        <v>11.327433628318584</v>
      </c>
      <c r="Q165" s="121">
        <v>-61543.879000000001</v>
      </c>
      <c r="R165" s="115">
        <v>922385.93900000001</v>
      </c>
      <c r="S165" s="121">
        <v>331717.554</v>
      </c>
      <c r="T165" s="115">
        <v>212256.057</v>
      </c>
      <c r="U165" s="121">
        <v>0</v>
      </c>
      <c r="V165" s="115">
        <v>1254103.493</v>
      </c>
      <c r="W165" s="121">
        <v>1192559.6140000001</v>
      </c>
      <c r="X165" s="115">
        <f t="shared" si="34"/>
        <v>1959.5367078125</v>
      </c>
      <c r="Y165" s="121">
        <f t="shared" si="35"/>
        <v>1627.88661875</v>
      </c>
      <c r="Z165" s="115">
        <f t="shared" si="36"/>
        <v>1531.7243078125</v>
      </c>
      <c r="AA165" s="121">
        <f t="shared" si="37"/>
        <v>1441.2280296875001</v>
      </c>
    </row>
    <row r="166" spans="1:27" outlineLevel="2">
      <c r="A166" s="51" t="s">
        <v>71</v>
      </c>
      <c r="B166" s="46" t="s">
        <v>33</v>
      </c>
      <c r="C166" s="43" t="s">
        <v>73</v>
      </c>
      <c r="D166" s="35">
        <v>693</v>
      </c>
      <c r="E166" s="96">
        <v>1</v>
      </c>
      <c r="F166" s="34">
        <v>2</v>
      </c>
      <c r="G166" s="89">
        <v>56.8</v>
      </c>
      <c r="H166" s="34">
        <v>2.1</v>
      </c>
      <c r="I166" s="89">
        <v>4</v>
      </c>
      <c r="J166" s="34">
        <v>60.67</v>
      </c>
      <c r="K166" s="89">
        <v>5.24</v>
      </c>
      <c r="L166" s="34">
        <v>65.900000000000006</v>
      </c>
      <c r="M166" s="84">
        <f t="shared" si="32"/>
        <v>0.92063732928679809</v>
      </c>
      <c r="N166" s="34">
        <v>35.83</v>
      </c>
      <c r="O166" s="79">
        <v>101.74</v>
      </c>
      <c r="P166" s="34">
        <f t="shared" si="33"/>
        <v>11.765704584040748</v>
      </c>
      <c r="Q166" s="74">
        <v>-64852.241000000002</v>
      </c>
      <c r="R166" s="35">
        <v>970104.21</v>
      </c>
      <c r="S166" s="74">
        <v>419483.17099999997</v>
      </c>
      <c r="T166" s="35">
        <v>301489.315</v>
      </c>
      <c r="U166" s="74">
        <v>0</v>
      </c>
      <c r="V166" s="35">
        <v>1389587.3810000001</v>
      </c>
      <c r="W166" s="74">
        <v>1324735.1399999999</v>
      </c>
      <c r="X166" s="35">
        <f t="shared" si="34"/>
        <v>2005.1765959595959</v>
      </c>
      <c r="Y166" s="74">
        <f t="shared" si="35"/>
        <v>1570.1270793650795</v>
      </c>
      <c r="Z166" s="35">
        <f t="shared" si="36"/>
        <v>1476.5452020202019</v>
      </c>
      <c r="AA166" s="74">
        <f t="shared" si="37"/>
        <v>1399.8617748917748</v>
      </c>
    </row>
    <row r="167" spans="1:27" outlineLevel="2">
      <c r="A167" s="55" t="s">
        <v>71</v>
      </c>
      <c r="B167" s="47" t="s">
        <v>33</v>
      </c>
      <c r="C167" s="23" t="s">
        <v>74</v>
      </c>
      <c r="D167" s="56">
        <v>726</v>
      </c>
      <c r="E167" s="97">
        <v>1</v>
      </c>
      <c r="F167" s="57">
        <v>0</v>
      </c>
      <c r="G167" s="90">
        <v>51.1</v>
      </c>
      <c r="H167" s="57">
        <v>2</v>
      </c>
      <c r="I167" s="90">
        <v>10</v>
      </c>
      <c r="J167" s="57">
        <v>60.1</v>
      </c>
      <c r="K167" s="90">
        <v>4.16</v>
      </c>
      <c r="L167" s="57">
        <v>64.099999999999994</v>
      </c>
      <c r="M167" s="85">
        <f t="shared" si="32"/>
        <v>0.93759750390015606</v>
      </c>
      <c r="N167" s="57">
        <v>30.59</v>
      </c>
      <c r="O167" s="80">
        <v>94.85</v>
      </c>
      <c r="P167" s="57">
        <f t="shared" si="33"/>
        <v>13.672316384180791</v>
      </c>
      <c r="Q167" s="75">
        <v>-59612.883000000002</v>
      </c>
      <c r="R167" s="56">
        <v>1022084.2560000001</v>
      </c>
      <c r="S167" s="75">
        <v>452097.06099999999</v>
      </c>
      <c r="T167" s="56">
        <v>323627.58199999999</v>
      </c>
      <c r="U167" s="75">
        <v>0</v>
      </c>
      <c r="V167" s="56">
        <v>1474181.317</v>
      </c>
      <c r="W167" s="75">
        <v>1414568.4339999999</v>
      </c>
      <c r="X167" s="56">
        <f t="shared" si="34"/>
        <v>2030.5527782369147</v>
      </c>
      <c r="Y167" s="75">
        <f t="shared" si="35"/>
        <v>1584.7847589531682</v>
      </c>
      <c r="Z167" s="56">
        <f t="shared" si="36"/>
        <v>1502.6733498622589</v>
      </c>
      <c r="AA167" s="75">
        <f t="shared" si="37"/>
        <v>1407.8295537190083</v>
      </c>
    </row>
    <row r="168" spans="1:27" outlineLevel="2">
      <c r="A168" s="51" t="s">
        <v>71</v>
      </c>
      <c r="B168" s="46" t="s">
        <v>75</v>
      </c>
      <c r="C168" s="43" t="s">
        <v>83</v>
      </c>
      <c r="D168" s="35">
        <v>656</v>
      </c>
      <c r="E168" s="96">
        <v>1</v>
      </c>
      <c r="F168" s="34">
        <v>1</v>
      </c>
      <c r="G168" s="89">
        <v>50.2</v>
      </c>
      <c r="H168" s="34">
        <v>3</v>
      </c>
      <c r="I168" s="89">
        <v>4.5</v>
      </c>
      <c r="J168" s="34">
        <v>55.66</v>
      </c>
      <c r="K168" s="89">
        <v>3.97</v>
      </c>
      <c r="L168" s="34">
        <v>59.7</v>
      </c>
      <c r="M168" s="84">
        <f t="shared" ref="M168:M172" si="40">+J168/L168</f>
        <v>0.93232830820770507</v>
      </c>
      <c r="N168" s="34">
        <v>27.77</v>
      </c>
      <c r="O168" s="79">
        <v>86.85</v>
      </c>
      <c r="P168" s="34">
        <f t="shared" si="33"/>
        <v>12.330827067669173</v>
      </c>
      <c r="Q168" s="74">
        <v>-89446.111999999994</v>
      </c>
      <c r="R168" s="35">
        <v>946780.978</v>
      </c>
      <c r="S168" s="74">
        <v>309495.81800000003</v>
      </c>
      <c r="T168" s="35">
        <v>178977.58799999999</v>
      </c>
      <c r="U168" s="74">
        <v>0</v>
      </c>
      <c r="V168" s="35">
        <v>1256276.7960000001</v>
      </c>
      <c r="W168" s="74">
        <v>1166830.6839999999</v>
      </c>
      <c r="X168" s="35">
        <f t="shared" si="34"/>
        <v>1915.0560914634148</v>
      </c>
      <c r="Y168" s="74">
        <f t="shared" si="35"/>
        <v>1642.2244024390245</v>
      </c>
      <c r="Z168" s="35">
        <f t="shared" si="36"/>
        <v>1505.8736219512193</v>
      </c>
      <c r="AA168" s="74">
        <f t="shared" si="37"/>
        <v>1443.2636859756099</v>
      </c>
    </row>
    <row r="169" spans="1:27" outlineLevel="2">
      <c r="A169" s="55" t="s">
        <v>71</v>
      </c>
      <c r="B169" s="47" t="s">
        <v>75</v>
      </c>
      <c r="C169" s="23" t="s">
        <v>84</v>
      </c>
      <c r="D169" s="56">
        <v>864</v>
      </c>
      <c r="E169" s="97">
        <v>1</v>
      </c>
      <c r="F169" s="57">
        <v>2</v>
      </c>
      <c r="G169" s="90">
        <v>76</v>
      </c>
      <c r="H169" s="57">
        <v>5</v>
      </c>
      <c r="I169" s="90">
        <v>9.1999999999999993</v>
      </c>
      <c r="J169" s="57">
        <v>82.27</v>
      </c>
      <c r="K169" s="90">
        <v>10.88</v>
      </c>
      <c r="L169" s="57">
        <v>93.2</v>
      </c>
      <c r="M169" s="85">
        <f t="shared" si="40"/>
        <v>0.88272532188841191</v>
      </c>
      <c r="N169" s="57">
        <v>37.81</v>
      </c>
      <c r="O169" s="80">
        <v>131.56</v>
      </c>
      <c r="P169" s="57">
        <f t="shared" si="33"/>
        <v>10.666666666666666</v>
      </c>
      <c r="Q169" s="75">
        <v>-118029.501</v>
      </c>
      <c r="R169" s="56">
        <v>1344946.9709999999</v>
      </c>
      <c r="S169" s="75">
        <v>571778.50199999998</v>
      </c>
      <c r="T169" s="56">
        <v>366621.44400000002</v>
      </c>
      <c r="U169" s="75">
        <v>0</v>
      </c>
      <c r="V169" s="56">
        <v>1916725.473</v>
      </c>
      <c r="W169" s="75">
        <v>1798695.9720000001</v>
      </c>
      <c r="X169" s="56">
        <f t="shared" si="34"/>
        <v>2218.4322604166668</v>
      </c>
      <c r="Y169" s="75">
        <f t="shared" si="35"/>
        <v>1794.1018854166668</v>
      </c>
      <c r="Z169" s="56">
        <f t="shared" si="36"/>
        <v>1657.4936666666665</v>
      </c>
      <c r="AA169" s="75">
        <f t="shared" si="37"/>
        <v>1556.6515868055556</v>
      </c>
    </row>
    <row r="170" spans="1:27" outlineLevel="2">
      <c r="A170" s="51" t="s">
        <v>71</v>
      </c>
      <c r="B170" s="46" t="s">
        <v>87</v>
      </c>
      <c r="C170" s="43" t="s">
        <v>93</v>
      </c>
      <c r="D170" s="35">
        <v>621</v>
      </c>
      <c r="E170" s="96">
        <v>1</v>
      </c>
      <c r="F170" s="34">
        <v>0</v>
      </c>
      <c r="G170" s="89">
        <v>42.3</v>
      </c>
      <c r="H170" s="34">
        <v>6</v>
      </c>
      <c r="I170" s="89">
        <v>4</v>
      </c>
      <c r="J170" s="34">
        <v>53</v>
      </c>
      <c r="K170" s="89">
        <v>0.3</v>
      </c>
      <c r="L170" s="34">
        <v>53.3</v>
      </c>
      <c r="M170" s="84">
        <f t="shared" si="40"/>
        <v>0.99437148217636029</v>
      </c>
      <c r="N170" s="34">
        <v>18.600000000000001</v>
      </c>
      <c r="O170" s="79">
        <v>71.900000000000006</v>
      </c>
      <c r="P170" s="34">
        <f t="shared" si="33"/>
        <v>12.857142857142858</v>
      </c>
      <c r="Q170" s="74">
        <v>-8811.86</v>
      </c>
      <c r="R170" s="35">
        <v>775292.179</v>
      </c>
      <c r="S170" s="74">
        <v>272606.141</v>
      </c>
      <c r="T170" s="35">
        <v>168012.75599999999</v>
      </c>
      <c r="U170" s="74">
        <v>0</v>
      </c>
      <c r="V170" s="35">
        <v>1047898.32</v>
      </c>
      <c r="W170" s="74">
        <v>1039086.46</v>
      </c>
      <c r="X170" s="35">
        <f t="shared" si="34"/>
        <v>1687.4369082125604</v>
      </c>
      <c r="Y170" s="74">
        <f t="shared" si="35"/>
        <v>1416.884966183575</v>
      </c>
      <c r="Z170" s="35">
        <f t="shared" si="36"/>
        <v>1402.6951755233492</v>
      </c>
      <c r="AA170" s="74">
        <f t="shared" si="37"/>
        <v>1248.457615136876</v>
      </c>
    </row>
    <row r="171" spans="1:27" outlineLevel="2">
      <c r="A171" s="55" t="s">
        <v>71</v>
      </c>
      <c r="B171" s="47" t="s">
        <v>105</v>
      </c>
      <c r="C171" s="23" t="s">
        <v>110</v>
      </c>
      <c r="D171" s="56">
        <v>611</v>
      </c>
      <c r="E171" s="97">
        <v>0.9</v>
      </c>
      <c r="F171" s="57">
        <v>1</v>
      </c>
      <c r="G171" s="90">
        <v>55.5</v>
      </c>
      <c r="H171" s="57">
        <v>3</v>
      </c>
      <c r="I171" s="90">
        <v>4.0999999999999996</v>
      </c>
      <c r="J171" s="57">
        <v>55.5</v>
      </c>
      <c r="K171" s="90">
        <v>8.91</v>
      </c>
      <c r="L171" s="57">
        <v>64.400000000000006</v>
      </c>
      <c r="M171" s="85">
        <f t="shared" si="40"/>
        <v>0.86180124223602472</v>
      </c>
      <c r="N171" s="57">
        <v>28.14</v>
      </c>
      <c r="O171" s="80">
        <v>92.55</v>
      </c>
      <c r="P171" s="57">
        <f t="shared" si="33"/>
        <v>10.444444444444445</v>
      </c>
      <c r="Q171" s="75">
        <v>-55391.205999999998</v>
      </c>
      <c r="R171" s="56">
        <v>889673.33700000006</v>
      </c>
      <c r="S171" s="75">
        <v>401954.36</v>
      </c>
      <c r="T171" s="56">
        <v>249681.408</v>
      </c>
      <c r="U171" s="75">
        <v>0</v>
      </c>
      <c r="V171" s="56">
        <v>1291627.6969999999</v>
      </c>
      <c r="W171" s="75">
        <v>1236236.4909999999</v>
      </c>
      <c r="X171" s="56">
        <f t="shared" si="34"/>
        <v>2113.9569509001635</v>
      </c>
      <c r="Y171" s="75">
        <f t="shared" si="35"/>
        <v>1705.3130752864156</v>
      </c>
      <c r="Z171" s="56">
        <f t="shared" si="36"/>
        <v>1614.6564369885432</v>
      </c>
      <c r="AA171" s="75">
        <f t="shared" si="37"/>
        <v>1456.0938412438627</v>
      </c>
    </row>
    <row r="172" spans="1:27" outlineLevel="2">
      <c r="A172" s="51" t="s">
        <v>71</v>
      </c>
      <c r="B172" s="46" t="s">
        <v>126</v>
      </c>
      <c r="C172" s="43" t="s">
        <v>128</v>
      </c>
      <c r="D172" s="35">
        <v>683</v>
      </c>
      <c r="E172" s="96">
        <v>1</v>
      </c>
      <c r="F172" s="34">
        <v>1</v>
      </c>
      <c r="G172" s="89">
        <v>57.3</v>
      </c>
      <c r="H172" s="34">
        <v>6.6</v>
      </c>
      <c r="I172" s="89">
        <v>1</v>
      </c>
      <c r="J172" s="34">
        <v>58.96</v>
      </c>
      <c r="K172" s="89">
        <v>7.93</v>
      </c>
      <c r="L172" s="34">
        <v>66.900000000000006</v>
      </c>
      <c r="M172" s="84">
        <f t="shared" si="40"/>
        <v>0.88131539611360232</v>
      </c>
      <c r="N172" s="34">
        <v>39.950000000000003</v>
      </c>
      <c r="O172" s="79">
        <v>105.84</v>
      </c>
      <c r="P172" s="34">
        <f t="shared" si="33"/>
        <v>10.688575899843507</v>
      </c>
      <c r="Q172" s="74">
        <v>-82163.823999999993</v>
      </c>
      <c r="R172" s="35">
        <v>985342.91700000002</v>
      </c>
      <c r="S172" s="74">
        <v>257800.72899999999</v>
      </c>
      <c r="T172" s="35">
        <v>113662.78599999999</v>
      </c>
      <c r="U172" s="74">
        <v>0</v>
      </c>
      <c r="V172" s="35">
        <v>1243143.6459999999</v>
      </c>
      <c r="W172" s="74">
        <v>1160979.8219999999</v>
      </c>
      <c r="X172" s="35">
        <f t="shared" si="34"/>
        <v>1820.1224685212298</v>
      </c>
      <c r="Y172" s="74">
        <f t="shared" si="35"/>
        <v>1653.7055051244508</v>
      </c>
      <c r="Z172" s="35">
        <f t="shared" si="36"/>
        <v>1533.4070805270862</v>
      </c>
      <c r="AA172" s="74">
        <f t="shared" si="37"/>
        <v>1442.6689853587116</v>
      </c>
    </row>
    <row r="173" spans="1:27" outlineLevel="2">
      <c r="A173" s="122" t="s">
        <v>71</v>
      </c>
      <c r="B173" s="123" t="s">
        <v>223</v>
      </c>
      <c r="C173" s="124" t="s">
        <v>227</v>
      </c>
      <c r="D173" s="125">
        <v>648</v>
      </c>
      <c r="E173" s="126">
        <v>1</v>
      </c>
      <c r="F173" s="72">
        <v>1</v>
      </c>
      <c r="G173" s="127">
        <v>41.25</v>
      </c>
      <c r="H173" s="72">
        <v>4</v>
      </c>
      <c r="I173" s="127">
        <v>10.7</v>
      </c>
      <c r="J173" s="72">
        <v>42.84</v>
      </c>
      <c r="K173" s="127">
        <v>9.11</v>
      </c>
      <c r="L173" s="72">
        <v>51.95</v>
      </c>
      <c r="M173" s="128">
        <v>0.8246390760346487</v>
      </c>
      <c r="N173" s="72">
        <v>42.07</v>
      </c>
      <c r="O173" s="129">
        <v>94.02</v>
      </c>
      <c r="P173" s="72">
        <v>14.320441988950277</v>
      </c>
      <c r="Q173" s="130">
        <v>-52259.777999999998</v>
      </c>
      <c r="R173" s="125">
        <v>1099305.8430000001</v>
      </c>
      <c r="S173" s="130">
        <v>445122.49200000003</v>
      </c>
      <c r="T173" s="125">
        <v>212110.08499999999</v>
      </c>
      <c r="U173" s="130">
        <v>29566.312999999998</v>
      </c>
      <c r="V173" s="125">
        <v>1604699.7</v>
      </c>
      <c r="W173" s="130">
        <v>1552439.922</v>
      </c>
      <c r="X173" s="125">
        <f t="shared" si="34"/>
        <v>2476.3884259259257</v>
      </c>
      <c r="Y173" s="130">
        <f t="shared" si="35"/>
        <v>2103.431021604938</v>
      </c>
      <c r="Z173" s="125">
        <f t="shared" si="36"/>
        <v>2022.7832160493826</v>
      </c>
      <c r="AA173" s="130">
        <f t="shared" si="37"/>
        <v>1696.4596342592595</v>
      </c>
    </row>
    <row r="174" spans="1:27" s="14" customFormat="1" outlineLevel="1">
      <c r="A174" s="61" t="s">
        <v>71</v>
      </c>
      <c r="B174" s="48" t="s">
        <v>283</v>
      </c>
      <c r="C174" s="44"/>
      <c r="D174" s="42">
        <f t="shared" ref="D174:L174" si="41">SUBTOTAL(9,D165:D173)</f>
        <v>6142</v>
      </c>
      <c r="E174" s="98">
        <f t="shared" si="41"/>
        <v>8.9</v>
      </c>
      <c r="F174" s="41">
        <f t="shared" si="41"/>
        <v>9</v>
      </c>
      <c r="G174" s="91">
        <f t="shared" si="41"/>
        <v>483.75</v>
      </c>
      <c r="H174" s="41">
        <f t="shared" si="41"/>
        <v>34.9</v>
      </c>
      <c r="I174" s="91">
        <f t="shared" si="41"/>
        <v>50.8</v>
      </c>
      <c r="J174" s="41">
        <f t="shared" si="41"/>
        <v>525.61</v>
      </c>
      <c r="K174" s="91">
        <f t="shared" si="41"/>
        <v>55.74</v>
      </c>
      <c r="L174" s="41">
        <f t="shared" si="41"/>
        <v>581.35</v>
      </c>
      <c r="M174" s="86">
        <f>+J174/L174</f>
        <v>0.90411972133826435</v>
      </c>
      <c r="N174" s="41">
        <f>SUBTOTAL(9,N165:N173)</f>
        <v>290.14</v>
      </c>
      <c r="O174" s="81">
        <f>SUBTOTAL(9,O165:O173)</f>
        <v>870.54</v>
      </c>
      <c r="P174" s="62">
        <f>+D174/(H174+G174)</f>
        <v>11.842282849705969</v>
      </c>
      <c r="Q174" s="76">
        <f t="shared" ref="Q174:W174" si="42">SUBTOTAL(9,Q165:Q173)</f>
        <v>-592111.28399999999</v>
      </c>
      <c r="R174" s="42">
        <f t="shared" si="42"/>
        <v>8955916.6300000008</v>
      </c>
      <c r="S174" s="76">
        <f t="shared" si="42"/>
        <v>3462055.8279999993</v>
      </c>
      <c r="T174" s="42">
        <f t="shared" si="42"/>
        <v>2126439.0210000002</v>
      </c>
      <c r="U174" s="76">
        <f t="shared" si="42"/>
        <v>29566.312999999998</v>
      </c>
      <c r="V174" s="42">
        <f t="shared" si="42"/>
        <v>12478243.822999999</v>
      </c>
      <c r="W174" s="76">
        <f t="shared" si="42"/>
        <v>11886132.539000001</v>
      </c>
      <c r="X174" s="42">
        <f t="shared" si="34"/>
        <v>2031.6255003256267</v>
      </c>
      <c r="Y174" s="76">
        <f t="shared" si="35"/>
        <v>1680.5989073591661</v>
      </c>
      <c r="Z174" s="42">
        <f t="shared" si="36"/>
        <v>1584.195246662325</v>
      </c>
      <c r="AA174" s="76">
        <f t="shared" si="37"/>
        <v>1458.1433783783784</v>
      </c>
    </row>
    <row r="175" spans="1:27" s="14" customFormat="1" ht="15.75" thickBot="1">
      <c r="A175" s="101" t="s">
        <v>259</v>
      </c>
      <c r="B175" s="102" t="s">
        <v>255</v>
      </c>
      <c r="C175" s="103"/>
      <c r="D175" s="104">
        <f>SUBTOTAL(9,D8:D173)</f>
        <v>45440</v>
      </c>
      <c r="E175" s="105">
        <f>SUBTOTAL(9,E8:E173)</f>
        <v>152</v>
      </c>
      <c r="F175" s="106">
        <f>SUBTOTAL(9,F8:F173)</f>
        <v>127.8</v>
      </c>
      <c r="G175" s="107">
        <f>SUBTOTAL(9,G8:G173)</f>
        <v>4083.1500000000005</v>
      </c>
      <c r="H175" s="106">
        <f>SUBTOTAL(9,H8:H173)</f>
        <v>334.90000000000015</v>
      </c>
      <c r="I175" s="107">
        <f>SUBTOTAL(9,I8:I173)</f>
        <v>421.3</v>
      </c>
      <c r="J175" s="106">
        <f>SUBTOTAL(9,J8:J173)</f>
        <v>4308.41</v>
      </c>
      <c r="K175" s="107">
        <f>SUBTOTAL(9,K8:K173)</f>
        <v>776.12999999999977</v>
      </c>
      <c r="L175" s="106">
        <f>SUBTOTAL(9,L8:L173)</f>
        <v>5112.3499999999976</v>
      </c>
      <c r="M175" s="108">
        <f>+J175/L175</f>
        <v>0.84274550842567542</v>
      </c>
      <c r="N175" s="106">
        <f>SUBTOTAL(9,N8:N173)</f>
        <v>2654.4500000000007</v>
      </c>
      <c r="O175" s="109">
        <f>SUBTOTAL(9,O8:O173)</f>
        <v>7762.9000000000024</v>
      </c>
      <c r="P175" s="110">
        <f>+D174/(H174+G174)</f>
        <v>11.842282849705969</v>
      </c>
      <c r="Q175" s="111">
        <f t="shared" ref="Q175:W175" si="43">SUBTOTAL(9,Q8:Q173)</f>
        <v>-4990210.7229999993</v>
      </c>
      <c r="R175" s="104">
        <f t="shared" si="43"/>
        <v>76944843.568000004</v>
      </c>
      <c r="S175" s="111">
        <f t="shared" si="43"/>
        <v>33337504.176000003</v>
      </c>
      <c r="T175" s="104">
        <f t="shared" si="43"/>
        <v>19584241.468000006</v>
      </c>
      <c r="U175" s="111">
        <f t="shared" si="43"/>
        <v>1904590.8330000001</v>
      </c>
      <c r="V175" s="104">
        <f t="shared" si="43"/>
        <v>110342619.10900001</v>
      </c>
      <c r="W175" s="111">
        <f t="shared" si="43"/>
        <v>105352408.38599996</v>
      </c>
      <c r="X175" s="104">
        <f t="shared" si="34"/>
        <v>2428.3146810959511</v>
      </c>
      <c r="Y175" s="111">
        <f t="shared" si="35"/>
        <v>1955.4090406690141</v>
      </c>
      <c r="Z175" s="104">
        <f t="shared" si="36"/>
        <v>1845.5892624339776</v>
      </c>
      <c r="AA175" s="111">
        <f t="shared" si="37"/>
        <v>1693.3284235915494</v>
      </c>
    </row>
    <row r="176" spans="1:27" ht="15.75" thickTop="1"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</sheetData>
  <sheetProtection algorithmName="SHA-512" hashValue="ee9x5vYXuGmKlLSaXNkw4iwT0Y+jsmGpuXx9E4ps3FdYLSKTMQG6R82oHYZQ4ZQzIzV+Wyez6FGodPhW59u4XA==" saltValue="V6KzhxaF+CVKmQvblb72MQ==" spinCount="100000" sheet="1" objects="1" scenarios="1" formatCells="0" formatColumns="0" formatRows="0" insertColumns="0" insertRows="0" sort="0" autoFilter="0" pivotTables="0"/>
  <autoFilter ref="A7:B175" xr:uid="{D867B829-58C0-4C61-A6BB-5EC3CBE53C21}"/>
  <sortState xmlns:xlrd2="http://schemas.microsoft.com/office/spreadsheetml/2017/richdata2" ref="A8:AA173">
    <sortCondition ref="A8:A173"/>
  </sortState>
  <pageMargins left="0.7" right="0.7" top="0.75" bottom="0.75" header="0.3" footer="0.3"/>
  <pageSetup paperSize="9" orientation="portrait" r:id="rId1"/>
  <ignoredErrors>
    <ignoredError sqref="M16 M33 M51 M74 M93 M120 M145 M164 M174:M175 P33 P51 P74 P93 P120 P145 P174:P175 P16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2173E-CF35-42A9-A1C0-8C24F323B54E}">
  <dimension ref="A1:AA35"/>
  <sheetViews>
    <sheetView topLeftCell="A4" workbookViewId="0">
      <selection activeCell="AA7" sqref="AA7"/>
    </sheetView>
  </sheetViews>
  <sheetFormatPr defaultRowHeight="15" outlineLevelRow="2"/>
  <cols>
    <col min="1" max="1" width="11.140625" customWidth="1"/>
    <col min="2" max="2" width="35.140625" customWidth="1"/>
    <col min="3" max="3" width="32.42578125" customWidth="1"/>
    <col min="4" max="4" width="9.140625" style="6"/>
    <col min="18" max="18" width="12.140625" customWidth="1"/>
    <col min="19" max="19" width="14.42578125" customWidth="1"/>
    <col min="20" max="20" width="13.42578125" customWidth="1"/>
    <col min="21" max="21" width="12" customWidth="1"/>
    <col min="22" max="22" width="12.140625" customWidth="1"/>
    <col min="23" max="23" width="10.7109375" customWidth="1"/>
    <col min="24" max="24" width="11" customWidth="1"/>
    <col min="25" max="25" width="17.140625" customWidth="1"/>
    <col min="26" max="26" width="16" customWidth="1"/>
    <col min="27" max="27" width="12.85546875" customWidth="1"/>
  </cols>
  <sheetData>
    <row r="1" spans="1:27">
      <c r="A1" s="1" t="s">
        <v>0</v>
      </c>
      <c r="B1" s="2"/>
      <c r="C1" s="1"/>
      <c r="D1" s="7"/>
      <c r="E1" s="3"/>
      <c r="F1" s="1" t="s">
        <v>1</v>
      </c>
      <c r="G1" s="8"/>
      <c r="H1" s="8" t="s">
        <v>2</v>
      </c>
      <c r="I1" s="8"/>
      <c r="J1" s="8" t="s">
        <v>3</v>
      </c>
      <c r="K1" s="1"/>
      <c r="L1" s="8"/>
      <c r="M1" s="1"/>
      <c r="O1" s="8"/>
      <c r="P1" s="3" t="s">
        <v>4</v>
      </c>
      <c r="R1" s="4"/>
      <c r="S1" s="4"/>
      <c r="W1">
        <v>1000</v>
      </c>
    </row>
    <row r="2" spans="1:27">
      <c r="E2" s="5"/>
      <c r="P2" s="5"/>
      <c r="U2" s="6"/>
    </row>
    <row r="3" spans="1:27">
      <c r="E3" s="5"/>
      <c r="P3" s="5"/>
    </row>
    <row r="4" spans="1:27">
      <c r="E4" s="5"/>
      <c r="P4" s="5"/>
    </row>
    <row r="5" spans="1:27">
      <c r="E5" s="5"/>
      <c r="P5" s="5"/>
    </row>
    <row r="7" spans="1:27" ht="75">
      <c r="A7" s="166" t="s">
        <v>5</v>
      </c>
      <c r="B7" s="167" t="s">
        <v>6</v>
      </c>
      <c r="C7" s="168" t="s">
        <v>7</v>
      </c>
      <c r="D7" s="169" t="s">
        <v>8</v>
      </c>
      <c r="E7" s="153" t="s">
        <v>9</v>
      </c>
      <c r="F7" s="167" t="s">
        <v>10</v>
      </c>
      <c r="G7" s="168" t="s">
        <v>11</v>
      </c>
      <c r="H7" s="167" t="s">
        <v>12</v>
      </c>
      <c r="I7" s="168" t="s">
        <v>13</v>
      </c>
      <c r="J7" s="167" t="s">
        <v>14</v>
      </c>
      <c r="K7" s="168" t="s">
        <v>15</v>
      </c>
      <c r="L7" s="167" t="s">
        <v>16</v>
      </c>
      <c r="M7" s="168" t="s">
        <v>17</v>
      </c>
      <c r="N7" s="167" t="s">
        <v>18</v>
      </c>
      <c r="O7" s="168" t="s">
        <v>19</v>
      </c>
      <c r="P7" s="22" t="s">
        <v>20</v>
      </c>
      <c r="Q7" s="168" t="s">
        <v>21</v>
      </c>
      <c r="R7" s="167" t="s">
        <v>22</v>
      </c>
      <c r="S7" s="168" t="s">
        <v>23</v>
      </c>
      <c r="T7" s="167" t="s">
        <v>24</v>
      </c>
      <c r="U7" s="168" t="s">
        <v>25</v>
      </c>
      <c r="V7" s="167" t="s">
        <v>26</v>
      </c>
      <c r="W7" s="168" t="s">
        <v>27</v>
      </c>
      <c r="X7" s="167" t="s">
        <v>28</v>
      </c>
      <c r="Y7" s="170" t="s">
        <v>29</v>
      </c>
      <c r="Z7" s="171" t="s">
        <v>30</v>
      </c>
      <c r="AA7" s="172" t="s">
        <v>31</v>
      </c>
    </row>
    <row r="8" spans="1:27">
      <c r="A8" s="131" t="s">
        <v>136</v>
      </c>
      <c r="B8" s="132" t="s">
        <v>185</v>
      </c>
      <c r="C8" s="173" t="s">
        <v>186</v>
      </c>
      <c r="D8" s="140">
        <v>6</v>
      </c>
      <c r="E8" s="174">
        <v>0.9</v>
      </c>
      <c r="F8" s="175">
        <v>0</v>
      </c>
      <c r="G8" s="176">
        <v>1</v>
      </c>
      <c r="H8" s="175">
        <v>0</v>
      </c>
      <c r="I8" s="176">
        <v>0</v>
      </c>
      <c r="J8" s="175">
        <v>0.9</v>
      </c>
      <c r="K8" s="176">
        <v>1</v>
      </c>
      <c r="L8" s="175">
        <v>1.9</v>
      </c>
      <c r="M8" s="177">
        <f t="shared" ref="M8:M17" si="0">+J8/L8</f>
        <v>0.47368421052631582</v>
      </c>
      <c r="N8" s="175">
        <v>0.8</v>
      </c>
      <c r="O8" s="178">
        <v>1.8</v>
      </c>
      <c r="P8" s="137">
        <f t="shared" ref="P8:P34" si="1">+D8/(H8+G8)</f>
        <v>6</v>
      </c>
      <c r="Q8" s="134">
        <v>-730.01599999999996</v>
      </c>
      <c r="R8" s="140">
        <v>20593.571</v>
      </c>
      <c r="S8" s="134">
        <v>17538.898000000001</v>
      </c>
      <c r="T8" s="140">
        <v>9350.1959999999999</v>
      </c>
      <c r="U8" s="134">
        <v>3659.9679999999998</v>
      </c>
      <c r="V8" s="140">
        <v>38132.468999999997</v>
      </c>
      <c r="W8" s="134">
        <v>37402.453000000001</v>
      </c>
      <c r="X8" s="140">
        <f t="shared" ref="X8:X34" si="2">+V8/D8</f>
        <v>6355.4114999999993</v>
      </c>
      <c r="Y8" s="134">
        <f t="shared" ref="Y8:Y34" si="3">+(V8-(U8+T8))/D8</f>
        <v>4187.0508333333328</v>
      </c>
      <c r="Z8" s="140">
        <f t="shared" ref="Z8:Z34" si="4">+(W8-(U8+T8))/D8</f>
        <v>4065.3815</v>
      </c>
      <c r="AA8" s="179">
        <f t="shared" ref="AA8:AA34" si="5">+R8/D8</f>
        <v>3432.2618333333335</v>
      </c>
    </row>
    <row r="9" spans="1:27" outlineLevel="2">
      <c r="A9" s="55" t="s">
        <v>136</v>
      </c>
      <c r="B9" s="47" t="s">
        <v>160</v>
      </c>
      <c r="C9" s="152" t="s">
        <v>161</v>
      </c>
      <c r="D9" s="75">
        <v>12</v>
      </c>
      <c r="E9" s="159">
        <v>0.8</v>
      </c>
      <c r="F9" s="155">
        <v>0</v>
      </c>
      <c r="G9" s="160">
        <v>4.2</v>
      </c>
      <c r="H9" s="155">
        <v>0</v>
      </c>
      <c r="I9" s="160">
        <v>0</v>
      </c>
      <c r="J9" s="155">
        <v>1.75</v>
      </c>
      <c r="K9" s="160">
        <v>3</v>
      </c>
      <c r="L9" s="155">
        <v>4.9000000000000004</v>
      </c>
      <c r="M9" s="58">
        <f t="shared" si="0"/>
        <v>0.3571428571428571</v>
      </c>
      <c r="N9" s="155">
        <v>2</v>
      </c>
      <c r="O9" s="59">
        <v>6.75</v>
      </c>
      <c r="P9" s="90">
        <f t="shared" si="1"/>
        <v>2.8571428571428572</v>
      </c>
      <c r="Q9" s="56">
        <v>-1441.885</v>
      </c>
      <c r="R9" s="75">
        <v>57388.05</v>
      </c>
      <c r="S9" s="56">
        <v>14442.04</v>
      </c>
      <c r="T9" s="75">
        <v>4804</v>
      </c>
      <c r="U9" s="56">
        <v>1435.432</v>
      </c>
      <c r="V9" s="75">
        <v>71830.09</v>
      </c>
      <c r="W9" s="56">
        <v>70388.205000000002</v>
      </c>
      <c r="X9" s="75">
        <f t="shared" si="2"/>
        <v>5985.8408333333327</v>
      </c>
      <c r="Y9" s="56">
        <f t="shared" si="3"/>
        <v>5465.8881666666666</v>
      </c>
      <c r="Z9" s="75">
        <f t="shared" si="4"/>
        <v>5345.7310833333331</v>
      </c>
      <c r="AA9" s="60">
        <f t="shared" si="5"/>
        <v>4782.3375000000005</v>
      </c>
    </row>
    <row r="10" spans="1:27" outlineLevel="2">
      <c r="A10" s="51" t="s">
        <v>136</v>
      </c>
      <c r="B10" s="46" t="s">
        <v>137</v>
      </c>
      <c r="C10" s="29" t="s">
        <v>138</v>
      </c>
      <c r="D10" s="74">
        <v>14</v>
      </c>
      <c r="E10" s="158">
        <v>0.8</v>
      </c>
      <c r="F10" s="154">
        <v>0</v>
      </c>
      <c r="G10" s="32">
        <v>1.4</v>
      </c>
      <c r="H10" s="154">
        <v>0</v>
      </c>
      <c r="I10" s="32">
        <v>1</v>
      </c>
      <c r="J10" s="154">
        <v>2.8</v>
      </c>
      <c r="K10" s="32">
        <v>0.35</v>
      </c>
      <c r="L10" s="154">
        <v>3.2</v>
      </c>
      <c r="M10" s="52">
        <f t="shared" si="0"/>
        <v>0.87499999999999989</v>
      </c>
      <c r="N10" s="154">
        <v>2.5</v>
      </c>
      <c r="O10" s="53">
        <v>5.65</v>
      </c>
      <c r="P10" s="89">
        <f t="shared" si="1"/>
        <v>10</v>
      </c>
      <c r="Q10" s="35">
        <v>-13159</v>
      </c>
      <c r="R10" s="74">
        <v>65124</v>
      </c>
      <c r="S10" s="35">
        <v>28061</v>
      </c>
      <c r="T10" s="74">
        <v>0</v>
      </c>
      <c r="U10" s="35">
        <v>0</v>
      </c>
      <c r="V10" s="74">
        <v>93185</v>
      </c>
      <c r="W10" s="35">
        <v>80026</v>
      </c>
      <c r="X10" s="74">
        <f t="shared" si="2"/>
        <v>6656.0714285714284</v>
      </c>
      <c r="Y10" s="35">
        <f t="shared" si="3"/>
        <v>6656.0714285714284</v>
      </c>
      <c r="Z10" s="74">
        <f t="shared" si="4"/>
        <v>5716.1428571428569</v>
      </c>
      <c r="AA10" s="54">
        <f t="shared" si="5"/>
        <v>4651.7142857142853</v>
      </c>
    </row>
    <row r="11" spans="1:27" s="14" customFormat="1" outlineLevel="1">
      <c r="A11" s="66" t="s">
        <v>268</v>
      </c>
      <c r="B11" s="50" t="s">
        <v>284</v>
      </c>
      <c r="C11" s="180"/>
      <c r="D11" s="78">
        <f t="shared" ref="D11:L11" si="6">SUBTOTAL(9,D9:D10)</f>
        <v>26</v>
      </c>
      <c r="E11" s="181">
        <f t="shared" si="6"/>
        <v>1.6</v>
      </c>
      <c r="F11" s="157">
        <f t="shared" si="6"/>
        <v>0</v>
      </c>
      <c r="G11" s="182">
        <f t="shared" si="6"/>
        <v>5.6</v>
      </c>
      <c r="H11" s="157">
        <f t="shared" si="6"/>
        <v>0</v>
      </c>
      <c r="I11" s="182">
        <f t="shared" si="6"/>
        <v>1</v>
      </c>
      <c r="J11" s="157">
        <f t="shared" si="6"/>
        <v>4.55</v>
      </c>
      <c r="K11" s="182">
        <f t="shared" si="6"/>
        <v>3.35</v>
      </c>
      <c r="L11" s="157">
        <f t="shared" si="6"/>
        <v>8.1000000000000014</v>
      </c>
      <c r="M11" s="70">
        <f t="shared" si="0"/>
        <v>0.56172839506172823</v>
      </c>
      <c r="N11" s="157">
        <f>SUBTOTAL(9,N9:N10)</f>
        <v>4.5</v>
      </c>
      <c r="O11" s="71">
        <f>SUBTOTAL(9,O9:O10)</f>
        <v>12.4</v>
      </c>
      <c r="P11" s="93">
        <f t="shared" si="1"/>
        <v>4.6428571428571432</v>
      </c>
      <c r="Q11" s="68">
        <f t="shared" ref="Q11:W11" si="7">SUBTOTAL(9,Q9:Q10)</f>
        <v>-14600.885</v>
      </c>
      <c r="R11" s="78">
        <f t="shared" si="7"/>
        <v>122512.05</v>
      </c>
      <c r="S11" s="68">
        <f t="shared" si="7"/>
        <v>42503.040000000001</v>
      </c>
      <c r="T11" s="78">
        <f t="shared" si="7"/>
        <v>4804</v>
      </c>
      <c r="U11" s="68">
        <f t="shared" si="7"/>
        <v>1435.432</v>
      </c>
      <c r="V11" s="78">
        <f t="shared" si="7"/>
        <v>165015.09</v>
      </c>
      <c r="W11" s="68">
        <f t="shared" si="7"/>
        <v>150414.20500000002</v>
      </c>
      <c r="X11" s="78">
        <f t="shared" si="2"/>
        <v>6346.7342307692306</v>
      </c>
      <c r="Y11" s="68">
        <f t="shared" si="3"/>
        <v>6106.7560769230768</v>
      </c>
      <c r="Z11" s="78">
        <f t="shared" si="4"/>
        <v>5545.1835769230775</v>
      </c>
      <c r="AA11" s="73">
        <f t="shared" si="5"/>
        <v>4712.001923076923</v>
      </c>
    </row>
    <row r="12" spans="1:27" outlineLevel="2">
      <c r="A12" s="131" t="s">
        <v>149</v>
      </c>
      <c r="B12" s="132" t="s">
        <v>191</v>
      </c>
      <c r="C12" s="173" t="s">
        <v>192</v>
      </c>
      <c r="D12" s="140">
        <v>25</v>
      </c>
      <c r="E12" s="174">
        <v>0.1</v>
      </c>
      <c r="F12" s="175">
        <v>1</v>
      </c>
      <c r="G12" s="176">
        <v>2.6</v>
      </c>
      <c r="H12" s="175">
        <v>0</v>
      </c>
      <c r="I12" s="176">
        <v>0</v>
      </c>
      <c r="J12" s="175">
        <v>2.7</v>
      </c>
      <c r="K12" s="176">
        <v>1.05</v>
      </c>
      <c r="L12" s="175">
        <v>3.7</v>
      </c>
      <c r="M12" s="177">
        <f t="shared" si="0"/>
        <v>0.72972972972972971</v>
      </c>
      <c r="N12" s="175">
        <v>2.41</v>
      </c>
      <c r="O12" s="178">
        <v>5.68</v>
      </c>
      <c r="P12" s="137">
        <f t="shared" si="1"/>
        <v>9.615384615384615</v>
      </c>
      <c r="Q12" s="134">
        <v>-12439.481</v>
      </c>
      <c r="R12" s="140">
        <v>96995.327000000005</v>
      </c>
      <c r="S12" s="134">
        <v>53866.961000000003</v>
      </c>
      <c r="T12" s="140">
        <v>26807.616000000002</v>
      </c>
      <c r="U12" s="134">
        <v>8232.7360000000008</v>
      </c>
      <c r="V12" s="140">
        <v>150862.288</v>
      </c>
      <c r="W12" s="134">
        <v>138422.807</v>
      </c>
      <c r="X12" s="140">
        <f t="shared" si="2"/>
        <v>6034.4915199999996</v>
      </c>
      <c r="Y12" s="134">
        <f t="shared" si="3"/>
        <v>4632.8774400000002</v>
      </c>
      <c r="Z12" s="140">
        <f t="shared" si="4"/>
        <v>4135.2982000000002</v>
      </c>
      <c r="AA12" s="179">
        <f t="shared" si="5"/>
        <v>3879.8130800000004</v>
      </c>
    </row>
    <row r="13" spans="1:27" outlineLevel="2">
      <c r="A13" s="55" t="s">
        <v>149</v>
      </c>
      <c r="B13" s="47" t="s">
        <v>153</v>
      </c>
      <c r="C13" s="152" t="s">
        <v>154</v>
      </c>
      <c r="D13" s="75">
        <v>27</v>
      </c>
      <c r="E13" s="159">
        <v>1</v>
      </c>
      <c r="F13" s="155">
        <v>0</v>
      </c>
      <c r="G13" s="160">
        <v>5.7</v>
      </c>
      <c r="H13" s="155">
        <v>0.8</v>
      </c>
      <c r="I13" s="160">
        <v>0</v>
      </c>
      <c r="J13" s="155">
        <v>2.79</v>
      </c>
      <c r="K13" s="160">
        <v>4.6900000000000004</v>
      </c>
      <c r="L13" s="155">
        <v>7.5</v>
      </c>
      <c r="M13" s="58">
        <f t="shared" si="0"/>
        <v>0.372</v>
      </c>
      <c r="N13" s="155">
        <v>0.77</v>
      </c>
      <c r="O13" s="59">
        <v>8.25</v>
      </c>
      <c r="P13" s="90">
        <f t="shared" si="1"/>
        <v>4.1538461538461542</v>
      </c>
      <c r="Q13" s="56">
        <v>-55889.737999999998</v>
      </c>
      <c r="R13" s="75">
        <v>123166.974</v>
      </c>
      <c r="S13" s="56">
        <v>90810.065000000002</v>
      </c>
      <c r="T13" s="75">
        <v>23215.164000000001</v>
      </c>
      <c r="U13" s="56">
        <v>14549.58</v>
      </c>
      <c r="V13" s="75">
        <v>213977.03899999999</v>
      </c>
      <c r="W13" s="56">
        <v>158087.30100000001</v>
      </c>
      <c r="X13" s="75">
        <f t="shared" si="2"/>
        <v>7925.075518518518</v>
      </c>
      <c r="Y13" s="56">
        <f t="shared" si="3"/>
        <v>6526.3812962962957</v>
      </c>
      <c r="Z13" s="75">
        <f t="shared" si="4"/>
        <v>4456.3909999999996</v>
      </c>
      <c r="AA13" s="60">
        <f t="shared" si="5"/>
        <v>4561.7397777777778</v>
      </c>
    </row>
    <row r="14" spans="1:27" outlineLevel="2">
      <c r="A14" s="51" t="s">
        <v>149</v>
      </c>
      <c r="B14" s="46" t="s">
        <v>185</v>
      </c>
      <c r="C14" s="29" t="s">
        <v>187</v>
      </c>
      <c r="D14" s="74">
        <v>30</v>
      </c>
      <c r="E14" s="158">
        <v>0.7</v>
      </c>
      <c r="F14" s="154">
        <v>0</v>
      </c>
      <c r="G14" s="32">
        <v>5.2</v>
      </c>
      <c r="H14" s="154">
        <v>0</v>
      </c>
      <c r="I14" s="32">
        <v>0</v>
      </c>
      <c r="J14" s="154">
        <v>3.35</v>
      </c>
      <c r="K14" s="32">
        <v>2.6</v>
      </c>
      <c r="L14" s="154">
        <v>5.9</v>
      </c>
      <c r="M14" s="52">
        <f t="shared" si="0"/>
        <v>0.56779661016949146</v>
      </c>
      <c r="N14" s="154">
        <v>3.8</v>
      </c>
      <c r="O14" s="53">
        <v>10.55</v>
      </c>
      <c r="P14" s="89">
        <f t="shared" si="1"/>
        <v>5.7692307692307692</v>
      </c>
      <c r="Q14" s="35">
        <v>-5032.3620000000001</v>
      </c>
      <c r="R14" s="74">
        <v>96088.728000000003</v>
      </c>
      <c r="S14" s="35">
        <v>41225.338000000003</v>
      </c>
      <c r="T14" s="74">
        <v>13580.075999999999</v>
      </c>
      <c r="U14" s="35">
        <v>14441.259</v>
      </c>
      <c r="V14" s="74">
        <v>137314.06599999999</v>
      </c>
      <c r="W14" s="35">
        <v>132281.704</v>
      </c>
      <c r="X14" s="74">
        <f t="shared" si="2"/>
        <v>4577.1355333333331</v>
      </c>
      <c r="Y14" s="35">
        <f t="shared" si="3"/>
        <v>3643.0910333333331</v>
      </c>
      <c r="Z14" s="74">
        <f t="shared" si="4"/>
        <v>3475.3456333333334</v>
      </c>
      <c r="AA14" s="54">
        <f t="shared" si="5"/>
        <v>3202.9576000000002</v>
      </c>
    </row>
    <row r="15" spans="1:27" outlineLevel="2">
      <c r="A15" s="55" t="s">
        <v>149</v>
      </c>
      <c r="B15" s="47" t="s">
        <v>202</v>
      </c>
      <c r="C15" s="152" t="s">
        <v>203</v>
      </c>
      <c r="D15" s="75">
        <v>31</v>
      </c>
      <c r="E15" s="159">
        <v>0.8</v>
      </c>
      <c r="F15" s="155">
        <v>0</v>
      </c>
      <c r="G15" s="160">
        <v>8.4</v>
      </c>
      <c r="H15" s="155">
        <v>0</v>
      </c>
      <c r="I15" s="160">
        <v>0.7</v>
      </c>
      <c r="J15" s="155">
        <v>8.2200000000000006</v>
      </c>
      <c r="K15" s="160">
        <v>1.65</v>
      </c>
      <c r="L15" s="155">
        <v>9.9</v>
      </c>
      <c r="M15" s="58">
        <f t="shared" si="0"/>
        <v>0.83030303030303032</v>
      </c>
      <c r="N15" s="155">
        <v>7.53</v>
      </c>
      <c r="O15" s="59">
        <v>17.399999999999999</v>
      </c>
      <c r="P15" s="90">
        <f t="shared" si="1"/>
        <v>3.6904761904761902</v>
      </c>
      <c r="Q15" s="56">
        <v>-9162.8449999999993</v>
      </c>
      <c r="R15" s="75">
        <v>161020.96900000001</v>
      </c>
      <c r="S15" s="56">
        <v>96775.312999999995</v>
      </c>
      <c r="T15" s="75">
        <v>23865.514999999999</v>
      </c>
      <c r="U15" s="56">
        <v>41887.195</v>
      </c>
      <c r="V15" s="75">
        <v>257796.28200000001</v>
      </c>
      <c r="W15" s="56">
        <v>248633.43700000001</v>
      </c>
      <c r="X15" s="75">
        <f t="shared" si="2"/>
        <v>8316.0090967741944</v>
      </c>
      <c r="Y15" s="56">
        <f t="shared" si="3"/>
        <v>6194.9539354838716</v>
      </c>
      <c r="Z15" s="75">
        <f t="shared" si="4"/>
        <v>5899.3782903225811</v>
      </c>
      <c r="AA15" s="60">
        <f t="shared" si="5"/>
        <v>5194.2248064516134</v>
      </c>
    </row>
    <row r="16" spans="1:27" outlineLevel="2">
      <c r="A16" s="51" t="s">
        <v>149</v>
      </c>
      <c r="B16" s="46" t="s">
        <v>213</v>
      </c>
      <c r="C16" s="29" t="s">
        <v>214</v>
      </c>
      <c r="D16" s="74">
        <v>37</v>
      </c>
      <c r="E16" s="158">
        <v>0.8</v>
      </c>
      <c r="F16" s="154">
        <v>0</v>
      </c>
      <c r="G16" s="32">
        <v>4.7</v>
      </c>
      <c r="H16" s="154">
        <v>1.1000000000000001</v>
      </c>
      <c r="I16" s="32">
        <v>0.4</v>
      </c>
      <c r="J16" s="154">
        <v>4.92</v>
      </c>
      <c r="K16" s="32">
        <v>2.33</v>
      </c>
      <c r="L16" s="154">
        <v>7.1</v>
      </c>
      <c r="M16" s="52">
        <f t="shared" si="0"/>
        <v>0.69295774647887332</v>
      </c>
      <c r="N16" s="154">
        <v>5.92</v>
      </c>
      <c r="O16" s="53">
        <v>13.17</v>
      </c>
      <c r="P16" s="89">
        <f t="shared" si="1"/>
        <v>6.3793103448275854</v>
      </c>
      <c r="Q16" s="35">
        <v>-8680.7459999999992</v>
      </c>
      <c r="R16" s="74">
        <v>118904.954</v>
      </c>
      <c r="S16" s="35">
        <v>50344.773000000001</v>
      </c>
      <c r="T16" s="74">
        <v>33092.112000000001</v>
      </c>
      <c r="U16" s="35">
        <v>1084.9970000000001</v>
      </c>
      <c r="V16" s="74">
        <v>169249.72700000001</v>
      </c>
      <c r="W16" s="35">
        <v>160568.981</v>
      </c>
      <c r="X16" s="74">
        <f t="shared" si="2"/>
        <v>4574.3169459459459</v>
      </c>
      <c r="Y16" s="35">
        <f t="shared" si="3"/>
        <v>3650.6112972972978</v>
      </c>
      <c r="Z16" s="74">
        <f t="shared" si="4"/>
        <v>3415.9965405405405</v>
      </c>
      <c r="AA16" s="54">
        <f t="shared" si="5"/>
        <v>3213.6474054054052</v>
      </c>
    </row>
    <row r="17" spans="1:27" outlineLevel="2">
      <c r="A17" s="55" t="s">
        <v>149</v>
      </c>
      <c r="B17" s="47" t="s">
        <v>208</v>
      </c>
      <c r="C17" s="152" t="s">
        <v>256</v>
      </c>
      <c r="D17" s="75">
        <v>40</v>
      </c>
      <c r="E17" s="159">
        <v>0.9</v>
      </c>
      <c r="F17" s="155">
        <v>0.5</v>
      </c>
      <c r="G17" s="160">
        <v>6.3</v>
      </c>
      <c r="H17" s="155">
        <v>0</v>
      </c>
      <c r="I17" s="160">
        <v>0</v>
      </c>
      <c r="J17" s="155">
        <v>4.2699999999999996</v>
      </c>
      <c r="K17" s="160">
        <v>3.38</v>
      </c>
      <c r="L17" s="155">
        <v>7.7</v>
      </c>
      <c r="M17" s="58">
        <f t="shared" si="0"/>
        <v>0.55454545454545445</v>
      </c>
      <c r="N17" s="155">
        <v>4.2</v>
      </c>
      <c r="O17" s="59">
        <v>11.85</v>
      </c>
      <c r="P17" s="90">
        <f t="shared" si="1"/>
        <v>6.3492063492063497</v>
      </c>
      <c r="Q17" s="56">
        <v>-6393.9</v>
      </c>
      <c r="R17" s="75">
        <v>111315.696</v>
      </c>
      <c r="S17" s="56">
        <v>77839.671000000002</v>
      </c>
      <c r="T17" s="75">
        <v>40813.631999999998</v>
      </c>
      <c r="U17" s="56">
        <v>0</v>
      </c>
      <c r="V17" s="75">
        <v>189155.367</v>
      </c>
      <c r="W17" s="56">
        <v>182761.467</v>
      </c>
      <c r="X17" s="75">
        <f t="shared" si="2"/>
        <v>4728.8841750000001</v>
      </c>
      <c r="Y17" s="56">
        <f t="shared" si="3"/>
        <v>3708.5433749999997</v>
      </c>
      <c r="Z17" s="75">
        <f t="shared" si="4"/>
        <v>3548.6958750000003</v>
      </c>
      <c r="AA17" s="60">
        <f t="shared" si="5"/>
        <v>2782.8923999999997</v>
      </c>
    </row>
    <row r="18" spans="1:27" outlineLevel="2">
      <c r="A18" s="51" t="s">
        <v>149</v>
      </c>
      <c r="B18" s="46" t="s">
        <v>231</v>
      </c>
      <c r="C18" s="29" t="s">
        <v>232</v>
      </c>
      <c r="D18" s="74">
        <v>49</v>
      </c>
      <c r="E18" s="158">
        <v>0.7</v>
      </c>
      <c r="F18" s="154">
        <v>1</v>
      </c>
      <c r="G18" s="32">
        <v>7.5</v>
      </c>
      <c r="H18" s="154">
        <v>0</v>
      </c>
      <c r="I18" s="32">
        <v>0</v>
      </c>
      <c r="J18" s="154">
        <v>8.06</v>
      </c>
      <c r="K18" s="32">
        <v>1.1599999999999999</v>
      </c>
      <c r="L18" s="154">
        <v>9.1999999999999993</v>
      </c>
      <c r="M18" s="52">
        <v>0.87608695652173929</v>
      </c>
      <c r="N18" s="154">
        <v>4.62</v>
      </c>
      <c r="O18" s="53">
        <v>13.84</v>
      </c>
      <c r="P18" s="89">
        <f t="shared" si="1"/>
        <v>6.5333333333333332</v>
      </c>
      <c r="Q18" s="35">
        <v>-9006.0650000000005</v>
      </c>
      <c r="R18" s="74">
        <v>153567.82399999999</v>
      </c>
      <c r="S18" s="35">
        <v>57220.56</v>
      </c>
      <c r="T18" s="74">
        <v>21203.819</v>
      </c>
      <c r="U18" s="35">
        <v>16932.003000000001</v>
      </c>
      <c r="V18" s="74">
        <v>210788.38399999999</v>
      </c>
      <c r="W18" s="35">
        <v>201782.31899999999</v>
      </c>
      <c r="X18" s="74">
        <f t="shared" si="2"/>
        <v>4301.8037551020407</v>
      </c>
      <c r="Y18" s="35">
        <f t="shared" si="3"/>
        <v>3523.5216734693872</v>
      </c>
      <c r="Z18" s="74">
        <f t="shared" si="4"/>
        <v>3339.7244285714282</v>
      </c>
      <c r="AA18" s="54">
        <f t="shared" si="5"/>
        <v>3134.0372244897958</v>
      </c>
    </row>
    <row r="19" spans="1:27" outlineLevel="2">
      <c r="A19" s="55" t="s">
        <v>149</v>
      </c>
      <c r="B19" s="47" t="s">
        <v>246</v>
      </c>
      <c r="C19" s="152" t="s">
        <v>247</v>
      </c>
      <c r="D19" s="75">
        <v>50</v>
      </c>
      <c r="E19" s="159">
        <v>0.8</v>
      </c>
      <c r="F19" s="155">
        <v>1</v>
      </c>
      <c r="G19" s="160">
        <v>8.5</v>
      </c>
      <c r="H19" s="155">
        <v>0</v>
      </c>
      <c r="I19" s="160">
        <v>0</v>
      </c>
      <c r="J19" s="155">
        <v>7.3</v>
      </c>
      <c r="K19" s="160">
        <v>3</v>
      </c>
      <c r="L19" s="155">
        <v>10.3</v>
      </c>
      <c r="M19" s="58">
        <f t="shared" ref="M19:M34" si="8">+J19/L19</f>
        <v>0.70873786407766981</v>
      </c>
      <c r="N19" s="155">
        <v>7.56</v>
      </c>
      <c r="O19" s="59">
        <v>17.86</v>
      </c>
      <c r="P19" s="90">
        <f t="shared" si="1"/>
        <v>5.882352941176471</v>
      </c>
      <c r="Q19" s="56">
        <v>-9723.52</v>
      </c>
      <c r="R19" s="75">
        <v>165854.424</v>
      </c>
      <c r="S19" s="56">
        <v>130077.095</v>
      </c>
      <c r="T19" s="75">
        <v>42481.752</v>
      </c>
      <c r="U19" s="56">
        <v>19912.005000000001</v>
      </c>
      <c r="V19" s="75">
        <v>295931.51899999997</v>
      </c>
      <c r="W19" s="56">
        <v>286207.99900000001</v>
      </c>
      <c r="X19" s="75">
        <f t="shared" si="2"/>
        <v>5918.6303799999996</v>
      </c>
      <c r="Y19" s="56">
        <f t="shared" si="3"/>
        <v>4670.7552399999995</v>
      </c>
      <c r="Z19" s="75">
        <f t="shared" si="4"/>
        <v>4476.2848400000003</v>
      </c>
      <c r="AA19" s="60">
        <f t="shared" si="5"/>
        <v>3317.0884799999999</v>
      </c>
    </row>
    <row r="20" spans="1:27" s="14" customFormat="1" outlineLevel="1">
      <c r="A20" s="141" t="s">
        <v>270</v>
      </c>
      <c r="B20" s="142" t="s">
        <v>285</v>
      </c>
      <c r="C20" s="161"/>
      <c r="D20" s="151">
        <f t="shared" ref="D20:L20" si="9">SUBTOTAL(9,D12:D19)</f>
        <v>289</v>
      </c>
      <c r="E20" s="162">
        <f t="shared" si="9"/>
        <v>5.8000000000000007</v>
      </c>
      <c r="F20" s="156">
        <f t="shared" si="9"/>
        <v>3.5</v>
      </c>
      <c r="G20" s="163">
        <f t="shared" si="9"/>
        <v>48.9</v>
      </c>
      <c r="H20" s="156">
        <f t="shared" si="9"/>
        <v>1.9000000000000001</v>
      </c>
      <c r="I20" s="163">
        <f t="shared" si="9"/>
        <v>1.1000000000000001</v>
      </c>
      <c r="J20" s="156">
        <f t="shared" si="9"/>
        <v>41.61</v>
      </c>
      <c r="K20" s="163">
        <f t="shared" si="9"/>
        <v>19.86</v>
      </c>
      <c r="L20" s="156">
        <f t="shared" si="9"/>
        <v>61.3</v>
      </c>
      <c r="M20" s="164">
        <f t="shared" si="8"/>
        <v>0.6787928221859707</v>
      </c>
      <c r="N20" s="156">
        <f>SUBTOTAL(9,N12:N19)</f>
        <v>36.81</v>
      </c>
      <c r="O20" s="150">
        <f>SUBTOTAL(9,O12:O19)</f>
        <v>98.6</v>
      </c>
      <c r="P20" s="147">
        <f t="shared" si="1"/>
        <v>5.6889763779527565</v>
      </c>
      <c r="Q20" s="144">
        <f t="shared" ref="Q20:W20" si="10">SUBTOTAL(9,Q12:Q19)</f>
        <v>-116328.65699999999</v>
      </c>
      <c r="R20" s="151">
        <f t="shared" si="10"/>
        <v>1026914.8960000001</v>
      </c>
      <c r="S20" s="144">
        <f t="shared" si="10"/>
        <v>598159.77600000007</v>
      </c>
      <c r="T20" s="151">
        <f t="shared" si="10"/>
        <v>225059.68599999999</v>
      </c>
      <c r="U20" s="144">
        <f t="shared" si="10"/>
        <v>117039.77499999999</v>
      </c>
      <c r="V20" s="151">
        <f t="shared" si="10"/>
        <v>1625074.6720000003</v>
      </c>
      <c r="W20" s="144">
        <f t="shared" si="10"/>
        <v>1508746.0150000001</v>
      </c>
      <c r="X20" s="151">
        <f t="shared" si="2"/>
        <v>5623.0957508650527</v>
      </c>
      <c r="Y20" s="144">
        <f t="shared" si="3"/>
        <v>4439.3605916955021</v>
      </c>
      <c r="Z20" s="151">
        <f t="shared" si="4"/>
        <v>4036.8392871972319</v>
      </c>
      <c r="AA20" s="165">
        <f t="shared" si="5"/>
        <v>3553.3387404844293</v>
      </c>
    </row>
    <row r="21" spans="1:27" outlineLevel="2">
      <c r="A21" s="112" t="s">
        <v>104</v>
      </c>
      <c r="B21" s="113" t="s">
        <v>202</v>
      </c>
      <c r="C21" s="183" t="s">
        <v>205</v>
      </c>
      <c r="D21" s="121">
        <v>72</v>
      </c>
      <c r="E21" s="184">
        <v>0.7</v>
      </c>
      <c r="F21" s="185">
        <v>0</v>
      </c>
      <c r="G21" s="186">
        <v>9</v>
      </c>
      <c r="H21" s="185">
        <v>2.9</v>
      </c>
      <c r="I21" s="186">
        <v>1.8</v>
      </c>
      <c r="J21" s="185">
        <v>13.36</v>
      </c>
      <c r="K21" s="186">
        <v>1</v>
      </c>
      <c r="L21" s="185">
        <v>14.4</v>
      </c>
      <c r="M21" s="187">
        <f t="shared" si="8"/>
        <v>0.9277777777777777</v>
      </c>
      <c r="N21" s="185">
        <v>11.37</v>
      </c>
      <c r="O21" s="188">
        <v>24.93</v>
      </c>
      <c r="P21" s="118">
        <f t="shared" si="1"/>
        <v>6.0504201680672267</v>
      </c>
      <c r="Q21" s="115">
        <v>-10861.938</v>
      </c>
      <c r="R21" s="121">
        <v>231480.59299999999</v>
      </c>
      <c r="S21" s="115">
        <v>102850.935</v>
      </c>
      <c r="T21" s="121">
        <v>26083.989000000001</v>
      </c>
      <c r="U21" s="115">
        <v>38920.366999999998</v>
      </c>
      <c r="V21" s="121">
        <v>334331.52799999999</v>
      </c>
      <c r="W21" s="115">
        <v>323469.59000000003</v>
      </c>
      <c r="X21" s="121">
        <f t="shared" si="2"/>
        <v>4643.4934444444443</v>
      </c>
      <c r="Y21" s="115">
        <f t="shared" si="3"/>
        <v>3740.6551666666669</v>
      </c>
      <c r="Z21" s="121">
        <f t="shared" si="4"/>
        <v>3589.7949166666672</v>
      </c>
      <c r="AA21" s="189">
        <f t="shared" si="5"/>
        <v>3215.0082361111108</v>
      </c>
    </row>
    <row r="22" spans="1:27" outlineLevel="2">
      <c r="A22" s="51" t="s">
        <v>104</v>
      </c>
      <c r="B22" s="46" t="s">
        <v>143</v>
      </c>
      <c r="C22" s="29" t="s">
        <v>144</v>
      </c>
      <c r="D22" s="74">
        <v>84</v>
      </c>
      <c r="E22" s="158">
        <v>0.8</v>
      </c>
      <c r="F22" s="154">
        <v>0</v>
      </c>
      <c r="G22" s="32">
        <v>10.7</v>
      </c>
      <c r="H22" s="154">
        <v>0</v>
      </c>
      <c r="I22" s="32">
        <v>1.5</v>
      </c>
      <c r="J22" s="154">
        <v>8.24</v>
      </c>
      <c r="K22" s="32">
        <v>4.7</v>
      </c>
      <c r="L22" s="154">
        <v>12.9</v>
      </c>
      <c r="M22" s="52">
        <f t="shared" si="8"/>
        <v>0.63875968992248067</v>
      </c>
      <c r="N22" s="154">
        <v>7.21</v>
      </c>
      <c r="O22" s="53">
        <v>20.149999999999999</v>
      </c>
      <c r="P22" s="89">
        <f t="shared" si="1"/>
        <v>7.850467289719627</v>
      </c>
      <c r="Q22" s="35">
        <v>-7616.8059999999996</v>
      </c>
      <c r="R22" s="74">
        <v>182949.85500000001</v>
      </c>
      <c r="S22" s="35">
        <v>114229.129</v>
      </c>
      <c r="T22" s="74">
        <v>31360.955999999998</v>
      </c>
      <c r="U22" s="35">
        <v>45907.688000000002</v>
      </c>
      <c r="V22" s="74">
        <v>297178.984</v>
      </c>
      <c r="W22" s="35">
        <v>289562.17800000001</v>
      </c>
      <c r="X22" s="74">
        <f t="shared" si="2"/>
        <v>3537.8450476190474</v>
      </c>
      <c r="Y22" s="35">
        <f t="shared" si="3"/>
        <v>2617.9802380952378</v>
      </c>
      <c r="Z22" s="74">
        <f t="shared" si="4"/>
        <v>2527.3039761904765</v>
      </c>
      <c r="AA22" s="54">
        <f t="shared" si="5"/>
        <v>2177.9744642857145</v>
      </c>
    </row>
    <row r="23" spans="1:27" outlineLevel="2">
      <c r="A23" s="55" t="s">
        <v>104</v>
      </c>
      <c r="B23" s="47" t="s">
        <v>129</v>
      </c>
      <c r="C23" s="152" t="s">
        <v>130</v>
      </c>
      <c r="D23" s="75">
        <v>90</v>
      </c>
      <c r="E23" s="159">
        <v>1</v>
      </c>
      <c r="F23" s="155">
        <v>1</v>
      </c>
      <c r="G23" s="160">
        <v>6.9</v>
      </c>
      <c r="H23" s="155">
        <v>0</v>
      </c>
      <c r="I23" s="160">
        <v>2</v>
      </c>
      <c r="J23" s="155">
        <v>8.98</v>
      </c>
      <c r="K23" s="160">
        <v>1.97</v>
      </c>
      <c r="L23" s="155">
        <v>11</v>
      </c>
      <c r="M23" s="58">
        <f t="shared" si="8"/>
        <v>0.8163636363636364</v>
      </c>
      <c r="N23" s="155">
        <v>9.7200000000000006</v>
      </c>
      <c r="O23" s="59">
        <v>20.67</v>
      </c>
      <c r="P23" s="90">
        <f t="shared" si="1"/>
        <v>13.043478260869565</v>
      </c>
      <c r="Q23" s="56">
        <v>-12516.223</v>
      </c>
      <c r="R23" s="75">
        <v>222597.16099999999</v>
      </c>
      <c r="S23" s="56">
        <v>148490.546</v>
      </c>
      <c r="T23" s="75">
        <v>66054.631999999998</v>
      </c>
      <c r="U23" s="56">
        <v>33319.074000000001</v>
      </c>
      <c r="V23" s="75">
        <v>371087.70699999999</v>
      </c>
      <c r="W23" s="56">
        <v>358571.484</v>
      </c>
      <c r="X23" s="75">
        <f t="shared" si="2"/>
        <v>4123.1967444444444</v>
      </c>
      <c r="Y23" s="56">
        <f t="shared" si="3"/>
        <v>3019.0444555555555</v>
      </c>
      <c r="Z23" s="75">
        <f t="shared" si="4"/>
        <v>2879.9753111111108</v>
      </c>
      <c r="AA23" s="60">
        <f t="shared" si="5"/>
        <v>2473.301788888889</v>
      </c>
    </row>
    <row r="24" spans="1:27" outlineLevel="2">
      <c r="A24" s="51" t="s">
        <v>104</v>
      </c>
      <c r="B24" s="46" t="s">
        <v>105</v>
      </c>
      <c r="C24" s="29" t="s">
        <v>106</v>
      </c>
      <c r="D24" s="74">
        <v>100</v>
      </c>
      <c r="E24" s="158">
        <v>0.5</v>
      </c>
      <c r="F24" s="154">
        <v>0.5</v>
      </c>
      <c r="G24" s="32">
        <v>9</v>
      </c>
      <c r="H24" s="154">
        <v>1</v>
      </c>
      <c r="I24" s="32">
        <v>0</v>
      </c>
      <c r="J24" s="154">
        <v>11</v>
      </c>
      <c r="K24" s="32">
        <v>0</v>
      </c>
      <c r="L24" s="154">
        <v>11</v>
      </c>
      <c r="M24" s="52">
        <f t="shared" si="8"/>
        <v>1</v>
      </c>
      <c r="N24" s="154">
        <v>8.9</v>
      </c>
      <c r="O24" s="53">
        <v>19.899999999999999</v>
      </c>
      <c r="P24" s="89">
        <f t="shared" si="1"/>
        <v>10</v>
      </c>
      <c r="Q24" s="35">
        <v>-25868.736000000001</v>
      </c>
      <c r="R24" s="74">
        <v>205321.18100000001</v>
      </c>
      <c r="S24" s="35">
        <v>102015.85799999999</v>
      </c>
      <c r="T24" s="74">
        <v>66321.366999999998</v>
      </c>
      <c r="U24" s="35">
        <v>0</v>
      </c>
      <c r="V24" s="74">
        <v>307337.03899999999</v>
      </c>
      <c r="W24" s="35">
        <v>281468.30300000001</v>
      </c>
      <c r="X24" s="74">
        <f t="shared" si="2"/>
        <v>3073.37039</v>
      </c>
      <c r="Y24" s="35">
        <f t="shared" si="3"/>
        <v>2410.15672</v>
      </c>
      <c r="Z24" s="74">
        <f t="shared" si="4"/>
        <v>2151.4693600000001</v>
      </c>
      <c r="AA24" s="54">
        <f t="shared" si="5"/>
        <v>2053.2118100000002</v>
      </c>
    </row>
    <row r="25" spans="1:27" s="14" customFormat="1" outlineLevel="1">
      <c r="A25" s="66" t="s">
        <v>104</v>
      </c>
      <c r="B25" s="50" t="s">
        <v>286</v>
      </c>
      <c r="C25" s="180"/>
      <c r="D25" s="78">
        <f t="shared" ref="D25:L25" si="11">SUBTOTAL(9,D21:D24)</f>
        <v>346</v>
      </c>
      <c r="E25" s="181">
        <f t="shared" si="11"/>
        <v>3</v>
      </c>
      <c r="F25" s="157">
        <f t="shared" si="11"/>
        <v>1.5</v>
      </c>
      <c r="G25" s="182">
        <f t="shared" si="11"/>
        <v>35.6</v>
      </c>
      <c r="H25" s="157">
        <f t="shared" si="11"/>
        <v>3.9</v>
      </c>
      <c r="I25" s="182">
        <f t="shared" si="11"/>
        <v>5.3</v>
      </c>
      <c r="J25" s="157">
        <f t="shared" si="11"/>
        <v>41.58</v>
      </c>
      <c r="K25" s="182">
        <f t="shared" si="11"/>
        <v>7.67</v>
      </c>
      <c r="L25" s="157">
        <f t="shared" si="11"/>
        <v>49.3</v>
      </c>
      <c r="M25" s="70">
        <f t="shared" si="8"/>
        <v>0.84340770791075048</v>
      </c>
      <c r="N25" s="157">
        <f>SUBTOTAL(9,N21:N24)</f>
        <v>37.199999999999996</v>
      </c>
      <c r="O25" s="71">
        <f>SUBTOTAL(9,O21:O24)</f>
        <v>85.65</v>
      </c>
      <c r="P25" s="93">
        <f t="shared" si="1"/>
        <v>8.7594936708860764</v>
      </c>
      <c r="Q25" s="68">
        <f t="shared" ref="Q25:W25" si="12">SUBTOTAL(9,Q21:Q24)</f>
        <v>-56863.702999999994</v>
      </c>
      <c r="R25" s="78">
        <f t="shared" si="12"/>
        <v>842348.78999999992</v>
      </c>
      <c r="S25" s="68">
        <f t="shared" si="12"/>
        <v>467586.46799999999</v>
      </c>
      <c r="T25" s="78">
        <f t="shared" si="12"/>
        <v>189820.94399999999</v>
      </c>
      <c r="U25" s="68">
        <f t="shared" si="12"/>
        <v>118147.12899999999</v>
      </c>
      <c r="V25" s="78">
        <f t="shared" si="12"/>
        <v>1309935.2579999999</v>
      </c>
      <c r="W25" s="68">
        <f t="shared" si="12"/>
        <v>1253071.5550000002</v>
      </c>
      <c r="X25" s="78">
        <f t="shared" si="2"/>
        <v>3785.9400520231211</v>
      </c>
      <c r="Y25" s="68">
        <f t="shared" si="3"/>
        <v>2895.8589161849709</v>
      </c>
      <c r="Z25" s="78">
        <f t="shared" si="4"/>
        <v>2731.5129537572261</v>
      </c>
      <c r="AA25" s="73">
        <f t="shared" si="5"/>
        <v>2434.5340751445083</v>
      </c>
    </row>
    <row r="26" spans="1:27" outlineLevel="2">
      <c r="A26" s="131" t="s">
        <v>32</v>
      </c>
      <c r="B26" s="132" t="s">
        <v>33</v>
      </c>
      <c r="C26" s="173" t="s">
        <v>36</v>
      </c>
      <c r="D26" s="140">
        <v>161</v>
      </c>
      <c r="E26" s="174">
        <v>0.8</v>
      </c>
      <c r="F26" s="175">
        <v>2</v>
      </c>
      <c r="G26" s="176">
        <v>16.2</v>
      </c>
      <c r="H26" s="175">
        <v>1</v>
      </c>
      <c r="I26" s="176">
        <v>0</v>
      </c>
      <c r="J26" s="175">
        <v>17.920000000000002</v>
      </c>
      <c r="K26" s="176">
        <v>2.02</v>
      </c>
      <c r="L26" s="175">
        <v>19.899999999999999</v>
      </c>
      <c r="M26" s="177">
        <f t="shared" si="8"/>
        <v>0.90050251256281422</v>
      </c>
      <c r="N26" s="175">
        <v>17.98</v>
      </c>
      <c r="O26" s="178">
        <v>37.92</v>
      </c>
      <c r="P26" s="137">
        <f t="shared" si="1"/>
        <v>9.3604651162790695</v>
      </c>
      <c r="Q26" s="134">
        <v>-13445.046</v>
      </c>
      <c r="R26" s="140">
        <v>208764.48199999999</v>
      </c>
      <c r="S26" s="134">
        <v>122107.36900000001</v>
      </c>
      <c r="T26" s="140">
        <v>65438.832999999999</v>
      </c>
      <c r="U26" s="134">
        <v>0</v>
      </c>
      <c r="V26" s="140">
        <v>330871.85100000002</v>
      </c>
      <c r="W26" s="134">
        <v>317426.80499999999</v>
      </c>
      <c r="X26" s="140">
        <f t="shared" si="2"/>
        <v>2055.1046645962733</v>
      </c>
      <c r="Y26" s="134">
        <f t="shared" si="3"/>
        <v>1648.6522857142859</v>
      </c>
      <c r="Z26" s="140">
        <f t="shared" si="4"/>
        <v>1565.1426832298137</v>
      </c>
      <c r="AA26" s="179">
        <f t="shared" si="5"/>
        <v>1296.6738012422359</v>
      </c>
    </row>
    <row r="27" spans="1:27" outlineLevel="2">
      <c r="A27" s="55" t="s">
        <v>32</v>
      </c>
      <c r="B27" s="47" t="s">
        <v>194</v>
      </c>
      <c r="C27" s="152" t="s">
        <v>195</v>
      </c>
      <c r="D27" s="75">
        <v>175</v>
      </c>
      <c r="E27" s="159">
        <v>0.8</v>
      </c>
      <c r="F27" s="155">
        <v>1</v>
      </c>
      <c r="G27" s="160">
        <v>15.6</v>
      </c>
      <c r="H27" s="155">
        <v>1</v>
      </c>
      <c r="I27" s="160">
        <v>3</v>
      </c>
      <c r="J27" s="155">
        <v>20.350000000000001</v>
      </c>
      <c r="K27" s="160">
        <v>1.1000000000000001</v>
      </c>
      <c r="L27" s="155">
        <v>21.5</v>
      </c>
      <c r="M27" s="58">
        <f t="shared" si="8"/>
        <v>0.94651162790697685</v>
      </c>
      <c r="N27" s="155">
        <v>11.55</v>
      </c>
      <c r="O27" s="59">
        <v>33</v>
      </c>
      <c r="P27" s="90">
        <f t="shared" si="1"/>
        <v>10.542168674698795</v>
      </c>
      <c r="Q27" s="56">
        <v>-12490.429</v>
      </c>
      <c r="R27" s="75">
        <v>299768.09999999998</v>
      </c>
      <c r="S27" s="56">
        <v>164041.587</v>
      </c>
      <c r="T27" s="75">
        <v>46712.232000000004</v>
      </c>
      <c r="U27" s="56">
        <v>42440.106</v>
      </c>
      <c r="V27" s="75">
        <v>463809.68699999998</v>
      </c>
      <c r="W27" s="56">
        <v>451319.25799999997</v>
      </c>
      <c r="X27" s="75">
        <f t="shared" si="2"/>
        <v>2650.3410685714284</v>
      </c>
      <c r="Y27" s="56">
        <f t="shared" si="3"/>
        <v>2140.8991371428569</v>
      </c>
      <c r="Z27" s="75">
        <f t="shared" si="4"/>
        <v>2069.5252571428568</v>
      </c>
      <c r="AA27" s="60">
        <f t="shared" si="5"/>
        <v>1712.9605714285713</v>
      </c>
    </row>
    <row r="28" spans="1:27" s="14" customFormat="1" outlineLevel="1">
      <c r="A28" s="141" t="s">
        <v>274</v>
      </c>
      <c r="B28" s="142" t="s">
        <v>287</v>
      </c>
      <c r="C28" s="161"/>
      <c r="D28" s="151">
        <f t="shared" ref="D28:L28" si="13">SUBTOTAL(9,D26:D27)</f>
        <v>336</v>
      </c>
      <c r="E28" s="162">
        <f t="shared" si="13"/>
        <v>1.6</v>
      </c>
      <c r="F28" s="156">
        <f t="shared" si="13"/>
        <v>3</v>
      </c>
      <c r="G28" s="163">
        <f t="shared" si="13"/>
        <v>31.799999999999997</v>
      </c>
      <c r="H28" s="156">
        <f t="shared" si="13"/>
        <v>2</v>
      </c>
      <c r="I28" s="163">
        <f t="shared" si="13"/>
        <v>3</v>
      </c>
      <c r="J28" s="156">
        <f t="shared" si="13"/>
        <v>38.270000000000003</v>
      </c>
      <c r="K28" s="163">
        <f t="shared" si="13"/>
        <v>3.12</v>
      </c>
      <c r="L28" s="156">
        <f t="shared" si="13"/>
        <v>41.4</v>
      </c>
      <c r="M28" s="164">
        <f t="shared" si="8"/>
        <v>0.92439613526570064</v>
      </c>
      <c r="N28" s="156">
        <f>SUBTOTAL(9,N26:N27)</f>
        <v>29.53</v>
      </c>
      <c r="O28" s="150">
        <f>SUBTOTAL(9,O26:O27)</f>
        <v>70.92</v>
      </c>
      <c r="P28" s="147">
        <f t="shared" si="1"/>
        <v>9.9408284023668649</v>
      </c>
      <c r="Q28" s="144">
        <f t="shared" ref="Q28:W28" si="14">SUBTOTAL(9,Q26:Q27)</f>
        <v>-25935.474999999999</v>
      </c>
      <c r="R28" s="151">
        <f t="shared" si="14"/>
        <v>508532.58199999994</v>
      </c>
      <c r="S28" s="144">
        <f t="shared" si="14"/>
        <v>286148.95600000001</v>
      </c>
      <c r="T28" s="151">
        <f t="shared" si="14"/>
        <v>112151.065</v>
      </c>
      <c r="U28" s="144">
        <f t="shared" si="14"/>
        <v>42440.106</v>
      </c>
      <c r="V28" s="151">
        <f t="shared" si="14"/>
        <v>794681.53799999994</v>
      </c>
      <c r="W28" s="144">
        <f t="shared" si="14"/>
        <v>768746.06299999997</v>
      </c>
      <c r="X28" s="151">
        <f t="shared" si="2"/>
        <v>2365.1236249999997</v>
      </c>
      <c r="Y28" s="144">
        <f t="shared" si="3"/>
        <v>1905.0308541666666</v>
      </c>
      <c r="Z28" s="151">
        <f t="shared" si="4"/>
        <v>1827.8419404761905</v>
      </c>
      <c r="AA28" s="165">
        <f t="shared" si="5"/>
        <v>1513.4898273809522</v>
      </c>
    </row>
    <row r="29" spans="1:27" outlineLevel="2">
      <c r="A29" s="112" t="s">
        <v>45</v>
      </c>
      <c r="B29" s="113" t="s">
        <v>105</v>
      </c>
      <c r="C29" s="183" t="s">
        <v>107</v>
      </c>
      <c r="D29" s="121">
        <v>340</v>
      </c>
      <c r="E29" s="184">
        <v>0.8</v>
      </c>
      <c r="F29" s="185">
        <v>0</v>
      </c>
      <c r="G29" s="186">
        <v>28.3</v>
      </c>
      <c r="H29" s="185">
        <v>4</v>
      </c>
      <c r="I29" s="186">
        <v>2.5</v>
      </c>
      <c r="J29" s="185">
        <v>30.64</v>
      </c>
      <c r="K29" s="186">
        <v>4.96</v>
      </c>
      <c r="L29" s="185">
        <v>35.6</v>
      </c>
      <c r="M29" s="187">
        <f t="shared" si="8"/>
        <v>0.86067415730337071</v>
      </c>
      <c r="N29" s="185">
        <v>18.420000000000002</v>
      </c>
      <c r="O29" s="188">
        <v>54.02</v>
      </c>
      <c r="P29" s="118">
        <f t="shared" si="1"/>
        <v>10.526315789473685</v>
      </c>
      <c r="Q29" s="115">
        <v>-53069.96</v>
      </c>
      <c r="R29" s="121">
        <v>603326.13100000005</v>
      </c>
      <c r="S29" s="115">
        <v>369378.54399999999</v>
      </c>
      <c r="T29" s="121">
        <v>263400.63099999999</v>
      </c>
      <c r="U29" s="115">
        <v>0</v>
      </c>
      <c r="V29" s="121">
        <v>972704.67500000005</v>
      </c>
      <c r="W29" s="115">
        <v>919634.71499999997</v>
      </c>
      <c r="X29" s="121">
        <f t="shared" si="2"/>
        <v>2860.8961029411767</v>
      </c>
      <c r="Y29" s="115">
        <f t="shared" si="3"/>
        <v>2086.1883647058821</v>
      </c>
      <c r="Z29" s="121">
        <f t="shared" si="4"/>
        <v>1930.1002470588237</v>
      </c>
      <c r="AA29" s="189">
        <f t="shared" si="5"/>
        <v>1774.4886205882353</v>
      </c>
    </row>
    <row r="30" spans="1:27" outlineLevel="2">
      <c r="A30" s="51" t="s">
        <v>45</v>
      </c>
      <c r="B30" s="46" t="s">
        <v>111</v>
      </c>
      <c r="C30" s="29" t="s">
        <v>114</v>
      </c>
      <c r="D30" s="74">
        <v>356</v>
      </c>
      <c r="E30" s="158">
        <v>1</v>
      </c>
      <c r="F30" s="154">
        <v>2</v>
      </c>
      <c r="G30" s="32">
        <v>30.2</v>
      </c>
      <c r="H30" s="154">
        <v>6.2</v>
      </c>
      <c r="I30" s="32">
        <v>1</v>
      </c>
      <c r="J30" s="154">
        <v>23.31</v>
      </c>
      <c r="K30" s="32">
        <v>17.04</v>
      </c>
      <c r="L30" s="154">
        <v>40.4</v>
      </c>
      <c r="M30" s="52">
        <f t="shared" si="8"/>
        <v>0.57698019801980194</v>
      </c>
      <c r="N30" s="154">
        <v>18.5</v>
      </c>
      <c r="O30" s="53">
        <v>58.85</v>
      </c>
      <c r="P30" s="89">
        <f t="shared" si="1"/>
        <v>9.780219780219781</v>
      </c>
      <c r="Q30" s="35">
        <v>-51620.038999999997</v>
      </c>
      <c r="R30" s="74">
        <v>693151.21799999999</v>
      </c>
      <c r="S30" s="35">
        <v>238823.80499999999</v>
      </c>
      <c r="T30" s="74">
        <v>0</v>
      </c>
      <c r="U30" s="35">
        <v>0</v>
      </c>
      <c r="V30" s="74">
        <v>931975.02300000004</v>
      </c>
      <c r="W30" s="35">
        <v>880354.98400000005</v>
      </c>
      <c r="X30" s="74">
        <f t="shared" si="2"/>
        <v>2617.9073679775283</v>
      </c>
      <c r="Y30" s="35">
        <f t="shared" si="3"/>
        <v>2617.9073679775283</v>
      </c>
      <c r="Z30" s="74">
        <f t="shared" si="4"/>
        <v>2472.9072584269666</v>
      </c>
      <c r="AA30" s="54">
        <f t="shared" si="5"/>
        <v>1947.0539831460674</v>
      </c>
    </row>
    <row r="31" spans="1:27" s="14" customFormat="1" outlineLevel="1">
      <c r="A31" s="66" t="s">
        <v>278</v>
      </c>
      <c r="B31" s="50" t="s">
        <v>289</v>
      </c>
      <c r="C31" s="180"/>
      <c r="D31" s="78">
        <f t="shared" ref="D31:L31" si="15">SUBTOTAL(9,D29:D30)</f>
        <v>696</v>
      </c>
      <c r="E31" s="181">
        <f t="shared" si="15"/>
        <v>1.8</v>
      </c>
      <c r="F31" s="157">
        <f t="shared" si="15"/>
        <v>2</v>
      </c>
      <c r="G31" s="182">
        <f t="shared" si="15"/>
        <v>58.5</v>
      </c>
      <c r="H31" s="157">
        <f t="shared" si="15"/>
        <v>10.199999999999999</v>
      </c>
      <c r="I31" s="182">
        <f t="shared" si="15"/>
        <v>3.5</v>
      </c>
      <c r="J31" s="157">
        <f t="shared" si="15"/>
        <v>53.95</v>
      </c>
      <c r="K31" s="182">
        <f t="shared" si="15"/>
        <v>22</v>
      </c>
      <c r="L31" s="157">
        <f t="shared" si="15"/>
        <v>76</v>
      </c>
      <c r="M31" s="70">
        <f t="shared" si="8"/>
        <v>0.70986842105263159</v>
      </c>
      <c r="N31" s="157">
        <f>SUBTOTAL(9,N29:N30)</f>
        <v>36.92</v>
      </c>
      <c r="O31" s="71">
        <f>SUBTOTAL(9,O29:O30)</f>
        <v>112.87</v>
      </c>
      <c r="P31" s="93">
        <f t="shared" si="1"/>
        <v>10.131004366812226</v>
      </c>
      <c r="Q31" s="68">
        <f t="shared" ref="Q31:W31" si="16">SUBTOTAL(9,Q29:Q30)</f>
        <v>-104689.999</v>
      </c>
      <c r="R31" s="78">
        <f t="shared" si="16"/>
        <v>1296477.3489999999</v>
      </c>
      <c r="S31" s="68">
        <f t="shared" si="16"/>
        <v>608202.34899999993</v>
      </c>
      <c r="T31" s="78">
        <f t="shared" si="16"/>
        <v>263400.63099999999</v>
      </c>
      <c r="U31" s="68">
        <f t="shared" si="16"/>
        <v>0</v>
      </c>
      <c r="V31" s="78">
        <f t="shared" si="16"/>
        <v>1904679.6980000001</v>
      </c>
      <c r="W31" s="68">
        <f t="shared" si="16"/>
        <v>1799989.699</v>
      </c>
      <c r="X31" s="78">
        <f t="shared" si="2"/>
        <v>2736.608761494253</v>
      </c>
      <c r="Y31" s="68">
        <f t="shared" si="3"/>
        <v>2358.1595790229885</v>
      </c>
      <c r="Z31" s="78">
        <f t="shared" si="4"/>
        <v>2207.7429137931035</v>
      </c>
      <c r="AA31" s="73">
        <f t="shared" si="5"/>
        <v>1862.7548117816091</v>
      </c>
    </row>
    <row r="32" spans="1:27" outlineLevel="2">
      <c r="A32" s="131" t="s">
        <v>53</v>
      </c>
      <c r="B32" s="132" t="s">
        <v>33</v>
      </c>
      <c r="C32" s="173" t="s">
        <v>59</v>
      </c>
      <c r="D32" s="140">
        <v>442</v>
      </c>
      <c r="E32" s="174">
        <v>1</v>
      </c>
      <c r="F32" s="175">
        <v>1</v>
      </c>
      <c r="G32" s="176">
        <v>36.5</v>
      </c>
      <c r="H32" s="175">
        <v>4</v>
      </c>
      <c r="I32" s="176">
        <v>2.9</v>
      </c>
      <c r="J32" s="175">
        <v>41.5</v>
      </c>
      <c r="K32" s="176">
        <v>3.85</v>
      </c>
      <c r="L32" s="175">
        <v>45.4</v>
      </c>
      <c r="M32" s="177">
        <f t="shared" si="8"/>
        <v>0.91409691629955947</v>
      </c>
      <c r="N32" s="175">
        <v>18.18</v>
      </c>
      <c r="O32" s="178">
        <v>64.59</v>
      </c>
      <c r="P32" s="137">
        <f t="shared" si="1"/>
        <v>10.913580246913581</v>
      </c>
      <c r="Q32" s="134">
        <v>-21948.720000000001</v>
      </c>
      <c r="R32" s="140">
        <v>432813.217</v>
      </c>
      <c r="S32" s="134">
        <v>488483.17700000003</v>
      </c>
      <c r="T32" s="140">
        <v>385794.94300000003</v>
      </c>
      <c r="U32" s="134">
        <v>0</v>
      </c>
      <c r="V32" s="140">
        <v>921296.39399999997</v>
      </c>
      <c r="W32" s="134">
        <v>899347.674</v>
      </c>
      <c r="X32" s="140">
        <f t="shared" si="2"/>
        <v>2084.3809819004523</v>
      </c>
      <c r="Y32" s="134">
        <f t="shared" si="3"/>
        <v>1211.5417443438912</v>
      </c>
      <c r="Z32" s="140">
        <f t="shared" si="4"/>
        <v>1161.8840067873302</v>
      </c>
      <c r="AA32" s="179">
        <f t="shared" si="5"/>
        <v>979.21542307692312</v>
      </c>
    </row>
    <row r="33" spans="1:27" s="14" customFormat="1" outlineLevel="1">
      <c r="A33" s="66" t="s">
        <v>279</v>
      </c>
      <c r="B33" s="50" t="s">
        <v>288</v>
      </c>
      <c r="C33" s="180"/>
      <c r="D33" s="78">
        <f t="shared" ref="D33:L33" si="17">SUBTOTAL(9,D32:D32)</f>
        <v>442</v>
      </c>
      <c r="E33" s="181">
        <f t="shared" si="17"/>
        <v>1</v>
      </c>
      <c r="F33" s="157">
        <f t="shared" si="17"/>
        <v>1</v>
      </c>
      <c r="G33" s="182">
        <f t="shared" si="17"/>
        <v>36.5</v>
      </c>
      <c r="H33" s="157">
        <f t="shared" si="17"/>
        <v>4</v>
      </c>
      <c r="I33" s="182">
        <f t="shared" si="17"/>
        <v>2.9</v>
      </c>
      <c r="J33" s="157">
        <f t="shared" si="17"/>
        <v>41.5</v>
      </c>
      <c r="K33" s="182">
        <f t="shared" si="17"/>
        <v>3.85</v>
      </c>
      <c r="L33" s="157">
        <f t="shared" si="17"/>
        <v>45.4</v>
      </c>
      <c r="M33" s="70">
        <f t="shared" si="8"/>
        <v>0.91409691629955947</v>
      </c>
      <c r="N33" s="157">
        <f>SUBTOTAL(9,N32:N32)</f>
        <v>18.18</v>
      </c>
      <c r="O33" s="71">
        <f>SUBTOTAL(9,O32:O32)</f>
        <v>64.59</v>
      </c>
      <c r="P33" s="93">
        <f t="shared" si="1"/>
        <v>10.913580246913581</v>
      </c>
      <c r="Q33" s="68">
        <f t="shared" ref="Q33:W33" si="18">SUBTOTAL(9,Q32:Q32)</f>
        <v>-21948.720000000001</v>
      </c>
      <c r="R33" s="78">
        <f t="shared" si="18"/>
        <v>432813.217</v>
      </c>
      <c r="S33" s="68">
        <f t="shared" si="18"/>
        <v>488483.17700000003</v>
      </c>
      <c r="T33" s="78">
        <f t="shared" si="18"/>
        <v>385794.94300000003</v>
      </c>
      <c r="U33" s="68">
        <f t="shared" si="18"/>
        <v>0</v>
      </c>
      <c r="V33" s="78">
        <f t="shared" si="18"/>
        <v>921296.39399999997</v>
      </c>
      <c r="W33" s="68">
        <f t="shared" si="18"/>
        <v>899347.674</v>
      </c>
      <c r="X33" s="78">
        <f t="shared" si="2"/>
        <v>2084.3809819004523</v>
      </c>
      <c r="Y33" s="68">
        <f t="shared" si="3"/>
        <v>1211.5417443438912</v>
      </c>
      <c r="Z33" s="78">
        <f t="shared" si="4"/>
        <v>1161.8840067873302</v>
      </c>
      <c r="AA33" s="73">
        <f t="shared" si="5"/>
        <v>979.21542307692312</v>
      </c>
    </row>
    <row r="34" spans="1:27" s="14" customFormat="1" ht="15.75" thickBot="1">
      <c r="A34" s="190" t="s">
        <v>259</v>
      </c>
      <c r="B34" s="191" t="s">
        <v>290</v>
      </c>
      <c r="C34" s="192"/>
      <c r="D34" s="193">
        <f t="shared" ref="D34:L34" si="19">SUBTOTAL(9,D9:D32)</f>
        <v>2135</v>
      </c>
      <c r="E34" s="194">
        <f t="shared" si="19"/>
        <v>14.800000000000002</v>
      </c>
      <c r="F34" s="195">
        <f t="shared" si="19"/>
        <v>11</v>
      </c>
      <c r="G34" s="196">
        <f t="shared" si="19"/>
        <v>216.9</v>
      </c>
      <c r="H34" s="195">
        <f t="shared" si="19"/>
        <v>22</v>
      </c>
      <c r="I34" s="196">
        <f t="shared" si="19"/>
        <v>16.8</v>
      </c>
      <c r="J34" s="196">
        <f t="shared" si="19"/>
        <v>221.45999999999998</v>
      </c>
      <c r="K34" s="196">
        <f t="shared" si="19"/>
        <v>59.85</v>
      </c>
      <c r="L34" s="195">
        <f t="shared" si="19"/>
        <v>281.5</v>
      </c>
      <c r="M34" s="197">
        <f t="shared" si="8"/>
        <v>0.78671403197158074</v>
      </c>
      <c r="N34" s="195">
        <f>SUBTOTAL(9,N9:N32)</f>
        <v>163.14000000000001</v>
      </c>
      <c r="O34" s="198">
        <f>SUBTOTAL(9,O9:O32)</f>
        <v>445.03</v>
      </c>
      <c r="P34" s="199">
        <f t="shared" si="1"/>
        <v>8.9367936375052324</v>
      </c>
      <c r="Q34" s="200">
        <f t="shared" ref="Q34:W34" si="20">SUBTOTAL(9,Q9:Q32)</f>
        <v>-340367.43900000001</v>
      </c>
      <c r="R34" s="193">
        <f t="shared" si="20"/>
        <v>4229598.8839999996</v>
      </c>
      <c r="S34" s="200">
        <f t="shared" si="20"/>
        <v>2491083.7659999998</v>
      </c>
      <c r="T34" s="193">
        <f t="shared" si="20"/>
        <v>1181031.2689999999</v>
      </c>
      <c r="U34" s="200">
        <f t="shared" si="20"/>
        <v>279062.44199999998</v>
      </c>
      <c r="V34" s="193">
        <f t="shared" si="20"/>
        <v>6720682.6500000004</v>
      </c>
      <c r="W34" s="200">
        <f t="shared" si="20"/>
        <v>6380315.2110000001</v>
      </c>
      <c r="X34" s="193">
        <f t="shared" si="2"/>
        <v>3147.8607259953164</v>
      </c>
      <c r="Y34" s="200">
        <f t="shared" si="3"/>
        <v>2463.9760838407497</v>
      </c>
      <c r="Z34" s="193">
        <f t="shared" si="4"/>
        <v>2304.5533957845432</v>
      </c>
      <c r="AA34" s="201">
        <f t="shared" si="5"/>
        <v>1981.0767606557374</v>
      </c>
    </row>
    <row r="35" spans="1:27" ht="15.75" thickTop="1"/>
  </sheetData>
  <sheetProtection algorithmName="SHA-512" hashValue="/BDTkPigrzahJQneo8SfkQeQ59LuXjgVgQDEgnnI3Gsg/IfNho3aVON+JFzQ9yTotCczGiqEtqr7utUYbnGedQ==" saltValue="8kftPxHIydHIh6ByRekoRA==" spinCount="100000" sheet="1" objects="1" scenarios="1" autoFilter="0" pivotTables="0"/>
  <sortState xmlns:xlrd2="http://schemas.microsoft.com/office/spreadsheetml/2017/richdata2" ref="A8:AA32">
    <sortCondition ref="D8:D32"/>
  </sortState>
  <pageMargins left="0.7" right="0.7" top="0.75" bottom="0.75" header="0.3" footer="0.3"/>
  <ignoredErrors>
    <ignoredError sqref="D11:L11 N11:O11 Q11:W11" formulaRange="1"/>
    <ignoredError sqref="M11:M34 P11:P34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FDB5288BD1744FB94285E1867E42CF" ma:contentTypeVersion="11" ma:contentTypeDescription="Create a new document." ma:contentTypeScope="" ma:versionID="1025538f688e0dc7562f104743742fa6">
  <xsd:schema xmlns:xsd="http://www.w3.org/2001/XMLSchema" xmlns:xs="http://www.w3.org/2001/XMLSchema" xmlns:p="http://schemas.microsoft.com/office/2006/metadata/properties" xmlns:ns2="f85cbc60-c7c6-4480-9186-003b4d44aa44" xmlns:ns3="24b9a7cf-7b88-4cc0-b804-b018afc29c18" targetNamespace="http://schemas.microsoft.com/office/2006/metadata/properties" ma:root="true" ma:fieldsID="789a67590abb5d316f380b291f635ef3" ns2:_="" ns3:_="">
    <xsd:import namespace="f85cbc60-c7c6-4480-9186-003b4d44aa44"/>
    <xsd:import namespace="24b9a7cf-7b88-4cc0-b804-b018afc29c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cbc60-c7c6-4480-9186-003b4d44a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5dec690-262e-4e23-afc4-9522bd1c4b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a7cf-7b88-4cc0-b804-b018afc29c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4f49720-b2eb-410f-8188-91a594dddbe9}" ma:internalName="TaxCatchAll" ma:showField="CatchAllData" ma:web="24b9a7cf-7b88-4cc0-b804-b018afc29c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a7cf-7b88-4cc0-b804-b018afc29c18" xsi:nil="true"/>
    <lcf76f155ced4ddcb4097134ff3c332f xmlns="f85cbc60-c7c6-4480-9186-003b4d44aa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392E7A-7C8A-4021-A761-A6B9F7B77F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7427A6-BF20-41F1-A8B9-0593EEC08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5cbc60-c7c6-4480-9186-003b4d44aa44"/>
    <ds:schemaRef ds:uri="24b9a7cf-7b88-4cc0-b804-b018afc29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2B1E9A-4031-4D80-A10E-9A86E24BCB1B}">
  <ds:schemaRefs>
    <ds:schemaRef ds:uri="http://schemas.microsoft.com/office/2006/metadata/properties"/>
    <ds:schemaRef ds:uri="http://schemas.microsoft.com/office/infopath/2007/PartnerControls"/>
    <ds:schemaRef ds:uri="24b9a7cf-7b88-4cc0-b804-b018afc29c18"/>
    <ds:schemaRef ds:uri="f85cbc60-c7c6-4480-9186-003b4d44aa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Grunntafla</vt:lpstr>
      <vt:lpstr>Filter</vt:lpstr>
      <vt:lpstr>Samreknir skólar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Valgerður Freyja Ágústsdóttir</dc:creator>
  <cp:keywords/>
  <dc:description/>
  <cp:lastModifiedBy>Valgerður Freyja Ágústsdóttir</cp:lastModifiedBy>
  <cp:revision/>
  <dcterms:created xsi:type="dcterms:W3CDTF">2023-09-27T10:54:44Z</dcterms:created>
  <dcterms:modified xsi:type="dcterms:W3CDTF">2023-12-04T16:13:47Z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0x01010034FDB5288BD1744FB94285E1867E42CF</vt:lpwstr>
  </property>
  <property fmtid="{D5CDD505-2E9C-101B-9397-08002B2CF9AE}" pid="3" name="MediaServiceImageTags">
    <vt:lpwstr/>
  </property>
</Properties>
</file>