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band.sharepoint.com/sites/Framkvmdir/Shared Documents/General/Skólar/Uppl um skóla 2023/"/>
    </mc:Choice>
  </mc:AlternateContent>
  <xr:revisionPtr revIDLastSave="700" documentId="11_55D2F4D3B321146A80EE163CE0F481BE2173FFD5" xr6:coauthVersionLast="47" xr6:coauthVersionMax="47" xr10:uidLastSave="{B5952FC5-3797-495E-B0AD-1333064E6E00}"/>
  <bookViews>
    <workbookView xWindow="405" yWindow="-15345" windowWidth="27015" windowHeight="12195" activeTab="2" xr2:uid="{00000000-000D-0000-FFFF-FFFF00000000}"/>
  </bookViews>
  <sheets>
    <sheet name="PIVOT" sheetId="5" r:id="rId1"/>
    <sheet name="Grunntafla" sheetId="1" r:id="rId2"/>
    <sheet name="Filter" sheetId="3" r:id="rId3"/>
    <sheet name="Samreknir skólar" sheetId="2" r:id="rId4"/>
  </sheets>
  <definedNames>
    <definedName name="_xlnm._FilterDatabase" localSheetId="2" hidden="1">Filter!$A$6:$B$6</definedName>
  </definedNames>
  <calcPr calcId="191028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62" i="1" l="1"/>
  <c r="Y33" i="2"/>
  <c r="X33" i="2"/>
  <c r="W33" i="2"/>
  <c r="V33" i="2"/>
  <c r="U33" i="2"/>
  <c r="T33" i="2"/>
  <c r="O33" i="2"/>
  <c r="P33" i="2"/>
  <c r="Q33" i="2"/>
  <c r="R33" i="2"/>
  <c r="S33" i="2"/>
  <c r="N33" i="2"/>
  <c r="X37" i="2"/>
  <c r="X38" i="2"/>
  <c r="W29" i="2"/>
  <c r="W30" i="2"/>
  <c r="W31" i="2"/>
  <c r="W32" i="2"/>
  <c r="W34" i="2"/>
  <c r="W35" i="2"/>
  <c r="W37" i="2"/>
  <c r="W38" i="2"/>
  <c r="W39" i="2"/>
  <c r="W40" i="2"/>
  <c r="W41" i="2"/>
  <c r="V37" i="2"/>
  <c r="Y37" i="2" s="1"/>
  <c r="V38" i="2"/>
  <c r="Y38" i="2" s="1"/>
  <c r="V39" i="2"/>
  <c r="Y39" i="2" s="1"/>
  <c r="V40" i="2"/>
  <c r="Y40" i="2" s="1"/>
  <c r="U37" i="2"/>
  <c r="U38" i="2"/>
  <c r="U40" i="2"/>
  <c r="X40" i="2" s="1"/>
  <c r="T37" i="2"/>
  <c r="T38" i="2"/>
  <c r="T39" i="2"/>
  <c r="T40" i="2"/>
  <c r="H37" i="2"/>
  <c r="H38" i="2"/>
  <c r="H40" i="2"/>
  <c r="G37" i="2"/>
  <c r="G38" i="2"/>
  <c r="G40" i="2"/>
  <c r="Q42" i="2"/>
  <c r="P42" i="2"/>
  <c r="O42" i="2"/>
  <c r="N42" i="2"/>
  <c r="M42" i="2"/>
  <c r="L42" i="2"/>
  <c r="K42" i="2"/>
  <c r="J42" i="2"/>
  <c r="I42" i="2"/>
  <c r="E42" i="2"/>
  <c r="W42" i="2" s="1"/>
  <c r="D42" i="2"/>
  <c r="S39" i="2"/>
  <c r="R39" i="2"/>
  <c r="U39" i="2" s="1"/>
  <c r="X39" i="2" s="1"/>
  <c r="Q39" i="2"/>
  <c r="P39" i="2"/>
  <c r="O39" i="2"/>
  <c r="N39" i="2"/>
  <c r="M39" i="2"/>
  <c r="L39" i="2"/>
  <c r="K39" i="2"/>
  <c r="J39" i="2"/>
  <c r="I39" i="2"/>
  <c r="G39" i="2" s="1"/>
  <c r="F39" i="2"/>
  <c r="E39" i="2"/>
  <c r="D39" i="2"/>
  <c r="M36" i="2"/>
  <c r="L36" i="2"/>
  <c r="K36" i="2"/>
  <c r="J36" i="2"/>
  <c r="I36" i="2"/>
  <c r="E36" i="2"/>
  <c r="D36" i="2"/>
  <c r="M33" i="2"/>
  <c r="L33" i="2"/>
  <c r="K33" i="2"/>
  <c r="J33" i="2"/>
  <c r="I33" i="2"/>
  <c r="E33" i="2"/>
  <c r="D33" i="2"/>
  <c r="Q29" i="2"/>
  <c r="P29" i="2"/>
  <c r="O29" i="2"/>
  <c r="O43" i="2" s="1"/>
  <c r="N29" i="2"/>
  <c r="N43" i="2" s="1"/>
  <c r="M29" i="2"/>
  <c r="M43" i="2" s="1"/>
  <c r="L29" i="2"/>
  <c r="L43" i="2" s="1"/>
  <c r="K29" i="2"/>
  <c r="J29" i="2"/>
  <c r="I29" i="2"/>
  <c r="E29" i="2"/>
  <c r="D29" i="2"/>
  <c r="Y14" i="3"/>
  <c r="Y22" i="3"/>
  <c r="Y30" i="3"/>
  <c r="Y38" i="3"/>
  <c r="Y46" i="3"/>
  <c r="Y62" i="3"/>
  <c r="Y70" i="3"/>
  <c r="Y78" i="3"/>
  <c r="Y86" i="3"/>
  <c r="Y94" i="3"/>
  <c r="Y102" i="3"/>
  <c r="Y110" i="3"/>
  <c r="Y118" i="3"/>
  <c r="Y126" i="3"/>
  <c r="Y134" i="3"/>
  <c r="Y142" i="3"/>
  <c r="Y150" i="3"/>
  <c r="Y158" i="3"/>
  <c r="Y166" i="3"/>
  <c r="Y174" i="3"/>
  <c r="Y182" i="3"/>
  <c r="Y190" i="3"/>
  <c r="Y198" i="3"/>
  <c r="Y206" i="3"/>
  <c r="Y214" i="3"/>
  <c r="Y222" i="3"/>
  <c r="Y230" i="3"/>
  <c r="Y8" i="3"/>
  <c r="X11" i="3"/>
  <c r="X19" i="3"/>
  <c r="X27" i="3"/>
  <c r="X35" i="3"/>
  <c r="X43" i="3"/>
  <c r="X51" i="3"/>
  <c r="X59" i="3"/>
  <c r="X67" i="3"/>
  <c r="X75" i="3"/>
  <c r="X83" i="3"/>
  <c r="X91" i="3"/>
  <c r="X99" i="3"/>
  <c r="X107" i="3"/>
  <c r="X115" i="3"/>
  <c r="X123" i="3"/>
  <c r="X131" i="3"/>
  <c r="X139" i="3"/>
  <c r="X147" i="3"/>
  <c r="X155" i="3"/>
  <c r="X163" i="3"/>
  <c r="X171" i="3"/>
  <c r="X179" i="3"/>
  <c r="X187" i="3"/>
  <c r="X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132" i="3"/>
  <c r="W133" i="3"/>
  <c r="W134" i="3"/>
  <c r="W135" i="3"/>
  <c r="W136" i="3"/>
  <c r="W137" i="3"/>
  <c r="W138" i="3"/>
  <c r="W139" i="3"/>
  <c r="W140" i="3"/>
  <c r="W141" i="3"/>
  <c r="W142" i="3"/>
  <c r="W143" i="3"/>
  <c r="W144" i="3"/>
  <c r="W145" i="3"/>
  <c r="W146" i="3"/>
  <c r="W147" i="3"/>
  <c r="W148" i="3"/>
  <c r="W149" i="3"/>
  <c r="W150" i="3"/>
  <c r="W151" i="3"/>
  <c r="W152" i="3"/>
  <c r="W153" i="3"/>
  <c r="W154" i="3"/>
  <c r="W155" i="3"/>
  <c r="W156" i="3"/>
  <c r="W157" i="3"/>
  <c r="W158" i="3"/>
  <c r="W159" i="3"/>
  <c r="W161" i="3"/>
  <c r="W162" i="3"/>
  <c r="W163" i="3"/>
  <c r="W164" i="3"/>
  <c r="W165" i="3"/>
  <c r="W166" i="3"/>
  <c r="W167" i="3"/>
  <c r="W168" i="3"/>
  <c r="W169" i="3"/>
  <c r="W170" i="3"/>
  <c r="W171" i="3"/>
  <c r="W172" i="3"/>
  <c r="W173" i="3"/>
  <c r="W174" i="3"/>
  <c r="W175" i="3"/>
  <c r="W176" i="3"/>
  <c r="W177" i="3"/>
  <c r="W178" i="3"/>
  <c r="W179" i="3"/>
  <c r="W180" i="3"/>
  <c r="W181" i="3"/>
  <c r="W182" i="3"/>
  <c r="W183" i="3"/>
  <c r="W184" i="3"/>
  <c r="W185" i="3"/>
  <c r="W186" i="3"/>
  <c r="W187" i="3"/>
  <c r="W188" i="3"/>
  <c r="W189" i="3"/>
  <c r="W190" i="3"/>
  <c r="W191" i="3"/>
  <c r="W192" i="3"/>
  <c r="W193" i="3"/>
  <c r="W194" i="3"/>
  <c r="W195" i="3"/>
  <c r="W196" i="3"/>
  <c r="W197" i="3"/>
  <c r="W198" i="3"/>
  <c r="W199" i="3"/>
  <c r="W200" i="3"/>
  <c r="W201" i="3"/>
  <c r="W202" i="3"/>
  <c r="W203" i="3"/>
  <c r="W204" i="3"/>
  <c r="W205" i="3"/>
  <c r="W206" i="3"/>
  <c r="W207" i="3"/>
  <c r="W208" i="3"/>
  <c r="W210" i="3"/>
  <c r="W211" i="3"/>
  <c r="W212" i="3"/>
  <c r="W213" i="3"/>
  <c r="W214" i="3"/>
  <c r="W215" i="3"/>
  <c r="W216" i="3"/>
  <c r="W217" i="3"/>
  <c r="W218" i="3"/>
  <c r="W219" i="3"/>
  <c r="W220" i="3"/>
  <c r="W221" i="3"/>
  <c r="W222" i="3"/>
  <c r="W223" i="3"/>
  <c r="W224" i="3"/>
  <c r="W225" i="3"/>
  <c r="W226" i="3"/>
  <c r="W227" i="3"/>
  <c r="W228" i="3"/>
  <c r="W229" i="3"/>
  <c r="W230" i="3"/>
  <c r="W231" i="3"/>
  <c r="W232" i="3"/>
  <c r="W8" i="3"/>
  <c r="V9" i="3"/>
  <c r="Y9" i="3" s="1"/>
  <c r="V10" i="3"/>
  <c r="Y10" i="3" s="1"/>
  <c r="V11" i="3"/>
  <c r="Y11" i="3" s="1"/>
  <c r="V12" i="3"/>
  <c r="Y12" i="3" s="1"/>
  <c r="V13" i="3"/>
  <c r="Y13" i="3" s="1"/>
  <c r="V14" i="3"/>
  <c r="V15" i="3"/>
  <c r="Y15" i="3" s="1"/>
  <c r="V16" i="3"/>
  <c r="Y16" i="3" s="1"/>
  <c r="V17" i="3"/>
  <c r="Y17" i="3" s="1"/>
  <c r="V18" i="3"/>
  <c r="Y18" i="3" s="1"/>
  <c r="V19" i="3"/>
  <c r="Y19" i="3" s="1"/>
  <c r="V20" i="3"/>
  <c r="Y20" i="3" s="1"/>
  <c r="V21" i="3"/>
  <c r="Y21" i="3" s="1"/>
  <c r="V22" i="3"/>
  <c r="V23" i="3"/>
  <c r="Y23" i="3" s="1"/>
  <c r="V24" i="3"/>
  <c r="Y24" i="3" s="1"/>
  <c r="V25" i="3"/>
  <c r="Y25" i="3" s="1"/>
  <c r="V26" i="3"/>
  <c r="Y26" i="3" s="1"/>
  <c r="V27" i="3"/>
  <c r="Y27" i="3" s="1"/>
  <c r="V28" i="3"/>
  <c r="Y28" i="3" s="1"/>
  <c r="V29" i="3"/>
  <c r="Y29" i="3" s="1"/>
  <c r="V30" i="3"/>
  <c r="V31" i="3"/>
  <c r="Y31" i="3" s="1"/>
  <c r="V32" i="3"/>
  <c r="Y32" i="3" s="1"/>
  <c r="V33" i="3"/>
  <c r="Y33" i="3" s="1"/>
  <c r="V34" i="3"/>
  <c r="Y34" i="3" s="1"/>
  <c r="V35" i="3"/>
  <c r="Y35" i="3" s="1"/>
  <c r="V36" i="3"/>
  <c r="Y36" i="3" s="1"/>
  <c r="V37" i="3"/>
  <c r="Y37" i="3" s="1"/>
  <c r="V38" i="3"/>
  <c r="V39" i="3"/>
  <c r="Y39" i="3" s="1"/>
  <c r="V40" i="3"/>
  <c r="Y40" i="3" s="1"/>
  <c r="V42" i="3"/>
  <c r="Y42" i="3" s="1"/>
  <c r="V43" i="3"/>
  <c r="Y43" i="3" s="1"/>
  <c r="V44" i="3"/>
  <c r="Y44" i="3" s="1"/>
  <c r="V45" i="3"/>
  <c r="Y45" i="3" s="1"/>
  <c r="V46" i="3"/>
  <c r="V47" i="3"/>
  <c r="Y47" i="3" s="1"/>
  <c r="V48" i="3"/>
  <c r="Y48" i="3" s="1"/>
  <c r="V49" i="3"/>
  <c r="Y49" i="3" s="1"/>
  <c r="V50" i="3"/>
  <c r="Y50" i="3" s="1"/>
  <c r="V51" i="3"/>
  <c r="Y51" i="3" s="1"/>
  <c r="V52" i="3"/>
  <c r="Y52" i="3" s="1"/>
  <c r="V53" i="3"/>
  <c r="Y53" i="3" s="1"/>
  <c r="V54" i="3"/>
  <c r="Y54" i="3" s="1"/>
  <c r="V55" i="3"/>
  <c r="Y55" i="3" s="1"/>
  <c r="V56" i="3"/>
  <c r="Y56" i="3" s="1"/>
  <c r="V57" i="3"/>
  <c r="Y57" i="3" s="1"/>
  <c r="V58" i="3"/>
  <c r="Y58" i="3" s="1"/>
  <c r="V59" i="3"/>
  <c r="Y59" i="3" s="1"/>
  <c r="V60" i="3"/>
  <c r="Y60" i="3" s="1"/>
  <c r="V61" i="3"/>
  <c r="Y61" i="3" s="1"/>
  <c r="V62" i="3"/>
  <c r="V63" i="3"/>
  <c r="Y63" i="3" s="1"/>
  <c r="V64" i="3"/>
  <c r="Y64" i="3" s="1"/>
  <c r="V65" i="3"/>
  <c r="Y65" i="3" s="1"/>
  <c r="V66" i="3"/>
  <c r="Y66" i="3" s="1"/>
  <c r="V67" i="3"/>
  <c r="Y67" i="3" s="1"/>
  <c r="V68" i="3"/>
  <c r="Y68" i="3" s="1"/>
  <c r="V69" i="3"/>
  <c r="Y69" i="3" s="1"/>
  <c r="V70" i="3"/>
  <c r="V71" i="3"/>
  <c r="Y71" i="3" s="1"/>
  <c r="V72" i="3"/>
  <c r="Y72" i="3" s="1"/>
  <c r="V73" i="3"/>
  <c r="Y73" i="3" s="1"/>
  <c r="V74" i="3"/>
  <c r="Y74" i="3" s="1"/>
  <c r="V75" i="3"/>
  <c r="Y75" i="3" s="1"/>
  <c r="V76" i="3"/>
  <c r="Y76" i="3" s="1"/>
  <c r="V77" i="3"/>
  <c r="Y77" i="3" s="1"/>
  <c r="V78" i="3"/>
  <c r="V79" i="3"/>
  <c r="Y79" i="3" s="1"/>
  <c r="V80" i="3"/>
  <c r="Y80" i="3" s="1"/>
  <c r="V81" i="3"/>
  <c r="Y81" i="3" s="1"/>
  <c r="V83" i="3"/>
  <c r="Y83" i="3" s="1"/>
  <c r="V84" i="3"/>
  <c r="Y84" i="3" s="1"/>
  <c r="V85" i="3"/>
  <c r="Y85" i="3" s="1"/>
  <c r="V86" i="3"/>
  <c r="V87" i="3"/>
  <c r="Y87" i="3" s="1"/>
  <c r="V88" i="3"/>
  <c r="Y88" i="3" s="1"/>
  <c r="V89" i="3"/>
  <c r="Y89" i="3" s="1"/>
  <c r="V90" i="3"/>
  <c r="Y90" i="3" s="1"/>
  <c r="V91" i="3"/>
  <c r="Y91" i="3" s="1"/>
  <c r="V92" i="3"/>
  <c r="Y92" i="3" s="1"/>
  <c r="V93" i="3"/>
  <c r="Y93" i="3" s="1"/>
  <c r="V94" i="3"/>
  <c r="V95" i="3"/>
  <c r="Y95" i="3" s="1"/>
  <c r="V96" i="3"/>
  <c r="Y96" i="3" s="1"/>
  <c r="V97" i="3"/>
  <c r="Y97" i="3" s="1"/>
  <c r="V98" i="3"/>
  <c r="Y98" i="3" s="1"/>
  <c r="V99" i="3"/>
  <c r="Y99" i="3" s="1"/>
  <c r="V100" i="3"/>
  <c r="Y100" i="3" s="1"/>
  <c r="V101" i="3"/>
  <c r="Y101" i="3" s="1"/>
  <c r="V102" i="3"/>
  <c r="V103" i="3"/>
  <c r="Y103" i="3" s="1"/>
  <c r="V104" i="3"/>
  <c r="Y104" i="3" s="1"/>
  <c r="V105" i="3"/>
  <c r="Y105" i="3" s="1"/>
  <c r="V106" i="3"/>
  <c r="Y106" i="3" s="1"/>
  <c r="V107" i="3"/>
  <c r="Y107" i="3" s="1"/>
  <c r="V108" i="3"/>
  <c r="Y108" i="3" s="1"/>
  <c r="V109" i="3"/>
  <c r="Y109" i="3" s="1"/>
  <c r="V110" i="3"/>
  <c r="V111" i="3"/>
  <c r="Y111" i="3" s="1"/>
  <c r="V112" i="3"/>
  <c r="Y112" i="3" s="1"/>
  <c r="V113" i="3"/>
  <c r="Y113" i="3" s="1"/>
  <c r="V114" i="3"/>
  <c r="Y114" i="3" s="1"/>
  <c r="V115" i="3"/>
  <c r="Y115" i="3" s="1"/>
  <c r="V116" i="3"/>
  <c r="Y116" i="3" s="1"/>
  <c r="V117" i="3"/>
  <c r="Y117" i="3" s="1"/>
  <c r="V118" i="3"/>
  <c r="V119" i="3"/>
  <c r="Y119" i="3" s="1"/>
  <c r="V120" i="3"/>
  <c r="Y120" i="3" s="1"/>
  <c r="V121" i="3"/>
  <c r="Y121" i="3" s="1"/>
  <c r="V122" i="3"/>
  <c r="Y122" i="3" s="1"/>
  <c r="V123" i="3"/>
  <c r="Y123" i="3" s="1"/>
  <c r="V124" i="3"/>
  <c r="Y124" i="3" s="1"/>
  <c r="V125" i="3"/>
  <c r="Y125" i="3" s="1"/>
  <c r="V126" i="3"/>
  <c r="V127" i="3"/>
  <c r="Y127" i="3" s="1"/>
  <c r="V128" i="3"/>
  <c r="Y128" i="3" s="1"/>
  <c r="V129" i="3"/>
  <c r="Y129" i="3" s="1"/>
  <c r="V130" i="3"/>
  <c r="Y130" i="3" s="1"/>
  <c r="V131" i="3"/>
  <c r="Y131" i="3" s="1"/>
  <c r="V132" i="3"/>
  <c r="Y132" i="3" s="1"/>
  <c r="V133" i="3"/>
  <c r="Y133" i="3" s="1"/>
  <c r="V134" i="3"/>
  <c r="V135" i="3"/>
  <c r="Y135" i="3" s="1"/>
  <c r="V136" i="3"/>
  <c r="Y136" i="3" s="1"/>
  <c r="V137" i="3"/>
  <c r="Y137" i="3" s="1"/>
  <c r="V138" i="3"/>
  <c r="Y138" i="3" s="1"/>
  <c r="V139" i="3"/>
  <c r="Y139" i="3" s="1"/>
  <c r="V140" i="3"/>
  <c r="Y140" i="3" s="1"/>
  <c r="V141" i="3"/>
  <c r="Y141" i="3" s="1"/>
  <c r="V142" i="3"/>
  <c r="V143" i="3"/>
  <c r="Y143" i="3" s="1"/>
  <c r="V144" i="3"/>
  <c r="Y144" i="3" s="1"/>
  <c r="V145" i="3"/>
  <c r="Y145" i="3" s="1"/>
  <c r="V146" i="3"/>
  <c r="Y146" i="3" s="1"/>
  <c r="V147" i="3"/>
  <c r="Y147" i="3" s="1"/>
  <c r="V148" i="3"/>
  <c r="Y148" i="3" s="1"/>
  <c r="V149" i="3"/>
  <c r="Y149" i="3" s="1"/>
  <c r="V150" i="3"/>
  <c r="V151" i="3"/>
  <c r="Y151" i="3" s="1"/>
  <c r="V152" i="3"/>
  <c r="Y152" i="3" s="1"/>
  <c r="V153" i="3"/>
  <c r="Y153" i="3" s="1"/>
  <c r="V154" i="3"/>
  <c r="Y154" i="3" s="1"/>
  <c r="V155" i="3"/>
  <c r="Y155" i="3" s="1"/>
  <c r="V156" i="3"/>
  <c r="Y156" i="3" s="1"/>
  <c r="V157" i="3"/>
  <c r="Y157" i="3" s="1"/>
  <c r="V158" i="3"/>
  <c r="V159" i="3"/>
  <c r="Y159" i="3" s="1"/>
  <c r="V161" i="3"/>
  <c r="Y161" i="3" s="1"/>
  <c r="V162" i="3"/>
  <c r="Y162" i="3" s="1"/>
  <c r="V163" i="3"/>
  <c r="Y163" i="3" s="1"/>
  <c r="V164" i="3"/>
  <c r="Y164" i="3" s="1"/>
  <c r="V165" i="3"/>
  <c r="Y165" i="3" s="1"/>
  <c r="V166" i="3"/>
  <c r="V167" i="3"/>
  <c r="Y167" i="3" s="1"/>
  <c r="V168" i="3"/>
  <c r="Y168" i="3" s="1"/>
  <c r="V169" i="3"/>
  <c r="Y169" i="3" s="1"/>
  <c r="V170" i="3"/>
  <c r="Y170" i="3" s="1"/>
  <c r="V171" i="3"/>
  <c r="Y171" i="3" s="1"/>
  <c r="V172" i="3"/>
  <c r="Y172" i="3" s="1"/>
  <c r="V173" i="3"/>
  <c r="Y173" i="3" s="1"/>
  <c r="V174" i="3"/>
  <c r="V175" i="3"/>
  <c r="Y175" i="3" s="1"/>
  <c r="V176" i="3"/>
  <c r="Y176" i="3" s="1"/>
  <c r="V177" i="3"/>
  <c r="Y177" i="3" s="1"/>
  <c r="V178" i="3"/>
  <c r="Y178" i="3" s="1"/>
  <c r="V179" i="3"/>
  <c r="Y179" i="3" s="1"/>
  <c r="V180" i="3"/>
  <c r="Y180" i="3" s="1"/>
  <c r="V181" i="3"/>
  <c r="Y181" i="3" s="1"/>
  <c r="V182" i="3"/>
  <c r="V183" i="3"/>
  <c r="Y183" i="3" s="1"/>
  <c r="V184" i="3"/>
  <c r="Y184" i="3" s="1"/>
  <c r="V185" i="3"/>
  <c r="Y185" i="3" s="1"/>
  <c r="V186" i="3"/>
  <c r="Y186" i="3" s="1"/>
  <c r="V187" i="3"/>
  <c r="Y187" i="3" s="1"/>
  <c r="V188" i="3"/>
  <c r="Y188" i="3" s="1"/>
  <c r="V189" i="3"/>
  <c r="Y189" i="3" s="1"/>
  <c r="V190" i="3"/>
  <c r="V191" i="3"/>
  <c r="Y191" i="3" s="1"/>
  <c r="V192" i="3"/>
  <c r="Y192" i="3" s="1"/>
  <c r="V193" i="3"/>
  <c r="Y193" i="3" s="1"/>
  <c r="V194" i="3"/>
  <c r="Y194" i="3" s="1"/>
  <c r="V195" i="3"/>
  <c r="Y195" i="3" s="1"/>
  <c r="V196" i="3"/>
  <c r="Y196" i="3" s="1"/>
  <c r="V197" i="3"/>
  <c r="Y197" i="3" s="1"/>
  <c r="V198" i="3"/>
  <c r="V199" i="3"/>
  <c r="Y199" i="3" s="1"/>
  <c r="V200" i="3"/>
  <c r="Y200" i="3" s="1"/>
  <c r="V201" i="3"/>
  <c r="Y201" i="3" s="1"/>
  <c r="V202" i="3"/>
  <c r="Y202" i="3" s="1"/>
  <c r="V203" i="3"/>
  <c r="Y203" i="3" s="1"/>
  <c r="V204" i="3"/>
  <c r="Y204" i="3" s="1"/>
  <c r="V205" i="3"/>
  <c r="Y205" i="3" s="1"/>
  <c r="V206" i="3"/>
  <c r="V207" i="3"/>
  <c r="Y207" i="3" s="1"/>
  <c r="V208" i="3"/>
  <c r="Y208" i="3" s="1"/>
  <c r="V210" i="3"/>
  <c r="Y210" i="3" s="1"/>
  <c r="V211" i="3"/>
  <c r="Y211" i="3" s="1"/>
  <c r="V212" i="3"/>
  <c r="Y212" i="3" s="1"/>
  <c r="V213" i="3"/>
  <c r="Y213" i="3" s="1"/>
  <c r="V214" i="3"/>
  <c r="V215" i="3"/>
  <c r="Y215" i="3" s="1"/>
  <c r="V216" i="3"/>
  <c r="Y216" i="3" s="1"/>
  <c r="V217" i="3"/>
  <c r="Y217" i="3" s="1"/>
  <c r="V218" i="3"/>
  <c r="Y218" i="3" s="1"/>
  <c r="V219" i="3"/>
  <c r="Y219" i="3" s="1"/>
  <c r="V220" i="3"/>
  <c r="Y220" i="3" s="1"/>
  <c r="V221" i="3"/>
  <c r="Y221" i="3" s="1"/>
  <c r="V222" i="3"/>
  <c r="V223" i="3"/>
  <c r="Y223" i="3" s="1"/>
  <c r="V224" i="3"/>
  <c r="Y224" i="3" s="1"/>
  <c r="V225" i="3"/>
  <c r="Y225" i="3" s="1"/>
  <c r="V226" i="3"/>
  <c r="Y226" i="3" s="1"/>
  <c r="V227" i="3"/>
  <c r="Y227" i="3" s="1"/>
  <c r="V228" i="3"/>
  <c r="Y228" i="3" s="1"/>
  <c r="V229" i="3"/>
  <c r="Y229" i="3" s="1"/>
  <c r="V230" i="3"/>
  <c r="V231" i="3"/>
  <c r="Y231" i="3" s="1"/>
  <c r="V232" i="3"/>
  <c r="Y232" i="3" s="1"/>
  <c r="V8" i="3"/>
  <c r="U9" i="3"/>
  <c r="X9" i="3" s="1"/>
  <c r="U10" i="3"/>
  <c r="X10" i="3" s="1"/>
  <c r="U11" i="3"/>
  <c r="U12" i="3"/>
  <c r="X12" i="3" s="1"/>
  <c r="U13" i="3"/>
  <c r="X13" i="3" s="1"/>
  <c r="U14" i="3"/>
  <c r="X14" i="3" s="1"/>
  <c r="U15" i="3"/>
  <c r="X15" i="3" s="1"/>
  <c r="U16" i="3"/>
  <c r="X16" i="3" s="1"/>
  <c r="U17" i="3"/>
  <c r="X17" i="3" s="1"/>
  <c r="U18" i="3"/>
  <c r="X18" i="3" s="1"/>
  <c r="U19" i="3"/>
  <c r="U20" i="3"/>
  <c r="X20" i="3" s="1"/>
  <c r="U21" i="3"/>
  <c r="X21" i="3" s="1"/>
  <c r="U22" i="3"/>
  <c r="X22" i="3" s="1"/>
  <c r="U23" i="3"/>
  <c r="X23" i="3" s="1"/>
  <c r="U24" i="3"/>
  <c r="X24" i="3" s="1"/>
  <c r="U25" i="3"/>
  <c r="X25" i="3" s="1"/>
  <c r="U26" i="3"/>
  <c r="X26" i="3" s="1"/>
  <c r="U27" i="3"/>
  <c r="U28" i="3"/>
  <c r="X28" i="3" s="1"/>
  <c r="U29" i="3"/>
  <c r="X29" i="3" s="1"/>
  <c r="U30" i="3"/>
  <c r="X30" i="3" s="1"/>
  <c r="U31" i="3"/>
  <c r="X31" i="3" s="1"/>
  <c r="U32" i="3"/>
  <c r="X32" i="3" s="1"/>
  <c r="U33" i="3"/>
  <c r="X33" i="3" s="1"/>
  <c r="U34" i="3"/>
  <c r="X34" i="3" s="1"/>
  <c r="U35" i="3"/>
  <c r="U36" i="3"/>
  <c r="X36" i="3" s="1"/>
  <c r="U37" i="3"/>
  <c r="X37" i="3" s="1"/>
  <c r="U38" i="3"/>
  <c r="X38" i="3" s="1"/>
  <c r="U39" i="3"/>
  <c r="X39" i="3" s="1"/>
  <c r="U40" i="3"/>
  <c r="X40" i="3" s="1"/>
  <c r="U42" i="3"/>
  <c r="X42" i="3" s="1"/>
  <c r="U43" i="3"/>
  <c r="U44" i="3"/>
  <c r="X44" i="3" s="1"/>
  <c r="U45" i="3"/>
  <c r="X45" i="3" s="1"/>
  <c r="U46" i="3"/>
  <c r="X46" i="3" s="1"/>
  <c r="U47" i="3"/>
  <c r="X47" i="3" s="1"/>
  <c r="U48" i="3"/>
  <c r="X48" i="3" s="1"/>
  <c r="U49" i="3"/>
  <c r="X49" i="3" s="1"/>
  <c r="U50" i="3"/>
  <c r="X50" i="3" s="1"/>
  <c r="U51" i="3"/>
  <c r="U52" i="3"/>
  <c r="X52" i="3" s="1"/>
  <c r="U53" i="3"/>
  <c r="X53" i="3" s="1"/>
  <c r="U54" i="3"/>
  <c r="X54" i="3" s="1"/>
  <c r="U55" i="3"/>
  <c r="X55" i="3" s="1"/>
  <c r="U56" i="3"/>
  <c r="X56" i="3" s="1"/>
  <c r="U57" i="3"/>
  <c r="X57" i="3" s="1"/>
  <c r="U58" i="3"/>
  <c r="X58" i="3" s="1"/>
  <c r="U59" i="3"/>
  <c r="U60" i="3"/>
  <c r="X60" i="3" s="1"/>
  <c r="U61" i="3"/>
  <c r="X61" i="3" s="1"/>
  <c r="U62" i="3"/>
  <c r="X62" i="3" s="1"/>
  <c r="U63" i="3"/>
  <c r="X63" i="3" s="1"/>
  <c r="U64" i="3"/>
  <c r="X64" i="3" s="1"/>
  <c r="U65" i="3"/>
  <c r="X65" i="3" s="1"/>
  <c r="U66" i="3"/>
  <c r="X66" i="3" s="1"/>
  <c r="U67" i="3"/>
  <c r="U68" i="3"/>
  <c r="X68" i="3" s="1"/>
  <c r="U69" i="3"/>
  <c r="X69" i="3" s="1"/>
  <c r="U70" i="3"/>
  <c r="X70" i="3" s="1"/>
  <c r="U71" i="3"/>
  <c r="X71" i="3" s="1"/>
  <c r="U72" i="3"/>
  <c r="X72" i="3" s="1"/>
  <c r="U73" i="3"/>
  <c r="X73" i="3" s="1"/>
  <c r="U74" i="3"/>
  <c r="X74" i="3" s="1"/>
  <c r="U75" i="3"/>
  <c r="U76" i="3"/>
  <c r="X76" i="3" s="1"/>
  <c r="U77" i="3"/>
  <c r="X77" i="3" s="1"/>
  <c r="U78" i="3"/>
  <c r="X78" i="3" s="1"/>
  <c r="U79" i="3"/>
  <c r="X79" i="3" s="1"/>
  <c r="U80" i="3"/>
  <c r="X80" i="3" s="1"/>
  <c r="U81" i="3"/>
  <c r="X81" i="3" s="1"/>
  <c r="U83" i="3"/>
  <c r="U84" i="3"/>
  <c r="X84" i="3" s="1"/>
  <c r="U85" i="3"/>
  <c r="X85" i="3" s="1"/>
  <c r="U86" i="3"/>
  <c r="X86" i="3" s="1"/>
  <c r="U87" i="3"/>
  <c r="X87" i="3" s="1"/>
  <c r="U88" i="3"/>
  <c r="X88" i="3" s="1"/>
  <c r="U89" i="3"/>
  <c r="X89" i="3" s="1"/>
  <c r="U90" i="3"/>
  <c r="X90" i="3" s="1"/>
  <c r="U91" i="3"/>
  <c r="U92" i="3"/>
  <c r="X92" i="3" s="1"/>
  <c r="U93" i="3"/>
  <c r="X93" i="3" s="1"/>
  <c r="U94" i="3"/>
  <c r="X94" i="3" s="1"/>
  <c r="U95" i="3"/>
  <c r="X95" i="3" s="1"/>
  <c r="U96" i="3"/>
  <c r="X96" i="3" s="1"/>
  <c r="U97" i="3"/>
  <c r="X97" i="3" s="1"/>
  <c r="U98" i="3"/>
  <c r="X98" i="3" s="1"/>
  <c r="U99" i="3"/>
  <c r="U100" i="3"/>
  <c r="X100" i="3" s="1"/>
  <c r="U101" i="3"/>
  <c r="X101" i="3" s="1"/>
  <c r="U102" i="3"/>
  <c r="X102" i="3" s="1"/>
  <c r="U103" i="3"/>
  <c r="X103" i="3" s="1"/>
  <c r="U104" i="3"/>
  <c r="X104" i="3" s="1"/>
  <c r="U105" i="3"/>
  <c r="X105" i="3" s="1"/>
  <c r="U106" i="3"/>
  <c r="X106" i="3" s="1"/>
  <c r="U107" i="3"/>
  <c r="U108" i="3"/>
  <c r="X108" i="3" s="1"/>
  <c r="U109" i="3"/>
  <c r="X109" i="3" s="1"/>
  <c r="U110" i="3"/>
  <c r="X110" i="3" s="1"/>
  <c r="U111" i="3"/>
  <c r="X111" i="3" s="1"/>
  <c r="U112" i="3"/>
  <c r="X112" i="3" s="1"/>
  <c r="U113" i="3"/>
  <c r="X113" i="3" s="1"/>
  <c r="U114" i="3"/>
  <c r="X114" i="3" s="1"/>
  <c r="U115" i="3"/>
  <c r="U116" i="3"/>
  <c r="X116" i="3" s="1"/>
  <c r="U117" i="3"/>
  <c r="X117" i="3" s="1"/>
  <c r="U118" i="3"/>
  <c r="X118" i="3" s="1"/>
  <c r="U119" i="3"/>
  <c r="X119" i="3" s="1"/>
  <c r="U120" i="3"/>
  <c r="X120" i="3" s="1"/>
  <c r="U121" i="3"/>
  <c r="X121" i="3" s="1"/>
  <c r="U122" i="3"/>
  <c r="X122" i="3" s="1"/>
  <c r="U123" i="3"/>
  <c r="U124" i="3"/>
  <c r="X124" i="3" s="1"/>
  <c r="U125" i="3"/>
  <c r="X125" i="3" s="1"/>
  <c r="U126" i="3"/>
  <c r="X126" i="3" s="1"/>
  <c r="U127" i="3"/>
  <c r="X127" i="3" s="1"/>
  <c r="U128" i="3"/>
  <c r="X128" i="3" s="1"/>
  <c r="U129" i="3"/>
  <c r="X129" i="3" s="1"/>
  <c r="U130" i="3"/>
  <c r="X130" i="3" s="1"/>
  <c r="U131" i="3"/>
  <c r="U132" i="3"/>
  <c r="X132" i="3" s="1"/>
  <c r="U133" i="3"/>
  <c r="X133" i="3" s="1"/>
  <c r="U134" i="3"/>
  <c r="X134" i="3" s="1"/>
  <c r="U135" i="3"/>
  <c r="X135" i="3" s="1"/>
  <c r="U136" i="3"/>
  <c r="X136" i="3" s="1"/>
  <c r="U137" i="3"/>
  <c r="X137" i="3" s="1"/>
  <c r="U138" i="3"/>
  <c r="X138" i="3" s="1"/>
  <c r="U139" i="3"/>
  <c r="U140" i="3"/>
  <c r="X140" i="3" s="1"/>
  <c r="U141" i="3"/>
  <c r="X141" i="3" s="1"/>
  <c r="U142" i="3"/>
  <c r="X142" i="3" s="1"/>
  <c r="U143" i="3"/>
  <c r="X143" i="3" s="1"/>
  <c r="U144" i="3"/>
  <c r="X144" i="3" s="1"/>
  <c r="U145" i="3"/>
  <c r="X145" i="3" s="1"/>
  <c r="U146" i="3"/>
  <c r="X146" i="3" s="1"/>
  <c r="U147" i="3"/>
  <c r="U148" i="3"/>
  <c r="X148" i="3" s="1"/>
  <c r="U149" i="3"/>
  <c r="X149" i="3" s="1"/>
  <c r="U150" i="3"/>
  <c r="X150" i="3" s="1"/>
  <c r="U151" i="3"/>
  <c r="X151" i="3" s="1"/>
  <c r="U152" i="3"/>
  <c r="X152" i="3" s="1"/>
  <c r="U153" i="3"/>
  <c r="X153" i="3" s="1"/>
  <c r="U154" i="3"/>
  <c r="X154" i="3" s="1"/>
  <c r="U155" i="3"/>
  <c r="U156" i="3"/>
  <c r="X156" i="3" s="1"/>
  <c r="U157" i="3"/>
  <c r="X157" i="3" s="1"/>
  <c r="U158" i="3"/>
  <c r="X158" i="3" s="1"/>
  <c r="U159" i="3"/>
  <c r="X159" i="3" s="1"/>
  <c r="U161" i="3"/>
  <c r="X161" i="3" s="1"/>
  <c r="U162" i="3"/>
  <c r="X162" i="3" s="1"/>
  <c r="U163" i="3"/>
  <c r="U164" i="3"/>
  <c r="X164" i="3" s="1"/>
  <c r="U165" i="3"/>
  <c r="X165" i="3" s="1"/>
  <c r="U166" i="3"/>
  <c r="X166" i="3" s="1"/>
  <c r="U167" i="3"/>
  <c r="X167" i="3" s="1"/>
  <c r="U168" i="3"/>
  <c r="X168" i="3" s="1"/>
  <c r="U169" i="3"/>
  <c r="X169" i="3" s="1"/>
  <c r="U170" i="3"/>
  <c r="X170" i="3" s="1"/>
  <c r="U171" i="3"/>
  <c r="U172" i="3"/>
  <c r="X172" i="3" s="1"/>
  <c r="U173" i="3"/>
  <c r="X173" i="3" s="1"/>
  <c r="U174" i="3"/>
  <c r="X174" i="3" s="1"/>
  <c r="U175" i="3"/>
  <c r="X175" i="3" s="1"/>
  <c r="U176" i="3"/>
  <c r="X176" i="3" s="1"/>
  <c r="U177" i="3"/>
  <c r="X177" i="3" s="1"/>
  <c r="U178" i="3"/>
  <c r="X178" i="3" s="1"/>
  <c r="U179" i="3"/>
  <c r="U180" i="3"/>
  <c r="X180" i="3" s="1"/>
  <c r="U181" i="3"/>
  <c r="X181" i="3" s="1"/>
  <c r="U182" i="3"/>
  <c r="X182" i="3" s="1"/>
  <c r="U183" i="3"/>
  <c r="X183" i="3" s="1"/>
  <c r="U184" i="3"/>
  <c r="X184" i="3" s="1"/>
  <c r="U185" i="3"/>
  <c r="X185" i="3" s="1"/>
  <c r="U186" i="3"/>
  <c r="X186" i="3" s="1"/>
  <c r="U187" i="3"/>
  <c r="U188" i="3"/>
  <c r="X188" i="3" s="1"/>
  <c r="U189" i="3"/>
  <c r="X189" i="3" s="1"/>
  <c r="U190" i="3"/>
  <c r="X190" i="3" s="1"/>
  <c r="U191" i="3"/>
  <c r="X191" i="3" s="1"/>
  <c r="U192" i="3"/>
  <c r="X192" i="3" s="1"/>
  <c r="U193" i="3"/>
  <c r="X193" i="3" s="1"/>
  <c r="U194" i="3"/>
  <c r="X194" i="3" s="1"/>
  <c r="U195" i="3"/>
  <c r="X195" i="3" s="1"/>
  <c r="U196" i="3"/>
  <c r="X196" i="3" s="1"/>
  <c r="U197" i="3"/>
  <c r="X197" i="3" s="1"/>
  <c r="U198" i="3"/>
  <c r="X198" i="3" s="1"/>
  <c r="U199" i="3"/>
  <c r="X199" i="3" s="1"/>
  <c r="U200" i="3"/>
  <c r="X200" i="3" s="1"/>
  <c r="U201" i="3"/>
  <c r="X201" i="3" s="1"/>
  <c r="U202" i="3"/>
  <c r="X202" i="3" s="1"/>
  <c r="U203" i="3"/>
  <c r="X203" i="3" s="1"/>
  <c r="U204" i="3"/>
  <c r="X204" i="3" s="1"/>
  <c r="U205" i="3"/>
  <c r="X205" i="3" s="1"/>
  <c r="U206" i="3"/>
  <c r="X206" i="3" s="1"/>
  <c r="U207" i="3"/>
  <c r="X207" i="3" s="1"/>
  <c r="U208" i="3"/>
  <c r="X208" i="3" s="1"/>
  <c r="U210" i="3"/>
  <c r="X210" i="3" s="1"/>
  <c r="U211" i="3"/>
  <c r="X211" i="3" s="1"/>
  <c r="U212" i="3"/>
  <c r="X212" i="3" s="1"/>
  <c r="U213" i="3"/>
  <c r="X213" i="3" s="1"/>
  <c r="U214" i="3"/>
  <c r="X214" i="3" s="1"/>
  <c r="U215" i="3"/>
  <c r="X215" i="3" s="1"/>
  <c r="U216" i="3"/>
  <c r="X216" i="3" s="1"/>
  <c r="U217" i="3"/>
  <c r="X217" i="3" s="1"/>
  <c r="U218" i="3"/>
  <c r="X218" i="3" s="1"/>
  <c r="U219" i="3"/>
  <c r="X219" i="3" s="1"/>
  <c r="U220" i="3"/>
  <c r="X220" i="3" s="1"/>
  <c r="U221" i="3"/>
  <c r="X221" i="3" s="1"/>
  <c r="U222" i="3"/>
  <c r="X222" i="3" s="1"/>
  <c r="U223" i="3"/>
  <c r="X223" i="3" s="1"/>
  <c r="U224" i="3"/>
  <c r="X224" i="3" s="1"/>
  <c r="U225" i="3"/>
  <c r="X225" i="3" s="1"/>
  <c r="U226" i="3"/>
  <c r="X226" i="3" s="1"/>
  <c r="U227" i="3"/>
  <c r="X227" i="3" s="1"/>
  <c r="U228" i="3"/>
  <c r="X228" i="3" s="1"/>
  <c r="U229" i="3"/>
  <c r="X229" i="3" s="1"/>
  <c r="U230" i="3"/>
  <c r="X230" i="3" s="1"/>
  <c r="U231" i="3"/>
  <c r="X231" i="3" s="1"/>
  <c r="U232" i="3"/>
  <c r="X232" i="3" s="1"/>
  <c r="U8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7" i="3"/>
  <c r="S41" i="3"/>
  <c r="R41" i="3"/>
  <c r="Q41" i="3"/>
  <c r="P41" i="3"/>
  <c r="P234" i="3" s="1"/>
  <c r="O41" i="3"/>
  <c r="N41" i="3"/>
  <c r="M41" i="3"/>
  <c r="L41" i="3"/>
  <c r="K41" i="3"/>
  <c r="J41" i="3"/>
  <c r="I41" i="3"/>
  <c r="F41" i="3"/>
  <c r="E41" i="3"/>
  <c r="D41" i="3"/>
  <c r="G209" i="3"/>
  <c r="S209" i="3"/>
  <c r="V209" i="3" s="1"/>
  <c r="Y209" i="3" s="1"/>
  <c r="R209" i="3"/>
  <c r="T209" i="3" s="1"/>
  <c r="Q209" i="3"/>
  <c r="P209" i="3"/>
  <c r="O209" i="3"/>
  <c r="W209" i="3" s="1"/>
  <c r="N209" i="3"/>
  <c r="M209" i="3"/>
  <c r="L209" i="3"/>
  <c r="K209" i="3"/>
  <c r="J209" i="3"/>
  <c r="I209" i="3"/>
  <c r="H209" i="3" s="1"/>
  <c r="F209" i="3"/>
  <c r="E209" i="3"/>
  <c r="D209" i="3"/>
  <c r="O160" i="3"/>
  <c r="W160" i="3" s="1"/>
  <c r="P160" i="3"/>
  <c r="Q160" i="3"/>
  <c r="R160" i="3"/>
  <c r="U160" i="3" s="1"/>
  <c r="X160" i="3" s="1"/>
  <c r="S160" i="3"/>
  <c r="V160" i="3" s="1"/>
  <c r="Y160" i="3" s="1"/>
  <c r="N160" i="3"/>
  <c r="J160" i="3"/>
  <c r="K160" i="3"/>
  <c r="L160" i="3"/>
  <c r="M160" i="3"/>
  <c r="I160" i="3"/>
  <c r="H160" i="3" s="1"/>
  <c r="E160" i="3"/>
  <c r="F160" i="3"/>
  <c r="G160" i="3" s="1"/>
  <c r="D160" i="3"/>
  <c r="S233" i="3"/>
  <c r="R233" i="3"/>
  <c r="T233" i="3" s="1"/>
  <c r="Q233" i="3"/>
  <c r="P233" i="3"/>
  <c r="V233" i="3" s="1"/>
  <c r="Y233" i="3" s="1"/>
  <c r="O233" i="3"/>
  <c r="W233" i="3" s="1"/>
  <c r="N233" i="3"/>
  <c r="M233" i="3"/>
  <c r="L233" i="3"/>
  <c r="K233" i="3"/>
  <c r="J233" i="3"/>
  <c r="I233" i="3"/>
  <c r="H233" i="3" s="1"/>
  <c r="F233" i="3"/>
  <c r="E233" i="3"/>
  <c r="D233" i="3"/>
  <c r="S82" i="3"/>
  <c r="R82" i="3"/>
  <c r="Q82" i="3"/>
  <c r="P82" i="3"/>
  <c r="O82" i="3"/>
  <c r="N82" i="3"/>
  <c r="M82" i="3"/>
  <c r="L82" i="3"/>
  <c r="K82" i="3"/>
  <c r="J82" i="3"/>
  <c r="I82" i="3"/>
  <c r="F82" i="3"/>
  <c r="E82" i="3"/>
  <c r="U82" i="3" s="1"/>
  <c r="X82" i="3" s="1"/>
  <c r="D82" i="3"/>
  <c r="O232" i="1"/>
  <c r="W232" i="1" s="1"/>
  <c r="P232" i="1"/>
  <c r="Q232" i="1"/>
  <c r="N232" i="1"/>
  <c r="J232" i="1"/>
  <c r="K232" i="1"/>
  <c r="L232" i="1"/>
  <c r="M232" i="1"/>
  <c r="I232" i="1"/>
  <c r="E232" i="1"/>
  <c r="D232" i="1"/>
  <c r="W82" i="3" l="1"/>
  <c r="V82" i="3"/>
  <c r="Y82" i="3" s="1"/>
  <c r="P43" i="2"/>
  <c r="Q43" i="2"/>
  <c r="J43" i="2"/>
  <c r="D43" i="2"/>
  <c r="I43" i="2"/>
  <c r="K43" i="2"/>
  <c r="E43" i="2"/>
  <c r="W43" i="2" s="1"/>
  <c r="H39" i="2"/>
  <c r="M234" i="3"/>
  <c r="T82" i="3"/>
  <c r="V41" i="3"/>
  <c r="Y41" i="3" s="1"/>
  <c r="E234" i="3"/>
  <c r="O234" i="3"/>
  <c r="T160" i="3"/>
  <c r="W41" i="3"/>
  <c r="Q234" i="3"/>
  <c r="J234" i="3"/>
  <c r="R234" i="3"/>
  <c r="U233" i="3"/>
  <c r="X233" i="3" s="1"/>
  <c r="U209" i="3"/>
  <c r="X209" i="3" s="1"/>
  <c r="U41" i="3"/>
  <c r="X41" i="3" s="1"/>
  <c r="I234" i="3"/>
  <c r="H234" i="3" s="1"/>
  <c r="K234" i="3"/>
  <c r="S234" i="3"/>
  <c r="F234" i="3"/>
  <c r="G233" i="3"/>
  <c r="L234" i="3"/>
  <c r="D234" i="3"/>
  <c r="N234" i="3"/>
  <c r="T41" i="3"/>
  <c r="H41" i="3"/>
  <c r="G41" i="3"/>
  <c r="G82" i="3"/>
  <c r="H82" i="3"/>
  <c r="W17" i="2"/>
  <c r="R17" i="2"/>
  <c r="T17" i="2" s="1"/>
  <c r="V234" i="3" l="1"/>
  <c r="Y234" i="3" s="1"/>
  <c r="G234" i="3"/>
  <c r="W234" i="3"/>
  <c r="U234" i="3"/>
  <c r="X234" i="3" s="1"/>
  <c r="T234" i="3"/>
  <c r="S17" i="2"/>
  <c r="V17" i="2" s="1"/>
  <c r="Y17" i="2" s="1"/>
  <c r="U17" i="2"/>
  <c r="X17" i="2" s="1"/>
  <c r="R222" i="1"/>
  <c r="R32" i="2" l="1"/>
  <c r="R41" i="2"/>
  <c r="U32" i="2" l="1"/>
  <c r="X32" i="2" s="1"/>
  <c r="T32" i="2"/>
  <c r="U41" i="2"/>
  <c r="X41" i="2" s="1"/>
  <c r="T41" i="2"/>
  <c r="R42" i="2"/>
  <c r="S32" i="2"/>
  <c r="V32" i="2" s="1"/>
  <c r="Y32" i="2" s="1"/>
  <c r="S41" i="2"/>
  <c r="V41" i="2" s="1"/>
  <c r="Y41" i="2" s="1"/>
  <c r="U42" i="2" l="1"/>
  <c r="X42" i="2" s="1"/>
  <c r="T42" i="2"/>
  <c r="S42" i="2"/>
  <c r="V42" i="2" s="1"/>
  <c r="Y42" i="2" s="1"/>
  <c r="W28" i="2"/>
  <c r="R28" i="2"/>
  <c r="U28" i="2" s="1"/>
  <c r="X28" i="2" s="1"/>
  <c r="F28" i="2"/>
  <c r="H28" i="2" s="1"/>
  <c r="R162" i="1"/>
  <c r="S162" i="1" s="1"/>
  <c r="W16" i="2"/>
  <c r="R16" i="2"/>
  <c r="U16" i="2" s="1"/>
  <c r="X16" i="2" s="1"/>
  <c r="R35" i="2"/>
  <c r="F35" i="2"/>
  <c r="R31" i="2"/>
  <c r="F31" i="2"/>
  <c r="F41" i="2"/>
  <c r="R34" i="2"/>
  <c r="F34" i="2"/>
  <c r="F32" i="2"/>
  <c r="R30" i="2"/>
  <c r="F30" i="2"/>
  <c r="W26" i="2"/>
  <c r="R26" i="2"/>
  <c r="T26" i="2" s="1"/>
  <c r="F26" i="2"/>
  <c r="G26" i="2" s="1"/>
  <c r="W27" i="2"/>
  <c r="R27" i="2"/>
  <c r="U27" i="2" s="1"/>
  <c r="X27" i="2" s="1"/>
  <c r="F27" i="2"/>
  <c r="G27" i="2" s="1"/>
  <c r="W15" i="2"/>
  <c r="R15" i="2"/>
  <c r="U15" i="2" s="1"/>
  <c r="X15" i="2" s="1"/>
  <c r="F15" i="2"/>
  <c r="G15" i="2" s="1"/>
  <c r="W25" i="2"/>
  <c r="R25" i="2"/>
  <c r="T25" i="2" s="1"/>
  <c r="F25" i="2"/>
  <c r="H25" i="2" s="1"/>
  <c r="W11" i="2"/>
  <c r="T11" i="2"/>
  <c r="R11" i="2"/>
  <c r="F11" i="2"/>
  <c r="W19" i="2"/>
  <c r="R19" i="2"/>
  <c r="U19" i="2" s="1"/>
  <c r="X19" i="2" s="1"/>
  <c r="F19" i="2"/>
  <c r="H19" i="2" s="1"/>
  <c r="W24" i="2"/>
  <c r="R24" i="2"/>
  <c r="U24" i="2" s="1"/>
  <c r="X24" i="2" s="1"/>
  <c r="F24" i="2"/>
  <c r="H24" i="2" s="1"/>
  <c r="W23" i="2"/>
  <c r="R23" i="2"/>
  <c r="U23" i="2" s="1"/>
  <c r="X23" i="2" s="1"/>
  <c r="F23" i="2"/>
  <c r="H23" i="2" s="1"/>
  <c r="W20" i="2"/>
  <c r="R20" i="2"/>
  <c r="U20" i="2" s="1"/>
  <c r="X20" i="2" s="1"/>
  <c r="F20" i="2"/>
  <c r="H20" i="2" s="1"/>
  <c r="W18" i="2"/>
  <c r="R18" i="2"/>
  <c r="T18" i="2" s="1"/>
  <c r="F18" i="2"/>
  <c r="H18" i="2" s="1"/>
  <c r="F17" i="2"/>
  <c r="G17" i="2" s="1"/>
  <c r="W14" i="2"/>
  <c r="R14" i="2"/>
  <c r="U14" i="2" s="1"/>
  <c r="X14" i="2" s="1"/>
  <c r="F14" i="2"/>
  <c r="G14" i="2" s="1"/>
  <c r="W12" i="2"/>
  <c r="R12" i="2"/>
  <c r="U12" i="2" s="1"/>
  <c r="X12" i="2" s="1"/>
  <c r="F12" i="2"/>
  <c r="G12" i="2" s="1"/>
  <c r="W13" i="2"/>
  <c r="R13" i="2"/>
  <c r="U13" i="2" s="1"/>
  <c r="X13" i="2" s="1"/>
  <c r="F13" i="2"/>
  <c r="H13" i="2" s="1"/>
  <c r="T34" i="2" l="1"/>
  <c r="U34" i="2"/>
  <c r="X34" i="2" s="1"/>
  <c r="G28" i="2"/>
  <c r="H30" i="2"/>
  <c r="G30" i="2"/>
  <c r="G35" i="2"/>
  <c r="H35" i="2"/>
  <c r="G34" i="2"/>
  <c r="H34" i="2"/>
  <c r="G41" i="2"/>
  <c r="H41" i="2"/>
  <c r="G31" i="2"/>
  <c r="H31" i="2"/>
  <c r="U30" i="2"/>
  <c r="X30" i="2" s="1"/>
  <c r="T30" i="2"/>
  <c r="T35" i="2"/>
  <c r="U35" i="2"/>
  <c r="X35" i="2" s="1"/>
  <c r="U31" i="2"/>
  <c r="X31" i="2" s="1"/>
  <c r="T31" i="2"/>
  <c r="G32" i="2"/>
  <c r="H32" i="2"/>
  <c r="H14" i="2"/>
  <c r="G25" i="2"/>
  <c r="F36" i="2"/>
  <c r="F42" i="2"/>
  <c r="H11" i="2"/>
  <c r="F29" i="2"/>
  <c r="U26" i="2"/>
  <c r="X26" i="2" s="1"/>
  <c r="F33" i="2"/>
  <c r="U11" i="2"/>
  <c r="X11" i="2" s="1"/>
  <c r="R29" i="2"/>
  <c r="S28" i="2"/>
  <c r="V28" i="2" s="1"/>
  <c r="Y28" i="2" s="1"/>
  <c r="T28" i="2"/>
  <c r="H17" i="2"/>
  <c r="G20" i="2"/>
  <c r="G24" i="2"/>
  <c r="S11" i="2"/>
  <c r="G23" i="2"/>
  <c r="H15" i="2"/>
  <c r="T16" i="2"/>
  <c r="S16" i="2"/>
  <c r="V16" i="2" s="1"/>
  <c r="Y16" i="2" s="1"/>
  <c r="S35" i="2"/>
  <c r="V35" i="2" s="1"/>
  <c r="Y35" i="2" s="1"/>
  <c r="S31" i="2"/>
  <c r="V31" i="2" s="1"/>
  <c r="Y31" i="2" s="1"/>
  <c r="S34" i="2"/>
  <c r="V34" i="2" s="1"/>
  <c r="Y34" i="2" s="1"/>
  <c r="S30" i="2"/>
  <c r="V30" i="2" s="1"/>
  <c r="Y30" i="2" s="1"/>
  <c r="H26" i="2"/>
  <c r="S26" i="2"/>
  <c r="V26" i="2" s="1"/>
  <c r="Y26" i="2" s="1"/>
  <c r="S27" i="2"/>
  <c r="V27" i="2" s="1"/>
  <c r="Y27" i="2" s="1"/>
  <c r="H27" i="2"/>
  <c r="T27" i="2"/>
  <c r="S15" i="2"/>
  <c r="V15" i="2" s="1"/>
  <c r="Y15" i="2" s="1"/>
  <c r="T15" i="2"/>
  <c r="S25" i="2"/>
  <c r="V25" i="2" s="1"/>
  <c r="Y25" i="2" s="1"/>
  <c r="G11" i="2"/>
  <c r="U25" i="2"/>
  <c r="X25" i="2" s="1"/>
  <c r="S19" i="2"/>
  <c r="V19" i="2" s="1"/>
  <c r="Y19" i="2" s="1"/>
  <c r="T19" i="2"/>
  <c r="G19" i="2"/>
  <c r="S24" i="2"/>
  <c r="V24" i="2" s="1"/>
  <c r="Y24" i="2" s="1"/>
  <c r="T24" i="2"/>
  <c r="S23" i="2"/>
  <c r="V23" i="2" s="1"/>
  <c r="Y23" i="2" s="1"/>
  <c r="T23" i="2"/>
  <c r="S20" i="2"/>
  <c r="V20" i="2" s="1"/>
  <c r="Y20" i="2" s="1"/>
  <c r="T20" i="2"/>
  <c r="S18" i="2"/>
  <c r="V18" i="2" s="1"/>
  <c r="Y18" i="2" s="1"/>
  <c r="U18" i="2"/>
  <c r="X18" i="2" s="1"/>
  <c r="G18" i="2"/>
  <c r="T14" i="2"/>
  <c r="S14" i="2"/>
  <c r="V14" i="2" s="1"/>
  <c r="Y14" i="2" s="1"/>
  <c r="S12" i="2"/>
  <c r="V12" i="2" s="1"/>
  <c r="Y12" i="2" s="1"/>
  <c r="H12" i="2"/>
  <c r="T12" i="2"/>
  <c r="G13" i="2"/>
  <c r="S13" i="2"/>
  <c r="V13" i="2" s="1"/>
  <c r="Y13" i="2" s="1"/>
  <c r="T13" i="2"/>
  <c r="H33" i="2" l="1"/>
  <c r="G33" i="2"/>
  <c r="R43" i="2"/>
  <c r="T29" i="2"/>
  <c r="U29" i="2"/>
  <c r="X29" i="2" s="1"/>
  <c r="F43" i="2"/>
  <c r="H29" i="2"/>
  <c r="G29" i="2"/>
  <c r="G36" i="2"/>
  <c r="H36" i="2"/>
  <c r="G42" i="2"/>
  <c r="H42" i="2"/>
  <c r="T43" i="2"/>
  <c r="U43" i="2"/>
  <c r="X43" i="2" s="1"/>
  <c r="V11" i="2"/>
  <c r="Y11" i="2" s="1"/>
  <c r="S43" i="2"/>
  <c r="V43" i="2" s="1"/>
  <c r="Y43" i="2" s="1"/>
  <c r="S29" i="2"/>
  <c r="V29" i="2" s="1"/>
  <c r="Y29" i="2" s="1"/>
  <c r="W44" i="1"/>
  <c r="W15" i="1"/>
  <c r="W60" i="1"/>
  <c r="W47" i="1"/>
  <c r="W27" i="1"/>
  <c r="W37" i="1"/>
  <c r="W34" i="1"/>
  <c r="W22" i="1"/>
  <c r="W12" i="1"/>
  <c r="W26" i="1"/>
  <c r="W38" i="1"/>
  <c r="W53" i="1"/>
  <c r="W51" i="1"/>
  <c r="W32" i="1"/>
  <c r="W67" i="1"/>
  <c r="W13" i="1"/>
  <c r="W28" i="1"/>
  <c r="W61" i="1"/>
  <c r="W33" i="1"/>
  <c r="W23" i="1"/>
  <c r="W17" i="1"/>
  <c r="W45" i="1"/>
  <c r="W54" i="1"/>
  <c r="W35" i="1"/>
  <c r="W19" i="1"/>
  <c r="W55" i="1"/>
  <c r="W14" i="1"/>
  <c r="W46" i="1"/>
  <c r="W29" i="1"/>
  <c r="W30" i="1"/>
  <c r="W16" i="1"/>
  <c r="W58" i="1"/>
  <c r="W24" i="1"/>
  <c r="W11" i="1"/>
  <c r="W39" i="1"/>
  <c r="W18" i="1"/>
  <c r="W49" i="1"/>
  <c r="W42" i="1"/>
  <c r="W40" i="1"/>
  <c r="W31" i="1"/>
  <c r="W43" i="1"/>
  <c r="W20" i="1"/>
  <c r="W48" i="1"/>
  <c r="W62" i="1"/>
  <c r="W41" i="1"/>
  <c r="W25" i="1"/>
  <c r="W73" i="1"/>
  <c r="W71" i="1"/>
  <c r="W36" i="1"/>
  <c r="W50" i="1"/>
  <c r="W10" i="1"/>
  <c r="W64" i="1"/>
  <c r="W59" i="1"/>
  <c r="W65" i="1"/>
  <c r="W63" i="1"/>
  <c r="W56" i="1"/>
  <c r="W66" i="1"/>
  <c r="W68" i="1"/>
  <c r="W70" i="1"/>
  <c r="W57" i="1"/>
  <c r="W72" i="1"/>
  <c r="W69" i="1"/>
  <c r="W21" i="1"/>
  <c r="W87" i="1"/>
  <c r="W92" i="1"/>
  <c r="W91" i="1"/>
  <c r="W84" i="1"/>
  <c r="W82" i="1"/>
  <c r="W83" i="1"/>
  <c r="W80" i="1"/>
  <c r="W74" i="1"/>
  <c r="W75" i="1"/>
  <c r="W88" i="1"/>
  <c r="W86" i="1"/>
  <c r="W78" i="1"/>
  <c r="W76" i="1"/>
  <c r="W85" i="1"/>
  <c r="W81" i="1"/>
  <c r="W89" i="1"/>
  <c r="W79" i="1"/>
  <c r="W90" i="1"/>
  <c r="W77" i="1"/>
  <c r="W94" i="1"/>
  <c r="W93" i="1"/>
  <c r="W101" i="1"/>
  <c r="W97" i="1"/>
  <c r="W98" i="1"/>
  <c r="W99" i="1"/>
  <c r="W95" i="1"/>
  <c r="W102" i="1"/>
  <c r="W96" i="1"/>
  <c r="W104" i="1"/>
  <c r="W100" i="1"/>
  <c r="W105" i="1"/>
  <c r="W103" i="1"/>
  <c r="W115" i="1"/>
  <c r="W120" i="1"/>
  <c r="W116" i="1"/>
  <c r="W110" i="1"/>
  <c r="W117" i="1"/>
  <c r="W122" i="1"/>
  <c r="W119" i="1"/>
  <c r="W107" i="1"/>
  <c r="W112" i="1"/>
  <c r="W109" i="1"/>
  <c r="W111" i="1"/>
  <c r="W113" i="1"/>
  <c r="W123" i="1"/>
  <c r="W121" i="1"/>
  <c r="W118" i="1"/>
  <c r="W108" i="1"/>
  <c r="W114" i="1"/>
  <c r="W106" i="1"/>
  <c r="W125" i="1"/>
  <c r="W126" i="1"/>
  <c r="W124" i="1"/>
  <c r="W128" i="1"/>
  <c r="W129" i="1"/>
  <c r="W127" i="1"/>
  <c r="W131" i="1"/>
  <c r="W130" i="1"/>
  <c r="W132" i="1"/>
  <c r="W136" i="1"/>
  <c r="W134" i="1"/>
  <c r="W137" i="1"/>
  <c r="W135" i="1"/>
  <c r="W138" i="1"/>
  <c r="W133" i="1"/>
  <c r="W139" i="1"/>
  <c r="W140" i="1"/>
  <c r="W143" i="1"/>
  <c r="W141" i="1"/>
  <c r="W142" i="1"/>
  <c r="W144" i="1"/>
  <c r="W145" i="1"/>
  <c r="W148" i="1"/>
  <c r="W147" i="1"/>
  <c r="W149" i="1"/>
  <c r="W146" i="1"/>
  <c r="W151" i="1"/>
  <c r="W150" i="1"/>
  <c r="W152" i="1"/>
  <c r="W153" i="1"/>
  <c r="W154" i="1"/>
  <c r="W155" i="1"/>
  <c r="W159" i="1"/>
  <c r="W156" i="1"/>
  <c r="W157" i="1"/>
  <c r="W158" i="1"/>
  <c r="W160" i="1"/>
  <c r="W161" i="1"/>
  <c r="W164" i="1"/>
  <c r="W163" i="1"/>
  <c r="W162" i="1"/>
  <c r="W165" i="1"/>
  <c r="W166" i="1"/>
  <c r="W167" i="1"/>
  <c r="W168" i="1"/>
  <c r="W169" i="1"/>
  <c r="W172" i="1"/>
  <c r="W170" i="1"/>
  <c r="W171" i="1"/>
  <c r="W174" i="1"/>
  <c r="W181" i="1"/>
  <c r="W175" i="1"/>
  <c r="W177" i="1"/>
  <c r="W176" i="1"/>
  <c r="W179" i="1"/>
  <c r="W178" i="1"/>
  <c r="W173" i="1"/>
  <c r="W180" i="1"/>
  <c r="W184" i="1"/>
  <c r="W182" i="1"/>
  <c r="W183" i="1"/>
  <c r="W185" i="1"/>
  <c r="W187" i="1"/>
  <c r="W186" i="1"/>
  <c r="W188" i="1"/>
  <c r="W189" i="1"/>
  <c r="W190" i="1"/>
  <c r="W191" i="1"/>
  <c r="W192" i="1"/>
  <c r="W193" i="1"/>
  <c r="W194" i="1"/>
  <c r="W195" i="1"/>
  <c r="W199" i="1"/>
  <c r="W198" i="1"/>
  <c r="W200" i="1"/>
  <c r="W197" i="1"/>
  <c r="W196" i="1"/>
  <c r="W205" i="1"/>
  <c r="W202" i="1"/>
  <c r="W203" i="1"/>
  <c r="W204" i="1"/>
  <c r="W201" i="1"/>
  <c r="W206" i="1"/>
  <c r="W208" i="1"/>
  <c r="W207" i="1"/>
  <c r="W210" i="1"/>
  <c r="W212" i="1"/>
  <c r="W213" i="1"/>
  <c r="W214" i="1"/>
  <c r="W209" i="1"/>
  <c r="W211" i="1"/>
  <c r="W216" i="1"/>
  <c r="W215" i="1"/>
  <c r="W218" i="1"/>
  <c r="W217" i="1"/>
  <c r="W219" i="1"/>
  <c r="W220" i="1"/>
  <c r="W222" i="1"/>
  <c r="W221" i="1"/>
  <c r="W223" i="1"/>
  <c r="W225" i="1"/>
  <c r="W224" i="1"/>
  <c r="W226" i="1"/>
  <c r="W227" i="1"/>
  <c r="W228" i="1"/>
  <c r="W230" i="1"/>
  <c r="W229" i="1"/>
  <c r="W231" i="1"/>
  <c r="W52" i="1"/>
  <c r="F44" i="1"/>
  <c r="H44" i="1" s="1"/>
  <c r="F15" i="1"/>
  <c r="F60" i="1"/>
  <c r="G60" i="1" s="1"/>
  <c r="F47" i="1"/>
  <c r="G47" i="1" s="1"/>
  <c r="F27" i="1"/>
  <c r="G27" i="1" s="1"/>
  <c r="F37" i="1"/>
  <c r="H37" i="1" s="1"/>
  <c r="F34" i="1"/>
  <c r="H34" i="1" s="1"/>
  <c r="F22" i="1"/>
  <c r="F12" i="1"/>
  <c r="F26" i="1"/>
  <c r="F38" i="1"/>
  <c r="G38" i="1" s="1"/>
  <c r="F53" i="1"/>
  <c r="G53" i="1" s="1"/>
  <c r="F51" i="1"/>
  <c r="G51" i="1" s="1"/>
  <c r="F32" i="1"/>
  <c r="F67" i="1"/>
  <c r="H67" i="1" s="1"/>
  <c r="F13" i="1"/>
  <c r="F28" i="1"/>
  <c r="H28" i="1" s="1"/>
  <c r="F61" i="1"/>
  <c r="F33" i="1"/>
  <c r="G33" i="1" s="1"/>
  <c r="F23" i="1"/>
  <c r="G23" i="1" s="1"/>
  <c r="F17" i="1"/>
  <c r="G17" i="1" s="1"/>
  <c r="F45" i="1"/>
  <c r="H45" i="1" s="1"/>
  <c r="F54" i="1"/>
  <c r="H54" i="1" s="1"/>
  <c r="F35" i="1"/>
  <c r="F19" i="1"/>
  <c r="H19" i="1" s="1"/>
  <c r="F55" i="1"/>
  <c r="F14" i="1"/>
  <c r="G14" i="1" s="1"/>
  <c r="F46" i="1"/>
  <c r="G46" i="1" s="1"/>
  <c r="F29" i="1"/>
  <c r="G29" i="1" s="1"/>
  <c r="F30" i="1"/>
  <c r="G30" i="1" s="1"/>
  <c r="F16" i="1"/>
  <c r="H16" i="1" s="1"/>
  <c r="F58" i="1"/>
  <c r="F24" i="1"/>
  <c r="H24" i="1" s="1"/>
  <c r="F11" i="1"/>
  <c r="F39" i="1"/>
  <c r="G39" i="1" s="1"/>
  <c r="F18" i="1"/>
  <c r="G18" i="1" s="1"/>
  <c r="F49" i="1"/>
  <c r="G49" i="1" s="1"/>
  <c r="F42" i="1"/>
  <c r="H42" i="1" s="1"/>
  <c r="F40" i="1"/>
  <c r="H40" i="1" s="1"/>
  <c r="F31" i="1"/>
  <c r="F43" i="1"/>
  <c r="H43" i="1" s="1"/>
  <c r="F20" i="1"/>
  <c r="F48" i="1"/>
  <c r="G48" i="1" s="1"/>
  <c r="F62" i="1"/>
  <c r="G62" i="1" s="1"/>
  <c r="F41" i="1"/>
  <c r="G41" i="1" s="1"/>
  <c r="F25" i="1"/>
  <c r="H25" i="1" s="1"/>
  <c r="F73" i="1"/>
  <c r="H73" i="1" s="1"/>
  <c r="F71" i="1"/>
  <c r="F36" i="1"/>
  <c r="H36" i="1" s="1"/>
  <c r="F50" i="1"/>
  <c r="F10" i="1"/>
  <c r="G10" i="1" s="1"/>
  <c r="F64" i="1"/>
  <c r="G64" i="1" s="1"/>
  <c r="F59" i="1"/>
  <c r="G59" i="1" s="1"/>
  <c r="F65" i="1"/>
  <c r="H65" i="1" s="1"/>
  <c r="F63" i="1"/>
  <c r="H63" i="1" s="1"/>
  <c r="F56" i="1"/>
  <c r="F66" i="1"/>
  <c r="H66" i="1" s="1"/>
  <c r="F68" i="1"/>
  <c r="F70" i="1"/>
  <c r="G70" i="1" s="1"/>
  <c r="F57" i="1"/>
  <c r="G57" i="1" s="1"/>
  <c r="F72" i="1"/>
  <c r="G72" i="1" s="1"/>
  <c r="F69" i="1"/>
  <c r="G69" i="1" s="1"/>
  <c r="F21" i="1"/>
  <c r="H21" i="1" s="1"/>
  <c r="F87" i="1"/>
  <c r="F92" i="1"/>
  <c r="H92" i="1" s="1"/>
  <c r="F91" i="1"/>
  <c r="F84" i="1"/>
  <c r="G84" i="1" s="1"/>
  <c r="F82" i="1"/>
  <c r="G82" i="1" s="1"/>
  <c r="F83" i="1"/>
  <c r="G83" i="1" s="1"/>
  <c r="F80" i="1"/>
  <c r="H80" i="1" s="1"/>
  <c r="F74" i="1"/>
  <c r="H74" i="1" s="1"/>
  <c r="F75" i="1"/>
  <c r="F88" i="1"/>
  <c r="H88" i="1" s="1"/>
  <c r="F86" i="1"/>
  <c r="F78" i="1"/>
  <c r="G78" i="1" s="1"/>
  <c r="F76" i="1"/>
  <c r="G76" i="1" s="1"/>
  <c r="F85" i="1"/>
  <c r="G85" i="1" s="1"/>
  <c r="F81" i="1"/>
  <c r="H81" i="1" s="1"/>
  <c r="F89" i="1"/>
  <c r="H89" i="1" s="1"/>
  <c r="F79" i="1"/>
  <c r="F90" i="1"/>
  <c r="H90" i="1" s="1"/>
  <c r="F77" i="1"/>
  <c r="F94" i="1"/>
  <c r="G94" i="1" s="1"/>
  <c r="F93" i="1"/>
  <c r="G93" i="1" s="1"/>
  <c r="F101" i="1"/>
  <c r="G101" i="1" s="1"/>
  <c r="F97" i="1"/>
  <c r="G97" i="1" s="1"/>
  <c r="F98" i="1"/>
  <c r="H98" i="1" s="1"/>
  <c r="F99" i="1"/>
  <c r="F95" i="1"/>
  <c r="H95" i="1" s="1"/>
  <c r="F102" i="1"/>
  <c r="F96" i="1"/>
  <c r="G96" i="1" s="1"/>
  <c r="F104" i="1"/>
  <c r="G104" i="1" s="1"/>
  <c r="F100" i="1"/>
  <c r="G100" i="1" s="1"/>
  <c r="F105" i="1"/>
  <c r="H105" i="1" s="1"/>
  <c r="F103" i="1"/>
  <c r="H103" i="1" s="1"/>
  <c r="F115" i="1"/>
  <c r="F120" i="1"/>
  <c r="H120" i="1" s="1"/>
  <c r="F116" i="1"/>
  <c r="F110" i="1"/>
  <c r="G110" i="1" s="1"/>
  <c r="F117" i="1"/>
  <c r="G117" i="1" s="1"/>
  <c r="F122" i="1"/>
  <c r="G122" i="1" s="1"/>
  <c r="F119" i="1"/>
  <c r="G119" i="1" s="1"/>
  <c r="F107" i="1"/>
  <c r="H107" i="1" s="1"/>
  <c r="F112" i="1"/>
  <c r="F109" i="1"/>
  <c r="H109" i="1" s="1"/>
  <c r="F111" i="1"/>
  <c r="F113" i="1"/>
  <c r="G113" i="1" s="1"/>
  <c r="F123" i="1"/>
  <c r="G123" i="1" s="1"/>
  <c r="F121" i="1"/>
  <c r="G121" i="1" s="1"/>
  <c r="F118" i="1"/>
  <c r="H118" i="1" s="1"/>
  <c r="F108" i="1"/>
  <c r="H108" i="1" s="1"/>
  <c r="F114" i="1"/>
  <c r="F106" i="1"/>
  <c r="H106" i="1" s="1"/>
  <c r="F125" i="1"/>
  <c r="F126" i="1"/>
  <c r="G126" i="1" s="1"/>
  <c r="F124" i="1"/>
  <c r="G124" i="1" s="1"/>
  <c r="F128" i="1"/>
  <c r="G128" i="1" s="1"/>
  <c r="F129" i="1"/>
  <c r="G129" i="1" s="1"/>
  <c r="F127" i="1"/>
  <c r="H127" i="1" s="1"/>
  <c r="F131" i="1"/>
  <c r="F130" i="1"/>
  <c r="H130" i="1" s="1"/>
  <c r="F132" i="1"/>
  <c r="F136" i="1"/>
  <c r="G136" i="1" s="1"/>
  <c r="F134" i="1"/>
  <c r="G134" i="1" s="1"/>
  <c r="F137" i="1"/>
  <c r="G137" i="1" s="1"/>
  <c r="F135" i="1"/>
  <c r="G135" i="1" s="1"/>
  <c r="F138" i="1"/>
  <c r="H138" i="1" s="1"/>
  <c r="F133" i="1"/>
  <c r="F139" i="1"/>
  <c r="H139" i="1" s="1"/>
  <c r="F140" i="1"/>
  <c r="F143" i="1"/>
  <c r="G143" i="1" s="1"/>
  <c r="F141" i="1"/>
  <c r="G141" i="1" s="1"/>
  <c r="F142" i="1"/>
  <c r="G142" i="1" s="1"/>
  <c r="F144" i="1"/>
  <c r="H144" i="1" s="1"/>
  <c r="F145" i="1"/>
  <c r="H145" i="1" s="1"/>
  <c r="F148" i="1"/>
  <c r="F147" i="1"/>
  <c r="H147" i="1" s="1"/>
  <c r="F149" i="1"/>
  <c r="F146" i="1"/>
  <c r="G146" i="1" s="1"/>
  <c r="F151" i="1"/>
  <c r="G151" i="1" s="1"/>
  <c r="F150" i="1"/>
  <c r="G150" i="1" s="1"/>
  <c r="F152" i="1"/>
  <c r="H152" i="1" s="1"/>
  <c r="F153" i="1"/>
  <c r="H153" i="1" s="1"/>
  <c r="F154" i="1"/>
  <c r="F155" i="1"/>
  <c r="H155" i="1" s="1"/>
  <c r="F159" i="1"/>
  <c r="F156" i="1"/>
  <c r="G156" i="1" s="1"/>
  <c r="F157" i="1"/>
  <c r="G157" i="1" s="1"/>
  <c r="F158" i="1"/>
  <c r="G158" i="1" s="1"/>
  <c r="F160" i="1"/>
  <c r="H160" i="1" s="1"/>
  <c r="F161" i="1"/>
  <c r="H161" i="1" s="1"/>
  <c r="F163" i="1"/>
  <c r="H163" i="1" s="1"/>
  <c r="F165" i="1"/>
  <c r="G165" i="1" s="1"/>
  <c r="F166" i="1"/>
  <c r="G166" i="1" s="1"/>
  <c r="F167" i="1"/>
  <c r="G167" i="1" s="1"/>
  <c r="F168" i="1"/>
  <c r="H168" i="1" s="1"/>
  <c r="F169" i="1"/>
  <c r="H169" i="1" s="1"/>
  <c r="F172" i="1"/>
  <c r="H172" i="1" s="1"/>
  <c r="F170" i="1"/>
  <c r="F171" i="1"/>
  <c r="G171" i="1" s="1"/>
  <c r="F174" i="1"/>
  <c r="G174" i="1" s="1"/>
  <c r="F181" i="1"/>
  <c r="G181" i="1" s="1"/>
  <c r="F175" i="1"/>
  <c r="H175" i="1" s="1"/>
  <c r="F177" i="1"/>
  <c r="H177" i="1" s="1"/>
  <c r="F176" i="1"/>
  <c r="F179" i="1"/>
  <c r="H179" i="1" s="1"/>
  <c r="F178" i="1"/>
  <c r="F173" i="1"/>
  <c r="G173" i="1" s="1"/>
  <c r="F180" i="1"/>
  <c r="G180" i="1" s="1"/>
  <c r="F184" i="1"/>
  <c r="G184" i="1" s="1"/>
  <c r="F182" i="1"/>
  <c r="H182" i="1" s="1"/>
  <c r="F183" i="1"/>
  <c r="H183" i="1" s="1"/>
  <c r="F185" i="1"/>
  <c r="F187" i="1"/>
  <c r="H187" i="1" s="1"/>
  <c r="F186" i="1"/>
  <c r="F188" i="1"/>
  <c r="G188" i="1" s="1"/>
  <c r="F189" i="1"/>
  <c r="G189" i="1" s="1"/>
  <c r="F190" i="1"/>
  <c r="G190" i="1" s="1"/>
  <c r="F191" i="1"/>
  <c r="H191" i="1" s="1"/>
  <c r="F192" i="1"/>
  <c r="H192" i="1" s="1"/>
  <c r="F193" i="1"/>
  <c r="F194" i="1"/>
  <c r="H194" i="1" s="1"/>
  <c r="F195" i="1"/>
  <c r="F199" i="1"/>
  <c r="G199" i="1" s="1"/>
  <c r="F198" i="1"/>
  <c r="G198" i="1" s="1"/>
  <c r="F200" i="1"/>
  <c r="G200" i="1" s="1"/>
  <c r="F197" i="1"/>
  <c r="H197" i="1" s="1"/>
  <c r="F196" i="1"/>
  <c r="H196" i="1" s="1"/>
  <c r="F205" i="1"/>
  <c r="F202" i="1"/>
  <c r="H202" i="1" s="1"/>
  <c r="F203" i="1"/>
  <c r="F204" i="1"/>
  <c r="G204" i="1" s="1"/>
  <c r="F201" i="1"/>
  <c r="G201" i="1" s="1"/>
  <c r="F206" i="1"/>
  <c r="G206" i="1" s="1"/>
  <c r="F208" i="1"/>
  <c r="G208" i="1" s="1"/>
  <c r="F207" i="1"/>
  <c r="H207" i="1" s="1"/>
  <c r="F210" i="1"/>
  <c r="F212" i="1"/>
  <c r="H212" i="1" s="1"/>
  <c r="F213" i="1"/>
  <c r="F214" i="1"/>
  <c r="G214" i="1" s="1"/>
  <c r="F209" i="1"/>
  <c r="G209" i="1" s="1"/>
  <c r="F211" i="1"/>
  <c r="G211" i="1" s="1"/>
  <c r="F216" i="1"/>
  <c r="H216" i="1" s="1"/>
  <c r="F215" i="1"/>
  <c r="H215" i="1" s="1"/>
  <c r="F218" i="1"/>
  <c r="F217" i="1"/>
  <c r="H217" i="1" s="1"/>
  <c r="F219" i="1"/>
  <c r="F220" i="1"/>
  <c r="G220" i="1" s="1"/>
  <c r="F222" i="1"/>
  <c r="G222" i="1" s="1"/>
  <c r="F221" i="1"/>
  <c r="G221" i="1" s="1"/>
  <c r="F223" i="1"/>
  <c r="G223" i="1" s="1"/>
  <c r="F225" i="1"/>
  <c r="H225" i="1" s="1"/>
  <c r="F224" i="1"/>
  <c r="F226" i="1"/>
  <c r="H226" i="1" s="1"/>
  <c r="F227" i="1"/>
  <c r="F228" i="1"/>
  <c r="G228" i="1" s="1"/>
  <c r="F230" i="1"/>
  <c r="G230" i="1" s="1"/>
  <c r="F229" i="1"/>
  <c r="G229" i="1" s="1"/>
  <c r="F231" i="1"/>
  <c r="H231" i="1" s="1"/>
  <c r="F52" i="1"/>
  <c r="H52" i="1" s="1"/>
  <c r="R15" i="1"/>
  <c r="R60" i="1"/>
  <c r="R47" i="1"/>
  <c r="R27" i="1"/>
  <c r="R37" i="1"/>
  <c r="R34" i="1"/>
  <c r="T34" i="1" s="1"/>
  <c r="R22" i="1"/>
  <c r="U22" i="1" s="1"/>
  <c r="X22" i="1" s="1"/>
  <c r="R12" i="1"/>
  <c r="R26" i="1"/>
  <c r="R38" i="1"/>
  <c r="R53" i="1"/>
  <c r="R51" i="1"/>
  <c r="R32" i="1"/>
  <c r="S32" i="1" s="1"/>
  <c r="V32" i="1" s="1"/>
  <c r="Y32" i="1" s="1"/>
  <c r="R67" i="1"/>
  <c r="R13" i="1"/>
  <c r="U13" i="1" s="1"/>
  <c r="X13" i="1" s="1"/>
  <c r="R28" i="1"/>
  <c r="U28" i="1" s="1"/>
  <c r="X28" i="1" s="1"/>
  <c r="R61" i="1"/>
  <c r="R33" i="1"/>
  <c r="U33" i="1" s="1"/>
  <c r="X33" i="1" s="1"/>
  <c r="R23" i="1"/>
  <c r="R17" i="1"/>
  <c r="S17" i="1" s="1"/>
  <c r="V17" i="1" s="1"/>
  <c r="Y17" i="1" s="1"/>
  <c r="R45" i="1"/>
  <c r="S45" i="1" s="1"/>
  <c r="V45" i="1" s="1"/>
  <c r="Y45" i="1" s="1"/>
  <c r="R54" i="1"/>
  <c r="S54" i="1" s="1"/>
  <c r="V54" i="1" s="1"/>
  <c r="Y54" i="1" s="1"/>
  <c r="R35" i="1"/>
  <c r="U35" i="1" s="1"/>
  <c r="X35" i="1" s="1"/>
  <c r="R19" i="1"/>
  <c r="U19" i="1" s="1"/>
  <c r="X19" i="1" s="1"/>
  <c r="R55" i="1"/>
  <c r="R14" i="1"/>
  <c r="R46" i="1"/>
  <c r="R29" i="1"/>
  <c r="S29" i="1" s="1"/>
  <c r="V29" i="1" s="1"/>
  <c r="Y29" i="1" s="1"/>
  <c r="R30" i="1"/>
  <c r="S30" i="1" s="1"/>
  <c r="V30" i="1" s="1"/>
  <c r="Y30" i="1" s="1"/>
  <c r="R16" i="1"/>
  <c r="S16" i="1" s="1"/>
  <c r="V16" i="1" s="1"/>
  <c r="Y16" i="1" s="1"/>
  <c r="R58" i="1"/>
  <c r="U58" i="1" s="1"/>
  <c r="X58" i="1" s="1"/>
  <c r="R24" i="1"/>
  <c r="U24" i="1" s="1"/>
  <c r="X24" i="1" s="1"/>
  <c r="R11" i="1"/>
  <c r="R39" i="1"/>
  <c r="U39" i="1" s="1"/>
  <c r="X39" i="1" s="1"/>
  <c r="R18" i="1"/>
  <c r="R49" i="1"/>
  <c r="S49" i="1" s="1"/>
  <c r="V49" i="1" s="1"/>
  <c r="Y49" i="1" s="1"/>
  <c r="R42" i="1"/>
  <c r="S42" i="1" s="1"/>
  <c r="V42" i="1" s="1"/>
  <c r="Y42" i="1" s="1"/>
  <c r="R40" i="1"/>
  <c r="S40" i="1" s="1"/>
  <c r="V40" i="1" s="1"/>
  <c r="Y40" i="1" s="1"/>
  <c r="R31" i="1"/>
  <c r="U31" i="1" s="1"/>
  <c r="X31" i="1" s="1"/>
  <c r="R43" i="1"/>
  <c r="U43" i="1" s="1"/>
  <c r="X43" i="1" s="1"/>
  <c r="R20" i="1"/>
  <c r="R48" i="1"/>
  <c r="R62" i="1"/>
  <c r="R41" i="1"/>
  <c r="S41" i="1" s="1"/>
  <c r="V41" i="1" s="1"/>
  <c r="Y41" i="1" s="1"/>
  <c r="R25" i="1"/>
  <c r="S25" i="1" s="1"/>
  <c r="V25" i="1" s="1"/>
  <c r="Y25" i="1" s="1"/>
  <c r="R73" i="1"/>
  <c r="S73" i="1" s="1"/>
  <c r="V73" i="1" s="1"/>
  <c r="Y73" i="1" s="1"/>
  <c r="R71" i="1"/>
  <c r="U71" i="1" s="1"/>
  <c r="X71" i="1" s="1"/>
  <c r="R36" i="1"/>
  <c r="U36" i="1" s="1"/>
  <c r="X36" i="1" s="1"/>
  <c r="R50" i="1"/>
  <c r="R10" i="1"/>
  <c r="U10" i="1" s="1"/>
  <c r="X10" i="1" s="1"/>
  <c r="R64" i="1"/>
  <c r="R59" i="1"/>
  <c r="S59" i="1" s="1"/>
  <c r="V59" i="1" s="1"/>
  <c r="Y59" i="1" s="1"/>
  <c r="R65" i="1"/>
  <c r="S65" i="1" s="1"/>
  <c r="V65" i="1" s="1"/>
  <c r="Y65" i="1" s="1"/>
  <c r="R63" i="1"/>
  <c r="S63" i="1" s="1"/>
  <c r="V63" i="1" s="1"/>
  <c r="Y63" i="1" s="1"/>
  <c r="R56" i="1"/>
  <c r="U56" i="1" s="1"/>
  <c r="X56" i="1" s="1"/>
  <c r="R66" i="1"/>
  <c r="U66" i="1" s="1"/>
  <c r="X66" i="1" s="1"/>
  <c r="R68" i="1"/>
  <c r="R70" i="1"/>
  <c r="R57" i="1"/>
  <c r="R72" i="1"/>
  <c r="S72" i="1" s="1"/>
  <c r="V72" i="1" s="1"/>
  <c r="Y72" i="1" s="1"/>
  <c r="R69" i="1"/>
  <c r="S69" i="1" s="1"/>
  <c r="V69" i="1" s="1"/>
  <c r="Y69" i="1" s="1"/>
  <c r="R21" i="1"/>
  <c r="S21" i="1" s="1"/>
  <c r="V21" i="1" s="1"/>
  <c r="Y21" i="1" s="1"/>
  <c r="R87" i="1"/>
  <c r="U87" i="1" s="1"/>
  <c r="X87" i="1" s="1"/>
  <c r="R92" i="1"/>
  <c r="U92" i="1" s="1"/>
  <c r="X92" i="1" s="1"/>
  <c r="R91" i="1"/>
  <c r="R84" i="1"/>
  <c r="U84" i="1" s="1"/>
  <c r="X84" i="1" s="1"/>
  <c r="R82" i="1"/>
  <c r="R83" i="1"/>
  <c r="S83" i="1" s="1"/>
  <c r="V83" i="1" s="1"/>
  <c r="Y83" i="1" s="1"/>
  <c r="R80" i="1"/>
  <c r="S80" i="1" s="1"/>
  <c r="V80" i="1" s="1"/>
  <c r="Y80" i="1" s="1"/>
  <c r="R74" i="1"/>
  <c r="S74" i="1" s="1"/>
  <c r="V74" i="1" s="1"/>
  <c r="Y74" i="1" s="1"/>
  <c r="R75" i="1"/>
  <c r="U75" i="1" s="1"/>
  <c r="X75" i="1" s="1"/>
  <c r="R88" i="1"/>
  <c r="U88" i="1" s="1"/>
  <c r="X88" i="1" s="1"/>
  <c r="R86" i="1"/>
  <c r="R78" i="1"/>
  <c r="R76" i="1"/>
  <c r="R85" i="1"/>
  <c r="S85" i="1" s="1"/>
  <c r="V85" i="1" s="1"/>
  <c r="Y85" i="1" s="1"/>
  <c r="R81" i="1"/>
  <c r="S81" i="1" s="1"/>
  <c r="V81" i="1" s="1"/>
  <c r="Y81" i="1" s="1"/>
  <c r="R89" i="1"/>
  <c r="S89" i="1" s="1"/>
  <c r="V89" i="1" s="1"/>
  <c r="Y89" i="1" s="1"/>
  <c r="R79" i="1"/>
  <c r="U79" i="1" s="1"/>
  <c r="X79" i="1" s="1"/>
  <c r="R90" i="1"/>
  <c r="U90" i="1" s="1"/>
  <c r="X90" i="1" s="1"/>
  <c r="R77" i="1"/>
  <c r="R94" i="1"/>
  <c r="U94" i="1" s="1"/>
  <c r="X94" i="1" s="1"/>
  <c r="R93" i="1"/>
  <c r="R101" i="1"/>
  <c r="S101" i="1" s="1"/>
  <c r="V101" i="1" s="1"/>
  <c r="Y101" i="1" s="1"/>
  <c r="R97" i="1"/>
  <c r="S97" i="1" s="1"/>
  <c r="V97" i="1" s="1"/>
  <c r="Y97" i="1" s="1"/>
  <c r="R98" i="1"/>
  <c r="S98" i="1" s="1"/>
  <c r="V98" i="1" s="1"/>
  <c r="Y98" i="1" s="1"/>
  <c r="R99" i="1"/>
  <c r="U99" i="1" s="1"/>
  <c r="X99" i="1" s="1"/>
  <c r="R95" i="1"/>
  <c r="U95" i="1" s="1"/>
  <c r="X95" i="1" s="1"/>
  <c r="R102" i="1"/>
  <c r="R96" i="1"/>
  <c r="R104" i="1"/>
  <c r="R100" i="1"/>
  <c r="S100" i="1" s="1"/>
  <c r="V100" i="1" s="1"/>
  <c r="Y100" i="1" s="1"/>
  <c r="R105" i="1"/>
  <c r="S105" i="1" s="1"/>
  <c r="V105" i="1" s="1"/>
  <c r="Y105" i="1" s="1"/>
  <c r="R103" i="1"/>
  <c r="S103" i="1" s="1"/>
  <c r="V103" i="1" s="1"/>
  <c r="Y103" i="1" s="1"/>
  <c r="R115" i="1"/>
  <c r="U115" i="1" s="1"/>
  <c r="X115" i="1" s="1"/>
  <c r="R120" i="1"/>
  <c r="U120" i="1" s="1"/>
  <c r="X120" i="1" s="1"/>
  <c r="R116" i="1"/>
  <c r="R110" i="1"/>
  <c r="U110" i="1" s="1"/>
  <c r="X110" i="1" s="1"/>
  <c r="R117" i="1"/>
  <c r="R122" i="1"/>
  <c r="S122" i="1" s="1"/>
  <c r="V122" i="1" s="1"/>
  <c r="Y122" i="1" s="1"/>
  <c r="R119" i="1"/>
  <c r="S119" i="1" s="1"/>
  <c r="V119" i="1" s="1"/>
  <c r="Y119" i="1" s="1"/>
  <c r="R107" i="1"/>
  <c r="S107" i="1" s="1"/>
  <c r="V107" i="1" s="1"/>
  <c r="Y107" i="1" s="1"/>
  <c r="R112" i="1"/>
  <c r="U112" i="1" s="1"/>
  <c r="X112" i="1" s="1"/>
  <c r="R109" i="1"/>
  <c r="U109" i="1" s="1"/>
  <c r="X109" i="1" s="1"/>
  <c r="R111" i="1"/>
  <c r="R113" i="1"/>
  <c r="R123" i="1"/>
  <c r="R121" i="1"/>
  <c r="S121" i="1" s="1"/>
  <c r="V121" i="1" s="1"/>
  <c r="Y121" i="1" s="1"/>
  <c r="R118" i="1"/>
  <c r="S118" i="1" s="1"/>
  <c r="V118" i="1" s="1"/>
  <c r="Y118" i="1" s="1"/>
  <c r="R108" i="1"/>
  <c r="S108" i="1" s="1"/>
  <c r="V108" i="1" s="1"/>
  <c r="Y108" i="1" s="1"/>
  <c r="R114" i="1"/>
  <c r="U114" i="1" s="1"/>
  <c r="X114" i="1" s="1"/>
  <c r="R106" i="1"/>
  <c r="U106" i="1" s="1"/>
  <c r="X106" i="1" s="1"/>
  <c r="R125" i="1"/>
  <c r="R126" i="1"/>
  <c r="U126" i="1" s="1"/>
  <c r="X126" i="1" s="1"/>
  <c r="R124" i="1"/>
  <c r="R128" i="1"/>
  <c r="S128" i="1" s="1"/>
  <c r="V128" i="1" s="1"/>
  <c r="Y128" i="1" s="1"/>
  <c r="R129" i="1"/>
  <c r="S129" i="1" s="1"/>
  <c r="V129" i="1" s="1"/>
  <c r="Y129" i="1" s="1"/>
  <c r="R127" i="1"/>
  <c r="S127" i="1" s="1"/>
  <c r="V127" i="1" s="1"/>
  <c r="Y127" i="1" s="1"/>
  <c r="R131" i="1"/>
  <c r="U131" i="1" s="1"/>
  <c r="X131" i="1" s="1"/>
  <c r="R130" i="1"/>
  <c r="U130" i="1" s="1"/>
  <c r="X130" i="1" s="1"/>
  <c r="R132" i="1"/>
  <c r="R136" i="1"/>
  <c r="R134" i="1"/>
  <c r="R137" i="1"/>
  <c r="S137" i="1" s="1"/>
  <c r="V137" i="1" s="1"/>
  <c r="Y137" i="1" s="1"/>
  <c r="R135" i="1"/>
  <c r="S135" i="1" s="1"/>
  <c r="V135" i="1" s="1"/>
  <c r="Y135" i="1" s="1"/>
  <c r="R138" i="1"/>
  <c r="S138" i="1" s="1"/>
  <c r="V138" i="1" s="1"/>
  <c r="Y138" i="1" s="1"/>
  <c r="R133" i="1"/>
  <c r="U133" i="1" s="1"/>
  <c r="X133" i="1" s="1"/>
  <c r="R139" i="1"/>
  <c r="U139" i="1" s="1"/>
  <c r="X139" i="1" s="1"/>
  <c r="R140" i="1"/>
  <c r="R143" i="1"/>
  <c r="U143" i="1" s="1"/>
  <c r="X143" i="1" s="1"/>
  <c r="R141" i="1"/>
  <c r="R142" i="1"/>
  <c r="S142" i="1" s="1"/>
  <c r="V142" i="1" s="1"/>
  <c r="Y142" i="1" s="1"/>
  <c r="R144" i="1"/>
  <c r="S144" i="1" s="1"/>
  <c r="V144" i="1" s="1"/>
  <c r="Y144" i="1" s="1"/>
  <c r="R145" i="1"/>
  <c r="S145" i="1" s="1"/>
  <c r="V145" i="1" s="1"/>
  <c r="Y145" i="1" s="1"/>
  <c r="R148" i="1"/>
  <c r="U148" i="1" s="1"/>
  <c r="X148" i="1" s="1"/>
  <c r="R147" i="1"/>
  <c r="U147" i="1" s="1"/>
  <c r="X147" i="1" s="1"/>
  <c r="R149" i="1"/>
  <c r="R146" i="1"/>
  <c r="R151" i="1"/>
  <c r="R150" i="1"/>
  <c r="S150" i="1" s="1"/>
  <c r="V150" i="1" s="1"/>
  <c r="Y150" i="1" s="1"/>
  <c r="R152" i="1"/>
  <c r="S152" i="1" s="1"/>
  <c r="V152" i="1" s="1"/>
  <c r="Y152" i="1" s="1"/>
  <c r="R153" i="1"/>
  <c r="S153" i="1" s="1"/>
  <c r="V153" i="1" s="1"/>
  <c r="Y153" i="1" s="1"/>
  <c r="R154" i="1"/>
  <c r="U154" i="1" s="1"/>
  <c r="X154" i="1" s="1"/>
  <c r="R155" i="1"/>
  <c r="U155" i="1" s="1"/>
  <c r="X155" i="1" s="1"/>
  <c r="R159" i="1"/>
  <c r="R156" i="1"/>
  <c r="U156" i="1" s="1"/>
  <c r="X156" i="1" s="1"/>
  <c r="R157" i="1"/>
  <c r="R158" i="1"/>
  <c r="S158" i="1" s="1"/>
  <c r="V158" i="1" s="1"/>
  <c r="Y158" i="1" s="1"/>
  <c r="R160" i="1"/>
  <c r="S160" i="1" s="1"/>
  <c r="V160" i="1" s="1"/>
  <c r="Y160" i="1" s="1"/>
  <c r="R161" i="1"/>
  <c r="S161" i="1" s="1"/>
  <c r="V161" i="1" s="1"/>
  <c r="Y161" i="1" s="1"/>
  <c r="R164" i="1"/>
  <c r="U164" i="1" s="1"/>
  <c r="X164" i="1" s="1"/>
  <c r="R163" i="1"/>
  <c r="U163" i="1" s="1"/>
  <c r="X163" i="1" s="1"/>
  <c r="R165" i="1"/>
  <c r="R166" i="1"/>
  <c r="R167" i="1"/>
  <c r="S167" i="1" s="1"/>
  <c r="V167" i="1" s="1"/>
  <c r="Y167" i="1" s="1"/>
  <c r="R168" i="1"/>
  <c r="S168" i="1" s="1"/>
  <c r="V168" i="1" s="1"/>
  <c r="Y168" i="1" s="1"/>
  <c r="R169" i="1"/>
  <c r="S169" i="1" s="1"/>
  <c r="V169" i="1" s="1"/>
  <c r="Y169" i="1" s="1"/>
  <c r="R172" i="1"/>
  <c r="U172" i="1" s="1"/>
  <c r="X172" i="1" s="1"/>
  <c r="R170" i="1"/>
  <c r="R171" i="1"/>
  <c r="U171" i="1" s="1"/>
  <c r="X171" i="1" s="1"/>
  <c r="R174" i="1"/>
  <c r="R181" i="1"/>
  <c r="S181" i="1" s="1"/>
  <c r="V181" i="1" s="1"/>
  <c r="Y181" i="1" s="1"/>
  <c r="R175" i="1"/>
  <c r="S175" i="1" s="1"/>
  <c r="V175" i="1" s="1"/>
  <c r="Y175" i="1" s="1"/>
  <c r="R177" i="1"/>
  <c r="S177" i="1" s="1"/>
  <c r="V177" i="1" s="1"/>
  <c r="Y177" i="1" s="1"/>
  <c r="R176" i="1"/>
  <c r="U176" i="1" s="1"/>
  <c r="X176" i="1" s="1"/>
  <c r="R179" i="1"/>
  <c r="U179" i="1" s="1"/>
  <c r="X179" i="1" s="1"/>
  <c r="R178" i="1"/>
  <c r="R173" i="1"/>
  <c r="R180" i="1"/>
  <c r="R184" i="1"/>
  <c r="S184" i="1" s="1"/>
  <c r="V184" i="1" s="1"/>
  <c r="Y184" i="1" s="1"/>
  <c r="R182" i="1"/>
  <c r="S182" i="1" s="1"/>
  <c r="V182" i="1" s="1"/>
  <c r="Y182" i="1" s="1"/>
  <c r="R183" i="1"/>
  <c r="S183" i="1" s="1"/>
  <c r="V183" i="1" s="1"/>
  <c r="Y183" i="1" s="1"/>
  <c r="R185" i="1"/>
  <c r="U185" i="1" s="1"/>
  <c r="X185" i="1" s="1"/>
  <c r="R187" i="1"/>
  <c r="U187" i="1" s="1"/>
  <c r="X187" i="1" s="1"/>
  <c r="R186" i="1"/>
  <c r="R188" i="1"/>
  <c r="U188" i="1" s="1"/>
  <c r="X188" i="1" s="1"/>
  <c r="R189" i="1"/>
  <c r="R190" i="1"/>
  <c r="S190" i="1" s="1"/>
  <c r="V190" i="1" s="1"/>
  <c r="Y190" i="1" s="1"/>
  <c r="R191" i="1"/>
  <c r="S191" i="1" s="1"/>
  <c r="V191" i="1" s="1"/>
  <c r="Y191" i="1" s="1"/>
  <c r="R192" i="1"/>
  <c r="S192" i="1" s="1"/>
  <c r="V192" i="1" s="1"/>
  <c r="Y192" i="1" s="1"/>
  <c r="R193" i="1"/>
  <c r="U193" i="1" s="1"/>
  <c r="X193" i="1" s="1"/>
  <c r="R195" i="1"/>
  <c r="T195" i="1" s="1"/>
  <c r="R199" i="1"/>
  <c r="R198" i="1"/>
  <c r="R200" i="1"/>
  <c r="R197" i="1"/>
  <c r="S197" i="1" s="1"/>
  <c r="V197" i="1" s="1"/>
  <c r="Y197" i="1" s="1"/>
  <c r="R196" i="1"/>
  <c r="S196" i="1" s="1"/>
  <c r="V196" i="1" s="1"/>
  <c r="Y196" i="1" s="1"/>
  <c r="R205" i="1"/>
  <c r="T205" i="1" s="1"/>
  <c r="R202" i="1"/>
  <c r="R203" i="1"/>
  <c r="T203" i="1" s="1"/>
  <c r="R204" i="1"/>
  <c r="R201" i="1"/>
  <c r="S201" i="1" s="1"/>
  <c r="V201" i="1" s="1"/>
  <c r="Y201" i="1" s="1"/>
  <c r="R206" i="1"/>
  <c r="R208" i="1"/>
  <c r="S208" i="1" s="1"/>
  <c r="V208" i="1" s="1"/>
  <c r="Y208" i="1" s="1"/>
  <c r="R207" i="1"/>
  <c r="S207" i="1" s="1"/>
  <c r="V207" i="1" s="1"/>
  <c r="Y207" i="1" s="1"/>
  <c r="R210" i="1"/>
  <c r="S210" i="1" s="1"/>
  <c r="V210" i="1" s="1"/>
  <c r="Y210" i="1" s="1"/>
  <c r="R212" i="1"/>
  <c r="T212" i="1" s="1"/>
  <c r="R213" i="1"/>
  <c r="R214" i="1"/>
  <c r="S214" i="1" s="1"/>
  <c r="V214" i="1" s="1"/>
  <c r="Y214" i="1" s="1"/>
  <c r="R209" i="1"/>
  <c r="S209" i="1" s="1"/>
  <c r="V209" i="1" s="1"/>
  <c r="Y209" i="1" s="1"/>
  <c r="R211" i="1"/>
  <c r="R216" i="1"/>
  <c r="S216" i="1" s="1"/>
  <c r="V216" i="1" s="1"/>
  <c r="Y216" i="1" s="1"/>
  <c r="R215" i="1"/>
  <c r="S215" i="1" s="1"/>
  <c r="V215" i="1" s="1"/>
  <c r="Y215" i="1" s="1"/>
  <c r="R218" i="1"/>
  <c r="U218" i="1" s="1"/>
  <c r="X218" i="1" s="1"/>
  <c r="R217" i="1"/>
  <c r="R219" i="1"/>
  <c r="T219" i="1" s="1"/>
  <c r="R220" i="1"/>
  <c r="S222" i="1"/>
  <c r="V222" i="1" s="1"/>
  <c r="Y222" i="1" s="1"/>
  <c r="R221" i="1"/>
  <c r="R223" i="1"/>
  <c r="S223" i="1" s="1"/>
  <c r="V223" i="1" s="1"/>
  <c r="Y223" i="1" s="1"/>
  <c r="R225" i="1"/>
  <c r="S225" i="1" s="1"/>
  <c r="V225" i="1" s="1"/>
  <c r="Y225" i="1" s="1"/>
  <c r="R224" i="1"/>
  <c r="S224" i="1" s="1"/>
  <c r="V224" i="1" s="1"/>
  <c r="Y224" i="1" s="1"/>
  <c r="R226" i="1"/>
  <c r="R227" i="1"/>
  <c r="T227" i="1" s="1"/>
  <c r="R228" i="1"/>
  <c r="S228" i="1" s="1"/>
  <c r="V228" i="1" s="1"/>
  <c r="Y228" i="1" s="1"/>
  <c r="R230" i="1"/>
  <c r="S230" i="1" s="1"/>
  <c r="V230" i="1" s="1"/>
  <c r="Y230" i="1" s="1"/>
  <c r="R229" i="1"/>
  <c r="T229" i="1" s="1"/>
  <c r="R231" i="1"/>
  <c r="S231" i="1" s="1"/>
  <c r="V231" i="1" s="1"/>
  <c r="Y231" i="1" s="1"/>
  <c r="R44" i="1"/>
  <c r="R52" i="1"/>
  <c r="S52" i="1" s="1"/>
  <c r="V52" i="1" s="1"/>
  <c r="Y52" i="1" s="1"/>
  <c r="G43" i="2" l="1"/>
  <c r="H43" i="2"/>
  <c r="H12" i="1"/>
  <c r="F232" i="1"/>
  <c r="U12" i="1"/>
  <c r="X12" i="1" s="1"/>
  <c r="T130" i="1"/>
  <c r="U17" i="1"/>
  <c r="X17" i="1" s="1"/>
  <c r="G45" i="1"/>
  <c r="T66" i="1"/>
  <c r="G28" i="1"/>
  <c r="T54" i="1"/>
  <c r="H150" i="1"/>
  <c r="U190" i="1"/>
  <c r="X190" i="1" s="1"/>
  <c r="H119" i="1"/>
  <c r="U158" i="1"/>
  <c r="X158" i="1" s="1"/>
  <c r="T231" i="1"/>
  <c r="U122" i="1"/>
  <c r="X122" i="1" s="1"/>
  <c r="S218" i="1"/>
  <c r="V218" i="1" s="1"/>
  <c r="Y218" i="1" s="1"/>
  <c r="G202" i="1"/>
  <c r="T222" i="1"/>
  <c r="U101" i="1"/>
  <c r="X101" i="1" s="1"/>
  <c r="G65" i="1"/>
  <c r="G147" i="1"/>
  <c r="T147" i="1"/>
  <c r="U49" i="1"/>
  <c r="X49" i="1" s="1"/>
  <c r="G175" i="1"/>
  <c r="G36" i="1"/>
  <c r="H142" i="1"/>
  <c r="T230" i="1"/>
  <c r="T135" i="1"/>
  <c r="T49" i="1"/>
  <c r="U181" i="1"/>
  <c r="X181" i="1" s="1"/>
  <c r="U98" i="1"/>
  <c r="X98" i="1" s="1"/>
  <c r="U54" i="1"/>
  <c r="X54" i="1" s="1"/>
  <c r="G139" i="1"/>
  <c r="H122" i="1"/>
  <c r="T196" i="1"/>
  <c r="T122" i="1"/>
  <c r="T17" i="1"/>
  <c r="U145" i="1"/>
  <c r="X145" i="1" s="1"/>
  <c r="U74" i="1"/>
  <c r="X74" i="1" s="1"/>
  <c r="S139" i="1"/>
  <c r="V139" i="1" s="1"/>
  <c r="Y139" i="1" s="1"/>
  <c r="G118" i="1"/>
  <c r="G67" i="1"/>
  <c r="H83" i="1"/>
  <c r="T98" i="1"/>
  <c r="T12" i="1"/>
  <c r="U142" i="1"/>
  <c r="X142" i="1" s="1"/>
  <c r="U83" i="1"/>
  <c r="X83" i="1" s="1"/>
  <c r="S120" i="1"/>
  <c r="V120" i="1" s="1"/>
  <c r="Y120" i="1" s="1"/>
  <c r="G109" i="1"/>
  <c r="H223" i="1"/>
  <c r="H72" i="1"/>
  <c r="T181" i="1"/>
  <c r="T101" i="1"/>
  <c r="U127" i="1"/>
  <c r="X127" i="1" s="1"/>
  <c r="U63" i="1"/>
  <c r="X63" i="1" s="1"/>
  <c r="S92" i="1"/>
  <c r="V92" i="1" s="1"/>
  <c r="Y92" i="1" s="1"/>
  <c r="G89" i="1"/>
  <c r="H211" i="1"/>
  <c r="H30" i="1"/>
  <c r="T161" i="1"/>
  <c r="T88" i="1"/>
  <c r="U223" i="1"/>
  <c r="X223" i="1" s="1"/>
  <c r="U128" i="1"/>
  <c r="X128" i="1" s="1"/>
  <c r="U59" i="1"/>
  <c r="X59" i="1" s="1"/>
  <c r="S24" i="1"/>
  <c r="V24" i="1" s="1"/>
  <c r="Y24" i="1" s="1"/>
  <c r="G231" i="1"/>
  <c r="G88" i="1"/>
  <c r="H190" i="1"/>
  <c r="H29" i="1"/>
  <c r="T158" i="1"/>
  <c r="T69" i="1"/>
  <c r="U208" i="1"/>
  <c r="X208" i="1" s="1"/>
  <c r="U107" i="1"/>
  <c r="X107" i="1" s="1"/>
  <c r="U40" i="1"/>
  <c r="X40" i="1" s="1"/>
  <c r="T185" i="1"/>
  <c r="T114" i="1"/>
  <c r="T71" i="1"/>
  <c r="U224" i="1"/>
  <c r="X224" i="1" s="1"/>
  <c r="U210" i="1"/>
  <c r="X210" i="1" s="1"/>
  <c r="U192" i="1"/>
  <c r="X192" i="1" s="1"/>
  <c r="U177" i="1"/>
  <c r="X177" i="1" s="1"/>
  <c r="U161" i="1"/>
  <c r="X161" i="1" s="1"/>
  <c r="S148" i="1"/>
  <c r="V148" i="1" s="1"/>
  <c r="Y148" i="1" s="1"/>
  <c r="S67" i="1"/>
  <c r="V67" i="1" s="1"/>
  <c r="Y67" i="1" s="1"/>
  <c r="U67" i="1"/>
  <c r="X67" i="1" s="1"/>
  <c r="S34" i="1"/>
  <c r="V34" i="1" s="1"/>
  <c r="Y34" i="1" s="1"/>
  <c r="U34" i="1"/>
  <c r="X34" i="1" s="1"/>
  <c r="S172" i="1"/>
  <c r="V172" i="1" s="1"/>
  <c r="Y172" i="1" s="1"/>
  <c r="G226" i="1"/>
  <c r="G196" i="1"/>
  <c r="G172" i="1"/>
  <c r="G144" i="1"/>
  <c r="G81" i="1"/>
  <c r="H221" i="1"/>
  <c r="H184" i="1"/>
  <c r="H69" i="1"/>
  <c r="T210" i="1"/>
  <c r="T197" i="1"/>
  <c r="T183" i="1"/>
  <c r="T172" i="1"/>
  <c r="T160" i="1"/>
  <c r="T148" i="1"/>
  <c r="T137" i="1"/>
  <c r="T108" i="1"/>
  <c r="T120" i="1"/>
  <c r="T97" i="1"/>
  <c r="T75" i="1"/>
  <c r="T72" i="1"/>
  <c r="T73" i="1"/>
  <c r="T24" i="1"/>
  <c r="T45" i="1"/>
  <c r="T22" i="1"/>
  <c r="U225" i="1"/>
  <c r="X225" i="1" s="1"/>
  <c r="U207" i="1"/>
  <c r="X207" i="1" s="1"/>
  <c r="U191" i="1"/>
  <c r="X191" i="1" s="1"/>
  <c r="U175" i="1"/>
  <c r="X175" i="1" s="1"/>
  <c r="U160" i="1"/>
  <c r="X160" i="1" s="1"/>
  <c r="U144" i="1"/>
  <c r="X144" i="1" s="1"/>
  <c r="U129" i="1"/>
  <c r="X129" i="1" s="1"/>
  <c r="U119" i="1"/>
  <c r="X119" i="1" s="1"/>
  <c r="U97" i="1"/>
  <c r="X97" i="1" s="1"/>
  <c r="U80" i="1"/>
  <c r="X80" i="1" s="1"/>
  <c r="U65" i="1"/>
  <c r="X65" i="1" s="1"/>
  <c r="U42" i="1"/>
  <c r="X42" i="1" s="1"/>
  <c r="U45" i="1"/>
  <c r="X45" i="1" s="1"/>
  <c r="S212" i="1"/>
  <c r="V212" i="1" s="1"/>
  <c r="Y212" i="1" s="1"/>
  <c r="U212" i="1"/>
  <c r="X212" i="1" s="1"/>
  <c r="S176" i="1"/>
  <c r="V176" i="1" s="1"/>
  <c r="Y176" i="1" s="1"/>
  <c r="S44" i="1"/>
  <c r="V44" i="1" s="1"/>
  <c r="Y44" i="1" s="1"/>
  <c r="U44" i="1"/>
  <c r="X44" i="1" s="1"/>
  <c r="S115" i="1"/>
  <c r="V115" i="1" s="1"/>
  <c r="Y115" i="1" s="1"/>
  <c r="G25" i="1"/>
  <c r="T115" i="1"/>
  <c r="T25" i="1"/>
  <c r="S51" i="1"/>
  <c r="V51" i="1" s="1"/>
  <c r="Y51" i="1" s="1"/>
  <c r="U51" i="1"/>
  <c r="X51" i="1" s="1"/>
  <c r="S27" i="1"/>
  <c r="V27" i="1" s="1"/>
  <c r="Y27" i="1" s="1"/>
  <c r="U27" i="1"/>
  <c r="X27" i="1" s="1"/>
  <c r="S205" i="1"/>
  <c r="V205" i="1" s="1"/>
  <c r="Y205" i="1" s="1"/>
  <c r="S163" i="1"/>
  <c r="V163" i="1" s="1"/>
  <c r="Y163" i="1" s="1"/>
  <c r="S130" i="1"/>
  <c r="V130" i="1" s="1"/>
  <c r="Y130" i="1" s="1"/>
  <c r="S95" i="1"/>
  <c r="V95" i="1" s="1"/>
  <c r="Y95" i="1" s="1"/>
  <c r="S66" i="1"/>
  <c r="V66" i="1" s="1"/>
  <c r="Y66" i="1" s="1"/>
  <c r="S19" i="1"/>
  <c r="V19" i="1" s="1"/>
  <c r="Y19" i="1" s="1"/>
  <c r="G217" i="1"/>
  <c r="G194" i="1"/>
  <c r="G163" i="1"/>
  <c r="G138" i="1"/>
  <c r="G120" i="1"/>
  <c r="G80" i="1"/>
  <c r="G43" i="1"/>
  <c r="G12" i="1"/>
  <c r="H208" i="1"/>
  <c r="H181" i="1"/>
  <c r="H135" i="1"/>
  <c r="H100" i="1"/>
  <c r="H17" i="1"/>
  <c r="T218" i="1"/>
  <c r="T208" i="1"/>
  <c r="T193" i="1"/>
  <c r="T184" i="1"/>
  <c r="T169" i="1"/>
  <c r="T155" i="1"/>
  <c r="T144" i="1"/>
  <c r="T131" i="1"/>
  <c r="T121" i="1"/>
  <c r="T103" i="1"/>
  <c r="T90" i="1"/>
  <c r="T80" i="1"/>
  <c r="T56" i="1"/>
  <c r="T41" i="1"/>
  <c r="T16" i="1"/>
  <c r="T28" i="1"/>
  <c r="T27" i="1"/>
  <c r="U222" i="1"/>
  <c r="X222" i="1" s="1"/>
  <c r="U201" i="1"/>
  <c r="X201" i="1" s="1"/>
  <c r="S226" i="1"/>
  <c r="V226" i="1" s="1"/>
  <c r="Y226" i="1" s="1"/>
  <c r="U226" i="1"/>
  <c r="X226" i="1" s="1"/>
  <c r="S202" i="1"/>
  <c r="V202" i="1" s="1"/>
  <c r="Y202" i="1" s="1"/>
  <c r="U202" i="1"/>
  <c r="X202" i="1" s="1"/>
  <c r="S75" i="1"/>
  <c r="V75" i="1" s="1"/>
  <c r="Y75" i="1" s="1"/>
  <c r="H32" i="1"/>
  <c r="G32" i="1"/>
  <c r="G168" i="1"/>
  <c r="T182" i="1"/>
  <c r="S221" i="1"/>
  <c r="V221" i="1" s="1"/>
  <c r="Y221" i="1" s="1"/>
  <c r="T221" i="1"/>
  <c r="U221" i="1"/>
  <c r="X221" i="1" s="1"/>
  <c r="S211" i="1"/>
  <c r="V211" i="1" s="1"/>
  <c r="Y211" i="1" s="1"/>
  <c r="T211" i="1"/>
  <c r="U211" i="1"/>
  <c r="X211" i="1" s="1"/>
  <c r="S206" i="1"/>
  <c r="V206" i="1" s="1"/>
  <c r="Y206" i="1" s="1"/>
  <c r="T206" i="1"/>
  <c r="U206" i="1"/>
  <c r="X206" i="1" s="1"/>
  <c r="S200" i="1"/>
  <c r="V200" i="1" s="1"/>
  <c r="Y200" i="1" s="1"/>
  <c r="T200" i="1"/>
  <c r="U200" i="1"/>
  <c r="X200" i="1" s="1"/>
  <c r="S189" i="1"/>
  <c r="V189" i="1" s="1"/>
  <c r="Y189" i="1" s="1"/>
  <c r="T189" i="1"/>
  <c r="U189" i="1"/>
  <c r="X189" i="1" s="1"/>
  <c r="S180" i="1"/>
  <c r="V180" i="1" s="1"/>
  <c r="Y180" i="1" s="1"/>
  <c r="T180" i="1"/>
  <c r="U180" i="1"/>
  <c r="X180" i="1" s="1"/>
  <c r="S174" i="1"/>
  <c r="V174" i="1" s="1"/>
  <c r="Y174" i="1" s="1"/>
  <c r="T174" i="1"/>
  <c r="U174" i="1"/>
  <c r="X174" i="1" s="1"/>
  <c r="S166" i="1"/>
  <c r="V166" i="1" s="1"/>
  <c r="Y166" i="1" s="1"/>
  <c r="T166" i="1"/>
  <c r="U166" i="1"/>
  <c r="X166" i="1" s="1"/>
  <c r="S157" i="1"/>
  <c r="V157" i="1" s="1"/>
  <c r="Y157" i="1" s="1"/>
  <c r="T157" i="1"/>
  <c r="U157" i="1"/>
  <c r="X157" i="1" s="1"/>
  <c r="S151" i="1"/>
  <c r="V151" i="1" s="1"/>
  <c r="Y151" i="1" s="1"/>
  <c r="T151" i="1"/>
  <c r="U151" i="1"/>
  <c r="X151" i="1" s="1"/>
  <c r="S141" i="1"/>
  <c r="V141" i="1" s="1"/>
  <c r="Y141" i="1" s="1"/>
  <c r="T141" i="1"/>
  <c r="U141" i="1"/>
  <c r="X141" i="1" s="1"/>
  <c r="S134" i="1"/>
  <c r="V134" i="1" s="1"/>
  <c r="Y134" i="1" s="1"/>
  <c r="T134" i="1"/>
  <c r="U134" i="1"/>
  <c r="X134" i="1" s="1"/>
  <c r="S124" i="1"/>
  <c r="V124" i="1" s="1"/>
  <c r="Y124" i="1" s="1"/>
  <c r="T124" i="1"/>
  <c r="U124" i="1"/>
  <c r="X124" i="1" s="1"/>
  <c r="S123" i="1"/>
  <c r="V123" i="1" s="1"/>
  <c r="Y123" i="1" s="1"/>
  <c r="T123" i="1"/>
  <c r="U123" i="1"/>
  <c r="X123" i="1" s="1"/>
  <c r="S117" i="1"/>
  <c r="V117" i="1" s="1"/>
  <c r="Y117" i="1" s="1"/>
  <c r="T117" i="1"/>
  <c r="U117" i="1"/>
  <c r="X117" i="1" s="1"/>
  <c r="S104" i="1"/>
  <c r="V104" i="1" s="1"/>
  <c r="Y104" i="1" s="1"/>
  <c r="T104" i="1"/>
  <c r="U104" i="1"/>
  <c r="X104" i="1" s="1"/>
  <c r="S93" i="1"/>
  <c r="V93" i="1" s="1"/>
  <c r="Y93" i="1" s="1"/>
  <c r="T93" i="1"/>
  <c r="U93" i="1"/>
  <c r="X93" i="1" s="1"/>
  <c r="S76" i="1"/>
  <c r="V76" i="1" s="1"/>
  <c r="Y76" i="1" s="1"/>
  <c r="T76" i="1"/>
  <c r="U76" i="1"/>
  <c r="X76" i="1" s="1"/>
  <c r="S82" i="1"/>
  <c r="V82" i="1" s="1"/>
  <c r="Y82" i="1" s="1"/>
  <c r="T82" i="1"/>
  <c r="U82" i="1"/>
  <c r="X82" i="1" s="1"/>
  <c r="S57" i="1"/>
  <c r="V57" i="1" s="1"/>
  <c r="Y57" i="1" s="1"/>
  <c r="T57" i="1"/>
  <c r="U57" i="1"/>
  <c r="X57" i="1" s="1"/>
  <c r="S64" i="1"/>
  <c r="V64" i="1" s="1"/>
  <c r="Y64" i="1" s="1"/>
  <c r="T64" i="1"/>
  <c r="U64" i="1"/>
  <c r="X64" i="1" s="1"/>
  <c r="S62" i="1"/>
  <c r="V62" i="1" s="1"/>
  <c r="Y62" i="1" s="1"/>
  <c r="T62" i="1"/>
  <c r="U62" i="1"/>
  <c r="X62" i="1" s="1"/>
  <c r="S18" i="1"/>
  <c r="V18" i="1" s="1"/>
  <c r="Y18" i="1" s="1"/>
  <c r="T18" i="1"/>
  <c r="U18" i="1"/>
  <c r="X18" i="1" s="1"/>
  <c r="S46" i="1"/>
  <c r="V46" i="1" s="1"/>
  <c r="Y46" i="1" s="1"/>
  <c r="T46" i="1"/>
  <c r="U46" i="1"/>
  <c r="X46" i="1" s="1"/>
  <c r="S23" i="1"/>
  <c r="V23" i="1" s="1"/>
  <c r="Y23" i="1" s="1"/>
  <c r="T23" i="1"/>
  <c r="U23" i="1"/>
  <c r="X23" i="1" s="1"/>
  <c r="S53" i="1"/>
  <c r="V53" i="1" s="1"/>
  <c r="Y53" i="1" s="1"/>
  <c r="T53" i="1"/>
  <c r="S47" i="1"/>
  <c r="V47" i="1" s="1"/>
  <c r="Y47" i="1" s="1"/>
  <c r="U47" i="1"/>
  <c r="X47" i="1" s="1"/>
  <c r="T47" i="1"/>
  <c r="S193" i="1"/>
  <c r="V193" i="1" s="1"/>
  <c r="Y193" i="1" s="1"/>
  <c r="S164" i="1"/>
  <c r="V164" i="1" s="1"/>
  <c r="Y164" i="1" s="1"/>
  <c r="S131" i="1"/>
  <c r="V131" i="1" s="1"/>
  <c r="Y131" i="1" s="1"/>
  <c r="S99" i="1"/>
  <c r="V99" i="1" s="1"/>
  <c r="Y99" i="1" s="1"/>
  <c r="S56" i="1"/>
  <c r="V56" i="1" s="1"/>
  <c r="Y56" i="1" s="1"/>
  <c r="S35" i="1"/>
  <c r="V35" i="1" s="1"/>
  <c r="Y35" i="1" s="1"/>
  <c r="G215" i="1"/>
  <c r="G191" i="1"/>
  <c r="G160" i="1"/>
  <c r="G105" i="1"/>
  <c r="G92" i="1"/>
  <c r="G42" i="1"/>
  <c r="G37" i="1"/>
  <c r="H206" i="1"/>
  <c r="H137" i="1"/>
  <c r="H97" i="1"/>
  <c r="H59" i="1"/>
  <c r="H51" i="1"/>
  <c r="T226" i="1"/>
  <c r="T215" i="1"/>
  <c r="T201" i="1"/>
  <c r="T192" i="1"/>
  <c r="T179" i="1"/>
  <c r="T168" i="1"/>
  <c r="T154" i="1"/>
  <c r="T142" i="1"/>
  <c r="T127" i="1"/>
  <c r="T109" i="1"/>
  <c r="T105" i="1"/>
  <c r="T79" i="1"/>
  <c r="T83" i="1"/>
  <c r="T63" i="1"/>
  <c r="T43" i="1"/>
  <c r="T30" i="1"/>
  <c r="T13" i="1"/>
  <c r="T44" i="1"/>
  <c r="U205" i="1"/>
  <c r="X205" i="1" s="1"/>
  <c r="U183" i="1"/>
  <c r="X183" i="1" s="1"/>
  <c r="U169" i="1"/>
  <c r="X169" i="1" s="1"/>
  <c r="U153" i="1"/>
  <c r="X153" i="1" s="1"/>
  <c r="U138" i="1"/>
  <c r="X138" i="1" s="1"/>
  <c r="U108" i="1"/>
  <c r="X108" i="1" s="1"/>
  <c r="U103" i="1"/>
  <c r="X103" i="1" s="1"/>
  <c r="U89" i="1"/>
  <c r="X89" i="1" s="1"/>
  <c r="U21" i="1"/>
  <c r="X21" i="1" s="1"/>
  <c r="U73" i="1"/>
  <c r="X73" i="1" s="1"/>
  <c r="U16" i="1"/>
  <c r="X16" i="1" s="1"/>
  <c r="U32" i="1"/>
  <c r="X32" i="1" s="1"/>
  <c r="S31" i="1"/>
  <c r="V31" i="1" s="1"/>
  <c r="Y31" i="1" s="1"/>
  <c r="S58" i="1"/>
  <c r="V58" i="1" s="1"/>
  <c r="Y58" i="1" s="1"/>
  <c r="G197" i="1"/>
  <c r="T207" i="1"/>
  <c r="T145" i="1"/>
  <c r="T74" i="1"/>
  <c r="S198" i="1"/>
  <c r="V198" i="1" s="1"/>
  <c r="Y198" i="1" s="1"/>
  <c r="T198" i="1"/>
  <c r="S188" i="1"/>
  <c r="V188" i="1" s="1"/>
  <c r="Y188" i="1" s="1"/>
  <c r="T188" i="1"/>
  <c r="S171" i="1"/>
  <c r="V171" i="1" s="1"/>
  <c r="Y171" i="1" s="1"/>
  <c r="T171" i="1"/>
  <c r="S156" i="1"/>
  <c r="V156" i="1" s="1"/>
  <c r="Y156" i="1" s="1"/>
  <c r="T156" i="1"/>
  <c r="S143" i="1"/>
  <c r="V143" i="1" s="1"/>
  <c r="Y143" i="1" s="1"/>
  <c r="T143" i="1"/>
  <c r="S113" i="1"/>
  <c r="V113" i="1" s="1"/>
  <c r="Y113" i="1" s="1"/>
  <c r="T113" i="1"/>
  <c r="S110" i="1"/>
  <c r="V110" i="1" s="1"/>
  <c r="Y110" i="1" s="1"/>
  <c r="T110" i="1"/>
  <c r="S94" i="1"/>
  <c r="V94" i="1" s="1"/>
  <c r="Y94" i="1" s="1"/>
  <c r="T94" i="1"/>
  <c r="S78" i="1"/>
  <c r="V78" i="1" s="1"/>
  <c r="Y78" i="1" s="1"/>
  <c r="T78" i="1"/>
  <c r="S84" i="1"/>
  <c r="V84" i="1" s="1"/>
  <c r="Y84" i="1" s="1"/>
  <c r="T84" i="1"/>
  <c r="S10" i="1"/>
  <c r="T10" i="1"/>
  <c r="S48" i="1"/>
  <c r="V48" i="1" s="1"/>
  <c r="Y48" i="1" s="1"/>
  <c r="T48" i="1"/>
  <c r="S39" i="1"/>
  <c r="V39" i="1" s="1"/>
  <c r="Y39" i="1" s="1"/>
  <c r="T39" i="1"/>
  <c r="S14" i="1"/>
  <c r="V14" i="1" s="1"/>
  <c r="Y14" i="1" s="1"/>
  <c r="T14" i="1"/>
  <c r="S33" i="1"/>
  <c r="V33" i="1" s="1"/>
  <c r="Y33" i="1" s="1"/>
  <c r="T33" i="1"/>
  <c r="S38" i="1"/>
  <c r="V38" i="1" s="1"/>
  <c r="Y38" i="1" s="1"/>
  <c r="T38" i="1"/>
  <c r="S60" i="1"/>
  <c r="V60" i="1" s="1"/>
  <c r="Y60" i="1" s="1"/>
  <c r="U60" i="1"/>
  <c r="X60" i="1" s="1"/>
  <c r="T60" i="1"/>
  <c r="S187" i="1"/>
  <c r="V187" i="1" s="1"/>
  <c r="Y187" i="1" s="1"/>
  <c r="S155" i="1"/>
  <c r="V155" i="1" s="1"/>
  <c r="Y155" i="1" s="1"/>
  <c r="S106" i="1"/>
  <c r="V106" i="1" s="1"/>
  <c r="Y106" i="1" s="1"/>
  <c r="S90" i="1"/>
  <c r="V90" i="1" s="1"/>
  <c r="Y90" i="1" s="1"/>
  <c r="S36" i="1"/>
  <c r="V36" i="1" s="1"/>
  <c r="Y36" i="1" s="1"/>
  <c r="S28" i="1"/>
  <c r="V28" i="1" s="1"/>
  <c r="Y28" i="1" s="1"/>
  <c r="G216" i="1"/>
  <c r="G187" i="1"/>
  <c r="G155" i="1"/>
  <c r="G130" i="1"/>
  <c r="G95" i="1"/>
  <c r="G21" i="1"/>
  <c r="G24" i="1"/>
  <c r="G44" i="1"/>
  <c r="H167" i="1"/>
  <c r="H129" i="1"/>
  <c r="H101" i="1"/>
  <c r="H41" i="1"/>
  <c r="T224" i="1"/>
  <c r="T216" i="1"/>
  <c r="T191" i="1"/>
  <c r="T176" i="1"/>
  <c r="T167" i="1"/>
  <c r="T153" i="1"/>
  <c r="T139" i="1"/>
  <c r="T129" i="1"/>
  <c r="T112" i="1"/>
  <c r="T100" i="1"/>
  <c r="T89" i="1"/>
  <c r="T92" i="1"/>
  <c r="T65" i="1"/>
  <c r="T31" i="1"/>
  <c r="T29" i="1"/>
  <c r="T67" i="1"/>
  <c r="U52" i="1"/>
  <c r="X52" i="1" s="1"/>
  <c r="U215" i="1"/>
  <c r="X215" i="1" s="1"/>
  <c r="U196" i="1"/>
  <c r="X196" i="1" s="1"/>
  <c r="U182" i="1"/>
  <c r="X182" i="1" s="1"/>
  <c r="U168" i="1"/>
  <c r="X168" i="1" s="1"/>
  <c r="U152" i="1"/>
  <c r="X152" i="1" s="1"/>
  <c r="U135" i="1"/>
  <c r="X135" i="1" s="1"/>
  <c r="U118" i="1"/>
  <c r="X118" i="1" s="1"/>
  <c r="U105" i="1"/>
  <c r="X105" i="1" s="1"/>
  <c r="U81" i="1"/>
  <c r="X81" i="1" s="1"/>
  <c r="U69" i="1"/>
  <c r="X69" i="1" s="1"/>
  <c r="U25" i="1"/>
  <c r="X25" i="1" s="1"/>
  <c r="U30" i="1"/>
  <c r="X30" i="1" s="1"/>
  <c r="U53" i="1"/>
  <c r="X53" i="1" s="1"/>
  <c r="S217" i="1"/>
  <c r="V217" i="1" s="1"/>
  <c r="Y217" i="1" s="1"/>
  <c r="U217" i="1"/>
  <c r="X217" i="1" s="1"/>
  <c r="S112" i="1"/>
  <c r="V112" i="1" s="1"/>
  <c r="Y112" i="1" s="1"/>
  <c r="S133" i="1"/>
  <c r="V133" i="1" s="1"/>
  <c r="Y133" i="1" s="1"/>
  <c r="T217" i="1"/>
  <c r="T118" i="1"/>
  <c r="T58" i="1"/>
  <c r="S229" i="1"/>
  <c r="V229" i="1" s="1"/>
  <c r="Y229" i="1" s="1"/>
  <c r="U229" i="1"/>
  <c r="X229" i="1" s="1"/>
  <c r="S173" i="1"/>
  <c r="V173" i="1" s="1"/>
  <c r="Y173" i="1" s="1"/>
  <c r="T173" i="1"/>
  <c r="S165" i="1"/>
  <c r="V165" i="1" s="1"/>
  <c r="Y165" i="1" s="1"/>
  <c r="T165" i="1"/>
  <c r="S146" i="1"/>
  <c r="V146" i="1" s="1"/>
  <c r="Y146" i="1" s="1"/>
  <c r="T146" i="1"/>
  <c r="S136" i="1"/>
  <c r="V136" i="1" s="1"/>
  <c r="Y136" i="1" s="1"/>
  <c r="T136" i="1"/>
  <c r="S126" i="1"/>
  <c r="V126" i="1" s="1"/>
  <c r="Y126" i="1" s="1"/>
  <c r="T126" i="1"/>
  <c r="S96" i="1"/>
  <c r="V96" i="1" s="1"/>
  <c r="Y96" i="1" s="1"/>
  <c r="T96" i="1"/>
  <c r="S70" i="1"/>
  <c r="V70" i="1" s="1"/>
  <c r="Y70" i="1" s="1"/>
  <c r="T70" i="1"/>
  <c r="T228" i="1"/>
  <c r="U228" i="1"/>
  <c r="X228" i="1" s="1"/>
  <c r="S220" i="1"/>
  <c r="V220" i="1" s="1"/>
  <c r="Y220" i="1" s="1"/>
  <c r="T220" i="1"/>
  <c r="U220" i="1"/>
  <c r="X220" i="1" s="1"/>
  <c r="T214" i="1"/>
  <c r="U214" i="1"/>
  <c r="X214" i="1" s="1"/>
  <c r="S204" i="1"/>
  <c r="V204" i="1" s="1"/>
  <c r="Y204" i="1" s="1"/>
  <c r="T204" i="1"/>
  <c r="U204" i="1"/>
  <c r="X204" i="1" s="1"/>
  <c r="S199" i="1"/>
  <c r="V199" i="1" s="1"/>
  <c r="Y199" i="1" s="1"/>
  <c r="T199" i="1"/>
  <c r="U199" i="1"/>
  <c r="X199" i="1" s="1"/>
  <c r="S186" i="1"/>
  <c r="V186" i="1" s="1"/>
  <c r="Y186" i="1" s="1"/>
  <c r="T186" i="1"/>
  <c r="U186" i="1"/>
  <c r="X186" i="1" s="1"/>
  <c r="S178" i="1"/>
  <c r="V178" i="1" s="1"/>
  <c r="Y178" i="1" s="1"/>
  <c r="T178" i="1"/>
  <c r="U178" i="1"/>
  <c r="X178" i="1" s="1"/>
  <c r="S170" i="1"/>
  <c r="V170" i="1" s="1"/>
  <c r="Y170" i="1" s="1"/>
  <c r="T170" i="1"/>
  <c r="U170" i="1"/>
  <c r="X170" i="1" s="1"/>
  <c r="V162" i="1"/>
  <c r="Y162" i="1" s="1"/>
  <c r="T162" i="1"/>
  <c r="U162" i="1"/>
  <c r="S159" i="1"/>
  <c r="V159" i="1" s="1"/>
  <c r="Y159" i="1" s="1"/>
  <c r="T159" i="1"/>
  <c r="U159" i="1"/>
  <c r="X159" i="1" s="1"/>
  <c r="S149" i="1"/>
  <c r="V149" i="1" s="1"/>
  <c r="Y149" i="1" s="1"/>
  <c r="T149" i="1"/>
  <c r="U149" i="1"/>
  <c r="X149" i="1" s="1"/>
  <c r="S140" i="1"/>
  <c r="V140" i="1" s="1"/>
  <c r="Y140" i="1" s="1"/>
  <c r="T140" i="1"/>
  <c r="U140" i="1"/>
  <c r="X140" i="1" s="1"/>
  <c r="S132" i="1"/>
  <c r="V132" i="1" s="1"/>
  <c r="Y132" i="1" s="1"/>
  <c r="T132" i="1"/>
  <c r="U132" i="1"/>
  <c r="X132" i="1" s="1"/>
  <c r="S125" i="1"/>
  <c r="V125" i="1" s="1"/>
  <c r="Y125" i="1" s="1"/>
  <c r="T125" i="1"/>
  <c r="U125" i="1"/>
  <c r="X125" i="1" s="1"/>
  <c r="S111" i="1"/>
  <c r="V111" i="1" s="1"/>
  <c r="Y111" i="1" s="1"/>
  <c r="T111" i="1"/>
  <c r="U111" i="1"/>
  <c r="X111" i="1" s="1"/>
  <c r="S116" i="1"/>
  <c r="V116" i="1" s="1"/>
  <c r="Y116" i="1" s="1"/>
  <c r="T116" i="1"/>
  <c r="U116" i="1"/>
  <c r="X116" i="1" s="1"/>
  <c r="S102" i="1"/>
  <c r="V102" i="1" s="1"/>
  <c r="Y102" i="1" s="1"/>
  <c r="T102" i="1"/>
  <c r="U102" i="1"/>
  <c r="X102" i="1" s="1"/>
  <c r="S77" i="1"/>
  <c r="V77" i="1" s="1"/>
  <c r="Y77" i="1" s="1"/>
  <c r="T77" i="1"/>
  <c r="U77" i="1"/>
  <c r="X77" i="1" s="1"/>
  <c r="S86" i="1"/>
  <c r="V86" i="1" s="1"/>
  <c r="Y86" i="1" s="1"/>
  <c r="T86" i="1"/>
  <c r="U86" i="1"/>
  <c r="X86" i="1" s="1"/>
  <c r="S91" i="1"/>
  <c r="V91" i="1" s="1"/>
  <c r="Y91" i="1" s="1"/>
  <c r="T91" i="1"/>
  <c r="U91" i="1"/>
  <c r="X91" i="1" s="1"/>
  <c r="S68" i="1"/>
  <c r="V68" i="1" s="1"/>
  <c r="Y68" i="1" s="1"/>
  <c r="T68" i="1"/>
  <c r="U68" i="1"/>
  <c r="X68" i="1" s="1"/>
  <c r="S50" i="1"/>
  <c r="V50" i="1" s="1"/>
  <c r="Y50" i="1" s="1"/>
  <c r="T50" i="1"/>
  <c r="U50" i="1"/>
  <c r="X50" i="1" s="1"/>
  <c r="S20" i="1"/>
  <c r="V20" i="1" s="1"/>
  <c r="Y20" i="1" s="1"/>
  <c r="T20" i="1"/>
  <c r="U20" i="1"/>
  <c r="X20" i="1" s="1"/>
  <c r="S11" i="1"/>
  <c r="V11" i="1" s="1"/>
  <c r="Y11" i="1" s="1"/>
  <c r="T11" i="1"/>
  <c r="U11" i="1"/>
  <c r="X11" i="1" s="1"/>
  <c r="S55" i="1"/>
  <c r="V55" i="1" s="1"/>
  <c r="Y55" i="1" s="1"/>
  <c r="T55" i="1"/>
  <c r="U55" i="1"/>
  <c r="X55" i="1" s="1"/>
  <c r="S61" i="1"/>
  <c r="V61" i="1" s="1"/>
  <c r="Y61" i="1" s="1"/>
  <c r="T61" i="1"/>
  <c r="U61" i="1"/>
  <c r="X61" i="1" s="1"/>
  <c r="S26" i="1"/>
  <c r="V26" i="1" s="1"/>
  <c r="Y26" i="1" s="1"/>
  <c r="T26" i="1"/>
  <c r="U26" i="1"/>
  <c r="X26" i="1" s="1"/>
  <c r="S15" i="1"/>
  <c r="V15" i="1" s="1"/>
  <c r="Y15" i="1" s="1"/>
  <c r="U15" i="1"/>
  <c r="X15" i="1" s="1"/>
  <c r="T15" i="1"/>
  <c r="S185" i="1"/>
  <c r="V185" i="1" s="1"/>
  <c r="Y185" i="1" s="1"/>
  <c r="S154" i="1"/>
  <c r="V154" i="1" s="1"/>
  <c r="Y154" i="1" s="1"/>
  <c r="S114" i="1"/>
  <c r="V114" i="1" s="1"/>
  <c r="Y114" i="1" s="1"/>
  <c r="S79" i="1"/>
  <c r="V79" i="1" s="1"/>
  <c r="Y79" i="1" s="1"/>
  <c r="S71" i="1"/>
  <c r="V71" i="1" s="1"/>
  <c r="Y71" i="1" s="1"/>
  <c r="S13" i="1"/>
  <c r="V13" i="1" s="1"/>
  <c r="Y13" i="1" s="1"/>
  <c r="G212" i="1"/>
  <c r="G182" i="1"/>
  <c r="G153" i="1"/>
  <c r="H200" i="1"/>
  <c r="H128" i="1"/>
  <c r="H85" i="1"/>
  <c r="H27" i="1"/>
  <c r="T225" i="1"/>
  <c r="T209" i="1"/>
  <c r="T202" i="1"/>
  <c r="T190" i="1"/>
  <c r="T177" i="1"/>
  <c r="T163" i="1"/>
  <c r="T152" i="1"/>
  <c r="T133" i="1"/>
  <c r="T128" i="1"/>
  <c r="T107" i="1"/>
  <c r="T95" i="1"/>
  <c r="T81" i="1"/>
  <c r="T87" i="1"/>
  <c r="T59" i="1"/>
  <c r="T40" i="1"/>
  <c r="T19" i="1"/>
  <c r="T32" i="1"/>
  <c r="U231" i="1"/>
  <c r="X231" i="1" s="1"/>
  <c r="U216" i="1"/>
  <c r="X216" i="1" s="1"/>
  <c r="U197" i="1"/>
  <c r="X197" i="1" s="1"/>
  <c r="U184" i="1"/>
  <c r="X184" i="1" s="1"/>
  <c r="U167" i="1"/>
  <c r="X167" i="1" s="1"/>
  <c r="U150" i="1"/>
  <c r="X150" i="1" s="1"/>
  <c r="U137" i="1"/>
  <c r="X137" i="1" s="1"/>
  <c r="U121" i="1"/>
  <c r="X121" i="1" s="1"/>
  <c r="U100" i="1"/>
  <c r="X100" i="1" s="1"/>
  <c r="U85" i="1"/>
  <c r="X85" i="1" s="1"/>
  <c r="U72" i="1"/>
  <c r="X72" i="1" s="1"/>
  <c r="U41" i="1"/>
  <c r="X41" i="1" s="1"/>
  <c r="U29" i="1"/>
  <c r="X29" i="1" s="1"/>
  <c r="U38" i="1"/>
  <c r="X38" i="1" s="1"/>
  <c r="S22" i="1"/>
  <c r="V22" i="1" s="1"/>
  <c r="Y22" i="1" s="1"/>
  <c r="S37" i="1"/>
  <c r="V37" i="1" s="1"/>
  <c r="Y37" i="1" s="1"/>
  <c r="T37" i="1"/>
  <c r="S87" i="1"/>
  <c r="V87" i="1" s="1"/>
  <c r="Y87" i="1" s="1"/>
  <c r="S227" i="1"/>
  <c r="V227" i="1" s="1"/>
  <c r="Y227" i="1" s="1"/>
  <c r="U227" i="1"/>
  <c r="X227" i="1" s="1"/>
  <c r="S219" i="1"/>
  <c r="V219" i="1" s="1"/>
  <c r="Y219" i="1" s="1"/>
  <c r="U219" i="1"/>
  <c r="X219" i="1" s="1"/>
  <c r="S213" i="1"/>
  <c r="V213" i="1" s="1"/>
  <c r="Y213" i="1" s="1"/>
  <c r="U213" i="1"/>
  <c r="X213" i="1" s="1"/>
  <c r="S203" i="1"/>
  <c r="V203" i="1" s="1"/>
  <c r="Y203" i="1" s="1"/>
  <c r="U203" i="1"/>
  <c r="X203" i="1" s="1"/>
  <c r="S195" i="1"/>
  <c r="V195" i="1" s="1"/>
  <c r="Y195" i="1" s="1"/>
  <c r="U195" i="1"/>
  <c r="X195" i="1" s="1"/>
  <c r="S179" i="1"/>
  <c r="V179" i="1" s="1"/>
  <c r="Y179" i="1" s="1"/>
  <c r="S147" i="1"/>
  <c r="V147" i="1" s="1"/>
  <c r="Y147" i="1" s="1"/>
  <c r="S109" i="1"/>
  <c r="V109" i="1" s="1"/>
  <c r="Y109" i="1" s="1"/>
  <c r="S88" i="1"/>
  <c r="V88" i="1" s="1"/>
  <c r="Y88" i="1" s="1"/>
  <c r="S43" i="1"/>
  <c r="V43" i="1" s="1"/>
  <c r="Y43" i="1" s="1"/>
  <c r="S12" i="1"/>
  <c r="V12" i="1" s="1"/>
  <c r="Y12" i="1" s="1"/>
  <c r="G179" i="1"/>
  <c r="G152" i="1"/>
  <c r="G106" i="1"/>
  <c r="G90" i="1"/>
  <c r="G66" i="1"/>
  <c r="G19" i="1"/>
  <c r="H229" i="1"/>
  <c r="H158" i="1"/>
  <c r="H121" i="1"/>
  <c r="H49" i="1"/>
  <c r="T52" i="1"/>
  <c r="T223" i="1"/>
  <c r="T213" i="1"/>
  <c r="T187" i="1"/>
  <c r="T175" i="1"/>
  <c r="T164" i="1"/>
  <c r="T150" i="1"/>
  <c r="T138" i="1"/>
  <c r="T106" i="1"/>
  <c r="T119" i="1"/>
  <c r="T99" i="1"/>
  <c r="T85" i="1"/>
  <c r="T21" i="1"/>
  <c r="T36" i="1"/>
  <c r="T42" i="1"/>
  <c r="T35" i="1"/>
  <c r="T51" i="1"/>
  <c r="U230" i="1"/>
  <c r="X230" i="1" s="1"/>
  <c r="U209" i="1"/>
  <c r="X209" i="1" s="1"/>
  <c r="U198" i="1"/>
  <c r="X198" i="1" s="1"/>
  <c r="U173" i="1"/>
  <c r="X173" i="1" s="1"/>
  <c r="U165" i="1"/>
  <c r="X165" i="1" s="1"/>
  <c r="U146" i="1"/>
  <c r="X146" i="1" s="1"/>
  <c r="U136" i="1"/>
  <c r="X136" i="1" s="1"/>
  <c r="U113" i="1"/>
  <c r="X113" i="1" s="1"/>
  <c r="U96" i="1"/>
  <c r="X96" i="1" s="1"/>
  <c r="U78" i="1"/>
  <c r="X78" i="1" s="1"/>
  <c r="U70" i="1"/>
  <c r="X70" i="1" s="1"/>
  <c r="U48" i="1"/>
  <c r="X48" i="1" s="1"/>
  <c r="U14" i="1"/>
  <c r="X14" i="1" s="1"/>
  <c r="U37" i="1"/>
  <c r="X37" i="1" s="1"/>
  <c r="G177" i="1"/>
  <c r="G107" i="1"/>
  <c r="G40" i="1"/>
  <c r="G227" i="1"/>
  <c r="H227" i="1"/>
  <c r="G203" i="1"/>
  <c r="H203" i="1"/>
  <c r="G162" i="1"/>
  <c r="H162" i="1"/>
  <c r="G140" i="1"/>
  <c r="H140" i="1"/>
  <c r="G111" i="1"/>
  <c r="H111" i="1"/>
  <c r="G77" i="1"/>
  <c r="H77" i="1"/>
  <c r="G68" i="1"/>
  <c r="H68" i="1"/>
  <c r="G55" i="1"/>
  <c r="H55" i="1"/>
  <c r="G26" i="1"/>
  <c r="H26" i="1"/>
  <c r="R194" i="1"/>
  <c r="R232" i="1" s="1"/>
  <c r="G192" i="1"/>
  <c r="G127" i="1"/>
  <c r="G63" i="1"/>
  <c r="G213" i="1"/>
  <c r="H213" i="1"/>
  <c r="G186" i="1"/>
  <c r="H186" i="1"/>
  <c r="G149" i="1"/>
  <c r="H149" i="1"/>
  <c r="G116" i="1"/>
  <c r="H116" i="1"/>
  <c r="G11" i="1"/>
  <c r="H11" i="1"/>
  <c r="G224" i="1"/>
  <c r="H224" i="1"/>
  <c r="G218" i="1"/>
  <c r="H218" i="1"/>
  <c r="G210" i="1"/>
  <c r="H210" i="1"/>
  <c r="G205" i="1"/>
  <c r="H205" i="1"/>
  <c r="G193" i="1"/>
  <c r="H193" i="1"/>
  <c r="G185" i="1"/>
  <c r="H185" i="1"/>
  <c r="G176" i="1"/>
  <c r="H176" i="1"/>
  <c r="G164" i="1"/>
  <c r="H164" i="1"/>
  <c r="G154" i="1"/>
  <c r="H154" i="1"/>
  <c r="G148" i="1"/>
  <c r="H148" i="1"/>
  <c r="G133" i="1"/>
  <c r="H133" i="1"/>
  <c r="G131" i="1"/>
  <c r="H131" i="1"/>
  <c r="G114" i="1"/>
  <c r="H114" i="1"/>
  <c r="G112" i="1"/>
  <c r="H112" i="1"/>
  <c r="G115" i="1"/>
  <c r="H115" i="1"/>
  <c r="G99" i="1"/>
  <c r="H99" i="1"/>
  <c r="G79" i="1"/>
  <c r="H79" i="1"/>
  <c r="G75" i="1"/>
  <c r="H75" i="1"/>
  <c r="G87" i="1"/>
  <c r="H87" i="1"/>
  <c r="G56" i="1"/>
  <c r="H56" i="1"/>
  <c r="G71" i="1"/>
  <c r="H71" i="1"/>
  <c r="G31" i="1"/>
  <c r="H31" i="1"/>
  <c r="G58" i="1"/>
  <c r="H58" i="1"/>
  <c r="G35" i="1"/>
  <c r="H35" i="1"/>
  <c r="G13" i="1"/>
  <c r="H13" i="1"/>
  <c r="G22" i="1"/>
  <c r="H22" i="1"/>
  <c r="G52" i="1"/>
  <c r="G169" i="1"/>
  <c r="G103" i="1"/>
  <c r="G16" i="1"/>
  <c r="G178" i="1"/>
  <c r="H178" i="1"/>
  <c r="G125" i="1"/>
  <c r="H125" i="1"/>
  <c r="G50" i="1"/>
  <c r="H50" i="1"/>
  <c r="G207" i="1"/>
  <c r="G145" i="1"/>
  <c r="G74" i="1"/>
  <c r="G34" i="1"/>
  <c r="G170" i="1"/>
  <c r="H170" i="1"/>
  <c r="G86" i="1"/>
  <c r="H86" i="1"/>
  <c r="G183" i="1"/>
  <c r="G108" i="1"/>
  <c r="G73" i="1"/>
  <c r="G219" i="1"/>
  <c r="H219" i="1"/>
  <c r="G195" i="1"/>
  <c r="H195" i="1"/>
  <c r="G159" i="1"/>
  <c r="H159" i="1"/>
  <c r="G132" i="1"/>
  <c r="H132" i="1"/>
  <c r="G102" i="1"/>
  <c r="H102" i="1"/>
  <c r="G91" i="1"/>
  <c r="H91" i="1"/>
  <c r="G20" i="1"/>
  <c r="H20" i="1"/>
  <c r="G61" i="1"/>
  <c r="H61" i="1"/>
  <c r="G15" i="1"/>
  <c r="H15" i="1"/>
  <c r="G225" i="1"/>
  <c r="G161" i="1"/>
  <c r="G98" i="1"/>
  <c r="G54" i="1"/>
  <c r="H230" i="1"/>
  <c r="H222" i="1"/>
  <c r="H209" i="1"/>
  <c r="H201" i="1"/>
  <c r="H198" i="1"/>
  <c r="H189" i="1"/>
  <c r="H180" i="1"/>
  <c r="H174" i="1"/>
  <c r="H166" i="1"/>
  <c r="H157" i="1"/>
  <c r="H151" i="1"/>
  <c r="H141" i="1"/>
  <c r="H134" i="1"/>
  <c r="H124" i="1"/>
  <c r="H123" i="1"/>
  <c r="H117" i="1"/>
  <c r="H104" i="1"/>
  <c r="H93" i="1"/>
  <c r="H76" i="1"/>
  <c r="H82" i="1"/>
  <c r="H57" i="1"/>
  <c r="H64" i="1"/>
  <c r="H62" i="1"/>
  <c r="H18" i="1"/>
  <c r="H46" i="1"/>
  <c r="H23" i="1"/>
  <c r="H53" i="1"/>
  <c r="H47" i="1"/>
  <c r="H228" i="1"/>
  <c r="H220" i="1"/>
  <c r="H214" i="1"/>
  <c r="H204" i="1"/>
  <c r="H199" i="1"/>
  <c r="H188" i="1"/>
  <c r="H173" i="1"/>
  <c r="H171" i="1"/>
  <c r="H165" i="1"/>
  <c r="H156" i="1"/>
  <c r="H146" i="1"/>
  <c r="H143" i="1"/>
  <c r="H136" i="1"/>
  <c r="H126" i="1"/>
  <c r="H113" i="1"/>
  <c r="H110" i="1"/>
  <c r="H96" i="1"/>
  <c r="H94" i="1"/>
  <c r="H78" i="1"/>
  <c r="H84" i="1"/>
  <c r="H70" i="1"/>
  <c r="H10" i="1"/>
  <c r="H48" i="1"/>
  <c r="H39" i="1"/>
  <c r="H14" i="1"/>
  <c r="H33" i="1"/>
  <c r="H38" i="1"/>
  <c r="H60" i="1"/>
  <c r="U232" i="1" l="1"/>
  <c r="X232" i="1" s="1"/>
  <c r="T232" i="1"/>
  <c r="V10" i="1"/>
  <c r="Y10" i="1" s="1"/>
  <c r="S232" i="1"/>
  <c r="V232" i="1" s="1"/>
  <c r="Y232" i="1" s="1"/>
  <c r="H232" i="1"/>
  <c r="G232" i="1"/>
  <c r="S194" i="1"/>
  <c r="V194" i="1" s="1"/>
  <c r="Y194" i="1" s="1"/>
  <c r="T194" i="1"/>
  <c r="U194" i="1"/>
  <c r="X194" i="1" s="1"/>
</calcChain>
</file>

<file path=xl/sharedStrings.xml><?xml version="1.0" encoding="utf-8"?>
<sst xmlns="http://schemas.openxmlformats.org/spreadsheetml/2006/main" count="1767" uniqueCount="344">
  <si>
    <t>BEINN REKSTRARKOSTNAÐUR - enginn miðlægur kostnaður</t>
  </si>
  <si>
    <t>Einkaskólar undanskildir</t>
  </si>
  <si>
    <t>Fj.heilsdagsígilda haustið 2022</t>
  </si>
  <si>
    <t>Tölur um leikskóla sveitarfélaga 2022. Upphæðir í þús.kr.</t>
  </si>
  <si>
    <t>Skýringar neðst</t>
  </si>
  <si>
    <t>Stærð leikskóla</t>
  </si>
  <si>
    <t>Sveitarfélag</t>
  </si>
  <si>
    <t>Leikskóli</t>
  </si>
  <si>
    <t>Leikskólabörn alls</t>
  </si>
  <si>
    <t>HEILSDAGSÍG</t>
  </si>
  <si>
    <t>Stg við uppeldi og menntun</t>
  </si>
  <si>
    <t>% leikskóla-
kennara</t>
  </si>
  <si>
    <t>% leikskólakennara og með aðra uppeldism.</t>
  </si>
  <si>
    <t>Leikskóla-kennarar (stg.)</t>
  </si>
  <si>
    <t>Önnur uppeldis-menntun (stg.)</t>
  </si>
  <si>
    <t>Ófaglærðir starfsmenn (stg.)</t>
  </si>
  <si>
    <t>Annað  (matseld,þrif, skrifstofa) stg.</t>
  </si>
  <si>
    <t>Samtals stöðugildi</t>
  </si>
  <si>
    <t>Tekjur</t>
  </si>
  <si>
    <t>Laun og launatengd gjöld</t>
  </si>
  <si>
    <t xml:space="preserve"> Innri húsaleiga (Eignasjóður)</t>
  </si>
  <si>
    <t>Annar rekstrarkostnaður (með innri leigu)</t>
  </si>
  <si>
    <t>Brúttó</t>
  </si>
  <si>
    <t>Nettó</t>
  </si>
  <si>
    <t>Brúttó kostn/hdig</t>
  </si>
  <si>
    <t>Brúttó -innri leiga/ hdig</t>
  </si>
  <si>
    <t>Nettó - innri leiga(hdig</t>
  </si>
  <si>
    <t>Launakostnaður
/HDIG</t>
  </si>
  <si>
    <t>Brúttó (-innri leiga) á mánuði á HDÍG (11 mán)</t>
  </si>
  <si>
    <t>Nettó (-innri leiga) á mánuði á HDÍG (11 mán)</t>
  </si>
  <si>
    <t>31 - 60</t>
  </si>
  <si>
    <t>0000 Reykjavíkurborg</t>
  </si>
  <si>
    <t>Leikskólinn Berg</t>
  </si>
  <si>
    <t>Leikskólinn Vesturborg</t>
  </si>
  <si>
    <t>Leikskólinn Garðaborg</t>
  </si>
  <si>
    <t>Leikskólinn Hólaborg</t>
  </si>
  <si>
    <t>Leikskólinn Seljaborg</t>
  </si>
  <si>
    <t>Leikskólinn Árborg</t>
  </si>
  <si>
    <t>Leikskólinn Steinahlíð</t>
  </si>
  <si>
    <t>Leikskólinn Kvistaborg</t>
  </si>
  <si>
    <t>Leikskólinn Ösp</t>
  </si>
  <si>
    <t>Leikskólinn Rauðaborg</t>
  </si>
  <si>
    <t>Leikskólinn Klambrar</t>
  </si>
  <si>
    <t>Leikskólinn Bríetartúni</t>
  </si>
  <si>
    <t>Leikskólinn Funaborg</t>
  </si>
  <si>
    <t>Leikskólinn Ártúnsskóli</t>
  </si>
  <si>
    <t>61 - 90</t>
  </si>
  <si>
    <t>Leikskólinn Sæborg</t>
  </si>
  <si>
    <t>Leikskólinn Vinagerði</t>
  </si>
  <si>
    <t>Leikskólinn Grandaborg</t>
  </si>
  <si>
    <t>Leikskólinn Brekkuborg</t>
  </si>
  <si>
    <t>Leikskólinn Hraunborg, Rvík</t>
  </si>
  <si>
    <t>Leikskólinn Sólborg, Rvík</t>
  </si>
  <si>
    <t>Leikskólinn Stakkaborg</t>
  </si>
  <si>
    <t>Leikskólinn Blásalir</t>
  </si>
  <si>
    <t>Leikskólinn Heiðarborg</t>
  </si>
  <si>
    <t>Leikskólinn Klettaborg, Rvík</t>
  </si>
  <si>
    <t>Leikskólinn Fífuborg</t>
  </si>
  <si>
    <t>Leikskólinn Nóaborg</t>
  </si>
  <si>
    <t>Leikskólinn Tjörn</t>
  </si>
  <si>
    <t>Leikskólinn Engjaborg</t>
  </si>
  <si>
    <t>Leikskólinn Grænaborg</t>
  </si>
  <si>
    <t>Leikskólinn Ægisborg</t>
  </si>
  <si>
    <t>Leikskólinn Lyngheimar</t>
  </si>
  <si>
    <t>Leikskólinn Reynisholt</t>
  </si>
  <si>
    <t>Leikskólinn Hulduheimar</t>
  </si>
  <si>
    <t>Leikskólinn Hamrar</t>
  </si>
  <si>
    <t>Leikskólinn Álftaborg</t>
  </si>
  <si>
    <t>Leikskólinn Laufskálar</t>
  </si>
  <si>
    <t>Leikskólinn Seljakot</t>
  </si>
  <si>
    <t>Leikskólinn Brákarborg</t>
  </si>
  <si>
    <t>Leikskólinn Maríuborg</t>
  </si>
  <si>
    <t>91 - 120</t>
  </si>
  <si>
    <t>Leikskólinn Jörfi</t>
  </si>
  <si>
    <t>Leikskólinn Holt</t>
  </si>
  <si>
    <t>Leikskólinn Hagaborg</t>
  </si>
  <si>
    <t>Leikskólinn Austurborg</t>
  </si>
  <si>
    <t>Leikskólinn Gullborg</t>
  </si>
  <si>
    <t>Leikskólinn Múlaborg</t>
  </si>
  <si>
    <t>Leikskólinn Rofaborg</t>
  </si>
  <si>
    <t>Leikskólinn Sunnufold</t>
  </si>
  <si>
    <t>Leikskólinn Hlíð</t>
  </si>
  <si>
    <t>Leikskólinn Suðurborg</t>
  </si>
  <si>
    <t>Leikskólinn Sunnuás</t>
  </si>
  <si>
    <t>Leikskólinn Bakkaborg</t>
  </si>
  <si>
    <t>Leikskólinn Jöklaborg</t>
  </si>
  <si>
    <t>Leikskólinn Geislabaugur</t>
  </si>
  <si>
    <t>Leikskólinn Drafnar-/Dvergasteinn</t>
  </si>
  <si>
    <t>Leikskólinn Borg</t>
  </si>
  <si>
    <t>Leikskólinn Miðborg</t>
  </si>
  <si>
    <t>Leikskólinn Furuskógur</t>
  </si>
  <si>
    <t>Leikskólinn Hof</t>
  </si>
  <si>
    <t>Leikskólinn Bjartahlíð</t>
  </si>
  <si>
    <t>121 &gt;</t>
  </si>
  <si>
    <t>Leikskólinn Laugasól</t>
  </si>
  <si>
    <t>Leikskólinn Hálsaskógur</t>
  </si>
  <si>
    <t>Leikskólinn Dalskóli</t>
  </si>
  <si>
    <t>Leikskólinn Langholt</t>
  </si>
  <si>
    <t>Leikskólinn Rauðhóll</t>
  </si>
  <si>
    <t>1000 Kópavogsbær</t>
  </si>
  <si>
    <t>Leikskólinn Grænatún</t>
  </si>
  <si>
    <t>Leikskólinn Kópasteinn</t>
  </si>
  <si>
    <t>Leikskólinn Fagrabrekka</t>
  </si>
  <si>
    <t>Leikskólinn Austurkór</t>
  </si>
  <si>
    <t>Leikskólinn Kópahvoll</t>
  </si>
  <si>
    <t>Leikskólinn Álfatún</t>
  </si>
  <si>
    <t>Leikskólinn Efstihjalli</t>
  </si>
  <si>
    <t>Leikskólinn Álfaheiði</t>
  </si>
  <si>
    <t>Leikskólinn Dalur</t>
  </si>
  <si>
    <t>Leikskólinn Arnarsmári</t>
  </si>
  <si>
    <t>Leikskólinn Núpur</t>
  </si>
  <si>
    <t>Leikskólinn Marbakki</t>
  </si>
  <si>
    <t>Leikskólinn Rjúpnahæð</t>
  </si>
  <si>
    <t>Leikskólinn Furugrund</t>
  </si>
  <si>
    <t>Leikskólinn Fífusalir</t>
  </si>
  <si>
    <t>Leikskólinn Lækur</t>
  </si>
  <si>
    <t>Leikskólinn Sólhvörf</t>
  </si>
  <si>
    <t>Leikskólinn Baugur</t>
  </si>
  <si>
    <t>Leikskólinn Urðarhóll</t>
  </si>
  <si>
    <t>&lt; 31</t>
  </si>
  <si>
    <t>1100 Seltjarnarnesbær</t>
  </si>
  <si>
    <t>Leikskólinn Seltjarnarnes</t>
  </si>
  <si>
    <t>1300 Garðabær</t>
  </si>
  <si>
    <t>Leikskólinn Sunnuhvoll</t>
  </si>
  <si>
    <t>Leikskólinn Flataskóli</t>
  </si>
  <si>
    <t>Leikskólinn Hæðarból</t>
  </si>
  <si>
    <t>Leikskólinn Kirkjuból</t>
  </si>
  <si>
    <t>Leikskólinn Lundaból</t>
  </si>
  <si>
    <t>Leikskólinn Holtakot</t>
  </si>
  <si>
    <t>Leikskólinn Bæjarból</t>
  </si>
  <si>
    <t>Leikskólinn Akrar</t>
  </si>
  <si>
    <t>Leikskólinn Mánahvoll</t>
  </si>
  <si>
    <t>Leikskólinn Krakkakot</t>
  </si>
  <si>
    <t>Leikskólinn Urriðaholtsskóli</t>
  </si>
  <si>
    <t>1400 Hafnarfjarðarkaupstaður</t>
  </si>
  <si>
    <t>Leikskólinn Vesturkot</t>
  </si>
  <si>
    <t>Leikskólinn Bjarkalundur</t>
  </si>
  <si>
    <t>Leikskólinn Hörðuvellir</t>
  </si>
  <si>
    <t>Leikskólinn Smáralundur</t>
  </si>
  <si>
    <t>Leikskólinn Álfasteinn, Hafn.fj.</t>
  </si>
  <si>
    <t>Leikskólinn Hlíðarendi, Hafn.fj.</t>
  </si>
  <si>
    <t>Leikskólinn Tjarnarás</t>
  </si>
  <si>
    <t>Leikskólinn Skarðshlíðarskóli</t>
  </si>
  <si>
    <t>Leikskólinn Álfaberg</t>
  </si>
  <si>
    <t>Leikskólinn Arnarberg</t>
  </si>
  <si>
    <t>Leikskólinn Víðivellir</t>
  </si>
  <si>
    <t>Leikskólinn Hamravellir</t>
  </si>
  <si>
    <t>Leikskólinn Hlíðarberg</t>
  </si>
  <si>
    <t>Leikskólinn Norðurberg</t>
  </si>
  <si>
    <t>Leikskólinn Hraunvellir</t>
  </si>
  <si>
    <t>Leikskólinn Hvammur</t>
  </si>
  <si>
    <t>Leikskólinn Stekkjarás</t>
  </si>
  <si>
    <t>1604 Mosfellsbær</t>
  </si>
  <si>
    <t>Leikskólinn Hlíð, Mosf.</t>
  </si>
  <si>
    <t>Leikskólinn Hlaðhamrar</t>
  </si>
  <si>
    <t>Leikskólinn Reykjakot</t>
  </si>
  <si>
    <t>Leikskólinn Krikaskóli</t>
  </si>
  <si>
    <t>Leikskólinn Hulduberg</t>
  </si>
  <si>
    <t>Leikskólinn Leirvogstunguskóli</t>
  </si>
  <si>
    <t>Leikskólinn Helgafellsskóli</t>
  </si>
  <si>
    <t>Leikskólinn Höfðaberg</t>
  </si>
  <si>
    <t>2000 Reykjanesbær</t>
  </si>
  <si>
    <t>Leikskólinn Tjarnarsel</t>
  </si>
  <si>
    <t>Leikskólinn Heiðarsel</t>
  </si>
  <si>
    <t>Leikskólinn Vesturberg</t>
  </si>
  <si>
    <t>Leikskólinn Garðasel, Rnes</t>
  </si>
  <si>
    <t>Leikskólinn Holt, Rnes</t>
  </si>
  <si>
    <t>Leikskólinn Hjallatún</t>
  </si>
  <si>
    <t>2300 Grindavíkurbær</t>
  </si>
  <si>
    <t>Leikskólinn Laut</t>
  </si>
  <si>
    <t>2506 Sveitarfélagið Vogar</t>
  </si>
  <si>
    <t>Leikskólinn Suðurvellir</t>
  </si>
  <si>
    <t>3000 Akraneskaupstaður</t>
  </si>
  <si>
    <t>Leikskólinn Teigasel</t>
  </si>
  <si>
    <t>Leikskólinn Garðasel Ak.nes</t>
  </si>
  <si>
    <t>Leikskólinn Vallarsel</t>
  </si>
  <si>
    <t>Leikskólinn Akrasel</t>
  </si>
  <si>
    <t>3511 Hvalfjarðarsveit</t>
  </si>
  <si>
    <t>Leikskólinn Skýjaborg</t>
  </si>
  <si>
    <t>3609 Borgarbyggð</t>
  </si>
  <si>
    <t>Leikskólinn Hnoðraból</t>
  </si>
  <si>
    <t>Leikskólinn Andabær</t>
  </si>
  <si>
    <t>Leikskólinn Klettaborg, Borgarb.</t>
  </si>
  <si>
    <t>Leikskólinn Ugluklettur</t>
  </si>
  <si>
    <t>3709 Grundarfjarðarbær</t>
  </si>
  <si>
    <t>5 ára deild Grundarfjarðarskóla</t>
  </si>
  <si>
    <t>Leikskólinn Sólvellir, Gr.fj.</t>
  </si>
  <si>
    <t>3714 Snæfellsbær</t>
  </si>
  <si>
    <t>Leikskólinn Snæfellsbæjar</t>
  </si>
  <si>
    <t>3716 Sveitarfélagið Stykkishólmur</t>
  </si>
  <si>
    <t>Leikskólinn Stykkishólmi</t>
  </si>
  <si>
    <t>3811 Dalabyggð</t>
  </si>
  <si>
    <t>Leikskólinn Auðarskóli</t>
  </si>
  <si>
    <t>4100 Bolungarvíkurkaupstaður</t>
  </si>
  <si>
    <t>Leikskólinn Glaðheimar, Bol.v..</t>
  </si>
  <si>
    <t>4200 Ísafjarðarbær</t>
  </si>
  <si>
    <t>Leikskólinn Grænigarður</t>
  </si>
  <si>
    <t>Leikskólinn Laufás</t>
  </si>
  <si>
    <t>Leikskólinn Tjarnarbær</t>
  </si>
  <si>
    <t>Leikskólinn Sólborg, Ísafj.</t>
  </si>
  <si>
    <t>4502 Reykhólahreppur</t>
  </si>
  <si>
    <t>Hólabær</t>
  </si>
  <si>
    <t>4604 Tálknafjarðarhreppur</t>
  </si>
  <si>
    <t>Leikskólinn Vindheimar</t>
  </si>
  <si>
    <t>4607 Vesturbyggð</t>
  </si>
  <si>
    <t>leiksk d Bíldudalsskóli/Tjarnarbrekka</t>
  </si>
  <si>
    <t>Leikskólinn Araklettur</t>
  </si>
  <si>
    <t>4803 Súðavíkurhreppur</t>
  </si>
  <si>
    <t>Leikskólinn Kofrasel</t>
  </si>
  <si>
    <t>4911 Strandabyggð</t>
  </si>
  <si>
    <t>Leikskólinn Lækjarbrekka</t>
  </si>
  <si>
    <t>5508 Húnaþing vestra</t>
  </si>
  <si>
    <t>Leikskólinn Ásgarður</t>
  </si>
  <si>
    <t>5609 Sveitarfélagið Skagaströnd</t>
  </si>
  <si>
    <t>Leikskólinn Barnaból, Skagastr.</t>
  </si>
  <si>
    <t>5613 Húnabyggð</t>
  </si>
  <si>
    <t>Leikskólinn Barnabær</t>
  </si>
  <si>
    <t>5716 Skagafjörður</t>
  </si>
  <si>
    <t>Leikskólinn Tröllaborg</t>
  </si>
  <si>
    <t>Leikskólinn Birkilundur</t>
  </si>
  <si>
    <t>Leikskólinn Ársalir</t>
  </si>
  <si>
    <t>6000 Akureyrarbær</t>
  </si>
  <si>
    <t>Leikskólinn Smábær</t>
  </si>
  <si>
    <t>Leikskólinn Iðavöllur</t>
  </si>
  <si>
    <t>Leikskólinn Hulduheimar, Ak.eyri</t>
  </si>
  <si>
    <t>Leikskólinn Kiðagil</t>
  </si>
  <si>
    <t>Leikskólinn Krógaból</t>
  </si>
  <si>
    <t>Leikskólinn Tröllaborgir</t>
  </si>
  <si>
    <t>Leikskólinn Naustatjörn</t>
  </si>
  <si>
    <t>Klappir</t>
  </si>
  <si>
    <t>Leikskólinn Lundarsel</t>
  </si>
  <si>
    <t>6100 Norðurþing</t>
  </si>
  <si>
    <t>Leikskólinn Grænuvellir</t>
  </si>
  <si>
    <t>6250 Fjallabyggð</t>
  </si>
  <si>
    <t>Leikskólinn Fjallabyggð</t>
  </si>
  <si>
    <t>6400 Dalvíkurbyggð</t>
  </si>
  <si>
    <t>Leikskólinn Krílakot</t>
  </si>
  <si>
    <t>6513 Eyjafjarðarsveit</t>
  </si>
  <si>
    <t>Krummakot</t>
  </si>
  <si>
    <t>6515 Hörgársveit</t>
  </si>
  <si>
    <t>Leikskólinn Álfasteinn</t>
  </si>
  <si>
    <t>6601 Svalbarðsstrandarhreppur</t>
  </si>
  <si>
    <t>Leikskólinn Álfaborg, Sv.st.hr.</t>
  </si>
  <si>
    <t>6602 Grýtubakkahreppur</t>
  </si>
  <si>
    <t>Leikskólinn Krummafótur</t>
  </si>
  <si>
    <t>6613 Þingeyjarsveit</t>
  </si>
  <si>
    <t>Tjarnarskjól (Stórutjarnarskóli)</t>
  </si>
  <si>
    <t>Ylur (Reykjahlíðarskóli)</t>
  </si>
  <si>
    <t>Krílab/Barnaborg (Þingeyjaskóli)</t>
  </si>
  <si>
    <t>6710 Langanesbyggð</t>
  </si>
  <si>
    <t>Barnaból</t>
  </si>
  <si>
    <t>7300 Fjarðabyggð</t>
  </si>
  <si>
    <t>Leikskólinn Breiðdals- og Stöðvarfj.skóli</t>
  </si>
  <si>
    <t>Leikskólinn Kæribær, Fj.b.</t>
  </si>
  <si>
    <t>Leikskólinn Dalborg</t>
  </si>
  <si>
    <t>Leikskólinn Eyrarvellir/Sólvellir</t>
  </si>
  <si>
    <t>Leikskólinn Lyngholt</t>
  </si>
  <si>
    <t>7400 Múlaþing</t>
  </si>
  <si>
    <t>Leikskólinn Sólvellir, Seyðisfj.</t>
  </si>
  <si>
    <t>Leikskólinn Bjarkatún</t>
  </si>
  <si>
    <t>Leikskólinn Hádegishöfði</t>
  </si>
  <si>
    <t>Leikskólinn Tjarnarskógur</t>
  </si>
  <si>
    <t>7502 Vopnafjarðarhreppur</t>
  </si>
  <si>
    <t>Leikskólinn Brekkubær</t>
  </si>
  <si>
    <t>8000 Vestmannaeyjabær</t>
  </si>
  <si>
    <t>Leikskólinn Víkin</t>
  </si>
  <si>
    <t>Leikskólinn Kirkjugerði</t>
  </si>
  <si>
    <t>8200 Sveitarfélagið Árborg</t>
  </si>
  <si>
    <t>Leikskólinn Strandheimar</t>
  </si>
  <si>
    <t>Leikskólinn Álfheimar</t>
  </si>
  <si>
    <t>Leikskólinn Goðheimar</t>
  </si>
  <si>
    <t>Leikskólinn Hulduheimar, Árb.</t>
  </si>
  <si>
    <t>Leikskólinn Árbær</t>
  </si>
  <si>
    <t>Leikskólinn Jötunheimar</t>
  </si>
  <si>
    <t>8401 Sveitarfélagið Hornafjörður</t>
  </si>
  <si>
    <t>Hofgarður leikskóladeild</t>
  </si>
  <si>
    <t>Leikskólinn Sjónarhóll</t>
  </si>
  <si>
    <t>8508 Mýrdalshreppur</t>
  </si>
  <si>
    <t>Leikskólinn Mánaland</t>
  </si>
  <si>
    <t>8509 Skaftárhreppur</t>
  </si>
  <si>
    <t>Leikskólinn Kæribær</t>
  </si>
  <si>
    <t>8613 Rangárþing eystra</t>
  </si>
  <si>
    <t>Leikskólinn Örk</t>
  </si>
  <si>
    <t>8614 Rangárþing ytra</t>
  </si>
  <si>
    <t>Leikskólinn Laugalandi</t>
  </si>
  <si>
    <t>Leikskólinn Heklukot</t>
  </si>
  <si>
    <t>8710 Hrunamannahreppur</t>
  </si>
  <si>
    <t>Leikskólinn Undraland, Hr.m.hr.</t>
  </si>
  <si>
    <t>8716 Hveragerðisbær</t>
  </si>
  <si>
    <t>Leikskólinn Óskaland</t>
  </si>
  <si>
    <t>Leikskólinn Undraland, Hverag.</t>
  </si>
  <si>
    <t>8717 Sveitarfélagið Ölfus</t>
  </si>
  <si>
    <t>Leikskólinn Bergheimar</t>
  </si>
  <si>
    <t>8719 Grímsnes- og Grafningshreppur</t>
  </si>
  <si>
    <t>Leikskólinn Kerhólsskóli</t>
  </si>
  <si>
    <t>8720 Skeiða- og Gnúpverjahreppur</t>
  </si>
  <si>
    <t>Leikskólinn Leikholt</t>
  </si>
  <si>
    <t>8721 Bláskógabyggð</t>
  </si>
  <si>
    <t>Leikskólinn Bláskógaskóli</t>
  </si>
  <si>
    <t>Leikskólinn Álfaborg</t>
  </si>
  <si>
    <t>8722 Flóahreppur</t>
  </si>
  <si>
    <t>Leikskólinn Krakkaborg</t>
  </si>
  <si>
    <t xml:space="preserve">121 &gt; </t>
  </si>
  <si>
    <t>Samtals leikskólar sveitarfélaga</t>
  </si>
  <si>
    <r>
      <t xml:space="preserve">Ungbarnaleikskóli Seltjarnarness </t>
    </r>
    <r>
      <rPr>
        <sz val="11"/>
        <color theme="1"/>
        <rFont val="Calibri"/>
        <family val="2"/>
      </rPr>
      <t>*</t>
    </r>
  </si>
  <si>
    <t>Barnaskólinn Hf - 5 ára deild *</t>
  </si>
  <si>
    <t>Stapaskóli - leikskóladeild *</t>
  </si>
  <si>
    <t>Leikskóladeild Patreksskóla *</t>
  </si>
  <si>
    <t>Raufarhafnarskóli - leikskóladeild *</t>
  </si>
  <si>
    <t>Öxarfjarðarskóli *</t>
  </si>
  <si>
    <t>Árskógarskóli *</t>
  </si>
  <si>
    <t>Leikskólinn Brúarási *</t>
  </si>
  <si>
    <t>Grunnskólinn Vík - leikskólad 5 ára*</t>
  </si>
  <si>
    <t>Ungbarnaleikskóli Seltjarnarness *</t>
  </si>
  <si>
    <t>61 - 90 Total</t>
  </si>
  <si>
    <t>Grand Total</t>
  </si>
  <si>
    <t>Samtals leikskólar með færri en 31 hdig</t>
  </si>
  <si>
    <t xml:space="preserve">&lt; 31 </t>
  </si>
  <si>
    <t>Samtals leikskólar með 31 - 60 hdig</t>
  </si>
  <si>
    <t xml:space="preserve">31 - 60 </t>
  </si>
  <si>
    <t>Samtals leikskólar með 61 - 90 hdig</t>
  </si>
  <si>
    <t xml:space="preserve">61 - 90 </t>
  </si>
  <si>
    <t>Samtals leikskólar með 91 -120 hdig</t>
  </si>
  <si>
    <t xml:space="preserve">91 - 120 </t>
  </si>
  <si>
    <t>Samtals leikskólar með fleiri en 120 hdig</t>
  </si>
  <si>
    <t>Samtals allir leikskólar sveitarfélaga</t>
  </si>
  <si>
    <t>Grunnskólinn Vík - leikskólad 5 ára *</t>
  </si>
  <si>
    <t>leiksk d Bíldudalsskóli/Tjarnarbrekka *</t>
  </si>
  <si>
    <t>Öxarfjarðarskóli*</t>
  </si>
  <si>
    <t xml:space="preserve">Samreknir leikskólar með færri en 31 hdig </t>
  </si>
  <si>
    <t>Samreknir leikskólar með 31-60 hdig</t>
  </si>
  <si>
    <t>Samreknir leikskólar með 61-90 hdig</t>
  </si>
  <si>
    <t>Samreknir leikskólar  með 91 - 120 hdig</t>
  </si>
  <si>
    <t>Samreknir leikskólar með fleiri en 120 hdig</t>
  </si>
  <si>
    <t xml:space="preserve">Samreknir leikskólar alls </t>
  </si>
  <si>
    <t xml:space="preserve">121 &gt;  </t>
  </si>
  <si>
    <t>(All)</t>
  </si>
  <si>
    <t>Row Labels</t>
  </si>
  <si>
    <t>Sum of HEILSDAGSÍG</t>
  </si>
  <si>
    <t>Sum of % leikskólakennara og með aðra uppeldism.</t>
  </si>
  <si>
    <t>Sum of Brúttó</t>
  </si>
  <si>
    <t>Sum of Nettó</t>
  </si>
  <si>
    <t>Sum of Brúttó -innri leiga/ hdig</t>
  </si>
  <si>
    <t>Sum of Nettó - innri leiga(hdig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</si>
</sst>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9" fontId="5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/>
    <xf numFmtId="164" fontId="1" fillId="2" borderId="0" xfId="0" applyNumberFormat="1" applyFont="1" applyFill="1"/>
    <xf numFmtId="0" fontId="1" fillId="2" borderId="0" xfId="0" applyFont="1" applyFill="1"/>
    <xf numFmtId="164" fontId="1" fillId="0" borderId="0" xfId="0" applyNumberFormat="1" applyFont="1"/>
    <xf numFmtId="164" fontId="0" fillId="0" borderId="0" xfId="0" applyNumberFormat="1"/>
    <xf numFmtId="3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0" borderId="0" xfId="0" applyFont="1"/>
    <xf numFmtId="0" fontId="0" fillId="2" borderId="0" xfId="0" applyFill="1"/>
    <xf numFmtId="0" fontId="6" fillId="2" borderId="0" xfId="1" applyFont="1" applyFill="1"/>
    <xf numFmtId="164" fontId="0" fillId="2" borderId="0" xfId="0" applyNumberFormat="1" applyFill="1"/>
    <xf numFmtId="165" fontId="0" fillId="2" borderId="0" xfId="0" applyNumberFormat="1" applyFill="1"/>
    <xf numFmtId="9" fontId="0" fillId="2" borderId="0" xfId="2" applyFont="1" applyFill="1"/>
    <xf numFmtId="3" fontId="0" fillId="2" borderId="0" xfId="0" applyNumberFormat="1" applyFill="1"/>
    <xf numFmtId="0" fontId="7" fillId="4" borderId="1" xfId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3" fontId="1" fillId="2" borderId="0" xfId="0" applyNumberFormat="1" applyFont="1" applyFill="1"/>
    <xf numFmtId="9" fontId="1" fillId="2" borderId="0" xfId="2" applyFont="1" applyFill="1"/>
    <xf numFmtId="3" fontId="1" fillId="0" borderId="0" xfId="0" applyNumberFormat="1" applyFont="1"/>
    <xf numFmtId="0" fontId="8" fillId="5" borderId="2" xfId="0" applyFont="1" applyFill="1" applyBorder="1"/>
    <xf numFmtId="0" fontId="0" fillId="5" borderId="0" xfId="0" applyFill="1"/>
    <xf numFmtId="0" fontId="6" fillId="5" borderId="0" xfId="1" applyFont="1" applyFill="1"/>
    <xf numFmtId="164" fontId="0" fillId="5" borderId="0" xfId="0" applyNumberFormat="1" applyFill="1"/>
    <xf numFmtId="9" fontId="0" fillId="5" borderId="0" xfId="2" applyFont="1" applyFill="1"/>
    <xf numFmtId="165" fontId="0" fillId="5" borderId="0" xfId="0" applyNumberFormat="1" applyFill="1"/>
    <xf numFmtId="3" fontId="0" fillId="5" borderId="0" xfId="0" applyNumberFormat="1" applyFill="1"/>
    <xf numFmtId="0" fontId="10" fillId="0" borderId="2" xfId="0" applyFont="1" applyBorder="1"/>
    <xf numFmtId="0" fontId="11" fillId="2" borderId="0" xfId="1" applyFont="1" applyFill="1"/>
    <xf numFmtId="165" fontId="1" fillId="2" borderId="0" xfId="0" applyNumberFormat="1" applyFont="1" applyFill="1"/>
    <xf numFmtId="0" fontId="1" fillId="5" borderId="4" xfId="0" applyFont="1" applyFill="1" applyBorder="1"/>
    <xf numFmtId="0" fontId="8" fillId="0" borderId="5" xfId="0" applyFont="1" applyBorder="1"/>
    <xf numFmtId="0" fontId="0" fillId="0" borderId="6" xfId="0" applyBorder="1"/>
    <xf numFmtId="0" fontId="6" fillId="2" borderId="6" xfId="1" applyFont="1" applyFill="1" applyBorder="1"/>
    <xf numFmtId="164" fontId="0" fillId="2" borderId="6" xfId="0" applyNumberFormat="1" applyFill="1" applyBorder="1"/>
    <xf numFmtId="9" fontId="0" fillId="2" borderId="6" xfId="2" applyFont="1" applyFill="1" applyBorder="1"/>
    <xf numFmtId="165" fontId="0" fillId="2" borderId="6" xfId="0" applyNumberFormat="1" applyFill="1" applyBorder="1"/>
    <xf numFmtId="3" fontId="0" fillId="2" borderId="6" xfId="0" applyNumberFormat="1" applyFill="1" applyBorder="1"/>
    <xf numFmtId="3" fontId="0" fillId="0" borderId="6" xfId="0" applyNumberFormat="1" applyBorder="1"/>
    <xf numFmtId="3" fontId="0" fillId="0" borderId="7" xfId="0" applyNumberFormat="1" applyBorder="1"/>
    <xf numFmtId="9" fontId="0" fillId="5" borderId="0" xfId="2" applyFont="1" applyFill="1" applyBorder="1"/>
    <xf numFmtId="3" fontId="0" fillId="5" borderId="8" xfId="0" applyNumberFormat="1" applyFill="1" applyBorder="1"/>
    <xf numFmtId="9" fontId="0" fillId="2" borderId="0" xfId="2" applyFont="1" applyFill="1" applyBorder="1"/>
    <xf numFmtId="0" fontId="10" fillId="0" borderId="3" xfId="0" applyFont="1" applyBorder="1"/>
    <xf numFmtId="0" fontId="11" fillId="2" borderId="4" xfId="1" applyFont="1" applyFill="1" applyBorder="1"/>
    <xf numFmtId="164" fontId="1" fillId="2" borderId="4" xfId="0" applyNumberFormat="1" applyFont="1" applyFill="1" applyBorder="1"/>
    <xf numFmtId="9" fontId="1" fillId="2" borderId="4" xfId="2" applyFont="1" applyFill="1" applyBorder="1"/>
    <xf numFmtId="165" fontId="1" fillId="2" borderId="4" xfId="0" applyNumberFormat="1" applyFont="1" applyFill="1" applyBorder="1"/>
    <xf numFmtId="3" fontId="1" fillId="2" borderId="4" xfId="0" applyNumberFormat="1" applyFont="1" applyFill="1" applyBorder="1"/>
    <xf numFmtId="0" fontId="1" fillId="0" borderId="4" xfId="0" applyFont="1" applyBorder="1"/>
    <xf numFmtId="3" fontId="1" fillId="5" borderId="0" xfId="0" applyNumberFormat="1" applyFont="1" applyFill="1"/>
    <xf numFmtId="3" fontId="1" fillId="5" borderId="8" xfId="0" applyNumberFormat="1" applyFont="1" applyFill="1" applyBorder="1"/>
    <xf numFmtId="3" fontId="0" fillId="2" borderId="8" xfId="0" applyNumberFormat="1" applyFill="1" applyBorder="1"/>
    <xf numFmtId="3" fontId="1" fillId="2" borderId="9" xfId="0" applyNumberFormat="1" applyFont="1" applyFill="1" applyBorder="1"/>
    <xf numFmtId="0" fontId="8" fillId="5" borderId="5" xfId="0" applyFont="1" applyFill="1" applyBorder="1"/>
    <xf numFmtId="0" fontId="0" fillId="5" borderId="6" xfId="0" applyFill="1" applyBorder="1"/>
    <xf numFmtId="0" fontId="6" fillId="5" borderId="6" xfId="1" applyFont="1" applyFill="1" applyBorder="1"/>
    <xf numFmtId="164" fontId="0" fillId="5" borderId="6" xfId="0" applyNumberFormat="1" applyFill="1" applyBorder="1"/>
    <xf numFmtId="9" fontId="0" fillId="5" borderId="6" xfId="2" applyFont="1" applyFill="1" applyBorder="1"/>
    <xf numFmtId="165" fontId="0" fillId="5" borderId="6" xfId="0" applyNumberFormat="1" applyFill="1" applyBorder="1"/>
    <xf numFmtId="3" fontId="0" fillId="5" borderId="6" xfId="0" applyNumberFormat="1" applyFill="1" applyBorder="1"/>
    <xf numFmtId="3" fontId="0" fillId="5" borderId="7" xfId="0" applyNumberFormat="1" applyFill="1" applyBorder="1"/>
    <xf numFmtId="0" fontId="10" fillId="5" borderId="3" xfId="0" applyFont="1" applyFill="1" applyBorder="1"/>
    <xf numFmtId="3" fontId="11" fillId="5" borderId="4" xfId="1" applyNumberFormat="1" applyFont="1" applyFill="1" applyBorder="1"/>
    <xf numFmtId="164" fontId="1" fillId="5" borderId="4" xfId="0" applyNumberFormat="1" applyFont="1" applyFill="1" applyBorder="1"/>
    <xf numFmtId="9" fontId="1" fillId="5" borderId="4" xfId="2" applyFont="1" applyFill="1" applyBorder="1"/>
    <xf numFmtId="165" fontId="1" fillId="5" borderId="4" xfId="0" applyNumberFormat="1" applyFont="1" applyFill="1" applyBorder="1"/>
    <xf numFmtId="3" fontId="1" fillId="5" borderId="4" xfId="0" applyNumberFormat="1" applyFont="1" applyFill="1" applyBorder="1"/>
    <xf numFmtId="3" fontId="1" fillId="5" borderId="9" xfId="0" applyNumberFormat="1" applyFont="1" applyFill="1" applyBorder="1"/>
    <xf numFmtId="3" fontId="0" fillId="2" borderId="7" xfId="0" applyNumberFormat="1" applyFill="1" applyBorder="1"/>
    <xf numFmtId="3" fontId="11" fillId="2" borderId="4" xfId="1" applyNumberFormat="1" applyFont="1" applyFill="1" applyBorder="1"/>
    <xf numFmtId="0" fontId="10" fillId="5" borderId="10" xfId="0" applyFont="1" applyFill="1" applyBorder="1"/>
    <xf numFmtId="0" fontId="1" fillId="5" borderId="11" xfId="0" applyFont="1" applyFill="1" applyBorder="1"/>
    <xf numFmtId="3" fontId="11" fillId="5" borderId="11" xfId="1" applyNumberFormat="1" applyFont="1" applyFill="1" applyBorder="1"/>
    <xf numFmtId="164" fontId="1" fillId="5" borderId="11" xfId="0" applyNumberFormat="1" applyFont="1" applyFill="1" applyBorder="1"/>
    <xf numFmtId="9" fontId="1" fillId="5" borderId="11" xfId="2" applyFont="1" applyFill="1" applyBorder="1"/>
    <xf numFmtId="165" fontId="1" fillId="5" borderId="11" xfId="0" applyNumberFormat="1" applyFont="1" applyFill="1" applyBorder="1"/>
    <xf numFmtId="3" fontId="1" fillId="5" borderId="11" xfId="0" applyNumberFormat="1" applyFont="1" applyFill="1" applyBorder="1"/>
    <xf numFmtId="3" fontId="1" fillId="5" borderId="12" xfId="0" applyNumberFormat="1" applyFont="1" applyFill="1" applyBorder="1"/>
    <xf numFmtId="0" fontId="8" fillId="2" borderId="2" xfId="0" applyFont="1" applyFill="1" applyBorder="1"/>
    <xf numFmtId="0" fontId="8" fillId="2" borderId="5" xfId="0" applyFont="1" applyFill="1" applyBorder="1"/>
    <xf numFmtId="0" fontId="0" fillId="2" borderId="6" xfId="0" applyFill="1" applyBorder="1"/>
    <xf numFmtId="0" fontId="11" fillId="5" borderId="4" xfId="1" applyFont="1" applyFill="1" applyBorder="1"/>
    <xf numFmtId="0" fontId="10" fillId="2" borderId="3" xfId="0" applyFont="1" applyFill="1" applyBorder="1"/>
    <xf numFmtId="0" fontId="1" fillId="2" borderId="4" xfId="0" applyFont="1" applyFill="1" applyBorder="1"/>
    <xf numFmtId="0" fontId="11" fillId="5" borderId="11" xfId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6" fillId="2" borderId="7" xfId="1" applyFont="1" applyFill="1" applyBorder="1"/>
    <xf numFmtId="0" fontId="0" fillId="5" borderId="8" xfId="0" applyFill="1" applyBorder="1"/>
    <xf numFmtId="0" fontId="6" fillId="2" borderId="8" xfId="1" applyFont="1" applyFill="1" applyBorder="1"/>
    <xf numFmtId="0" fontId="1" fillId="5" borderId="9" xfId="0" applyFont="1" applyFill="1" applyBorder="1"/>
    <xf numFmtId="0" fontId="11" fillId="2" borderId="9" xfId="1" applyFont="1" applyFill="1" applyBorder="1"/>
    <xf numFmtId="0" fontId="0" fillId="5" borderId="7" xfId="0" applyFill="1" applyBorder="1"/>
    <xf numFmtId="0" fontId="1" fillId="5" borderId="12" xfId="0" applyFont="1" applyFill="1" applyBorder="1"/>
    <xf numFmtId="166" fontId="0" fillId="0" borderId="0" xfId="0" applyNumberFormat="1"/>
  </cellXfs>
  <cellStyles count="3">
    <cellStyle name="Normal" xfId="0" builtinId="0"/>
    <cellStyle name="Normal_Sheet1" xfId="1" xr:uid="{FD5ECCE2-F588-4F1D-B33F-B09579EAD32A}"/>
    <cellStyle name="Percent" xfId="2" builtinId="5"/>
  </cellStyles>
  <dxfs count="1">
    <dxf>
      <alignment wrapText="1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3</xdr:row>
      <xdr:rowOff>47624</xdr:rowOff>
    </xdr:from>
    <xdr:to>
      <xdr:col>18</xdr:col>
      <xdr:colOff>632222</xdr:colOff>
      <xdr:row>7</xdr:row>
      <xdr:rowOff>95249</xdr:rowOff>
    </xdr:to>
    <xdr:pic>
      <xdr:nvPicPr>
        <xdr:cNvPr id="2" name="Mynd 1">
          <a:extLst>
            <a:ext uri="{FF2B5EF4-FFF2-40B4-BE49-F238E27FC236}">
              <a16:creationId xmlns:a16="http://schemas.microsoft.com/office/drawing/2014/main" id="{03A3121E-C588-0F69-941F-85AD344AC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8850" y="504824"/>
          <a:ext cx="11166872" cy="7905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238</xdr:row>
      <xdr:rowOff>0</xdr:rowOff>
    </xdr:from>
    <xdr:to>
      <xdr:col>20</xdr:col>
      <xdr:colOff>542097</xdr:colOff>
      <xdr:row>242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45CB8BB-8D01-4CD2-9E7D-D6F8AE3F4FB4}"/>
            </a:ext>
          </a:extLst>
        </xdr:cNvPr>
        <xdr:cNvSpPr txBox="1"/>
      </xdr:nvSpPr>
      <xdr:spPr>
        <a:xfrm>
          <a:off x="3514725" y="45834300"/>
          <a:ext cx="15905922" cy="923925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200" b="0" i="0" u="none" strike="noStrike">
              <a:solidFill>
                <a:srgbClr val="000000"/>
              </a:solidFill>
              <a:effectLst/>
              <a:latin typeface="+mn-lt"/>
            </a:rPr>
            <a:t>Skýringar: Gögn</a:t>
          </a:r>
          <a:r>
            <a:rPr lang="is-IS" sz="1200" b="0" i="0" u="none" strike="noStrike" baseline="0">
              <a:solidFill>
                <a:srgbClr val="000000"/>
              </a:solidFill>
              <a:effectLst/>
              <a:latin typeface="+mn-lt"/>
            </a:rPr>
            <a:t> frá árinu 2022. Allar upphæðir í þús.kr.</a:t>
          </a:r>
          <a:r>
            <a:rPr lang="is-IS" sz="1200"/>
            <a:t> </a:t>
          </a:r>
          <a:r>
            <a:rPr lang="is-IS" sz="1200" b="0" i="0" u="none" strike="noStrike">
              <a:solidFill>
                <a:srgbClr val="000000"/>
              </a:solidFill>
              <a:effectLst/>
              <a:latin typeface="+mn-lt"/>
            </a:rPr>
            <a:t>¹Heilsdagsígildi. Heilsdagsígildi eru reiknuð þannig að dvalartími í 4 klst jafngildir hálfu hdig, dvalartími í 5 klst.=0,625 hdig og 6 klst.=0,75</a:t>
          </a:r>
          <a:r>
            <a:rPr lang="is-IS" sz="1200"/>
            <a:t> hdig, 7 klst.=0,875 hdig, 8 klst. viðvera reiknast sem eitt  hdig og 9 klst. viðvera reiknast sem 1,125 hdig. ²Stærð skóla fer eftir fjölda</a:t>
          </a:r>
          <a:r>
            <a:rPr lang="is-IS" sz="1200" baseline="0"/>
            <a:t> heilsdagsígilda.</a:t>
          </a:r>
        </a:p>
        <a:p>
          <a:r>
            <a:rPr lang="is-IS" sz="1200" baseline="0"/>
            <a:t>* - Gögn um kostnað vantar.</a:t>
          </a:r>
          <a:endParaRPr lang="is-I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150813</xdr:colOff>
      <xdr:row>0</xdr:row>
      <xdr:rowOff>87311</xdr:rowOff>
    </xdr:from>
    <xdr:to>
      <xdr:col>13</xdr:col>
      <xdr:colOff>449660</xdr:colOff>
      <xdr:row>4</xdr:row>
      <xdr:rowOff>87460</xdr:rowOff>
    </xdr:to>
    <xdr:pic>
      <xdr:nvPicPr>
        <xdr:cNvPr id="2" name="Mynd 1">
          <a:extLst>
            <a:ext uri="{FF2B5EF4-FFF2-40B4-BE49-F238E27FC236}">
              <a16:creationId xmlns:a16="http://schemas.microsoft.com/office/drawing/2014/main" id="{C010402F-7DD2-4B09-9C49-CAC7CE86C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6" y="87311"/>
          <a:ext cx="10752534" cy="746274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244</xdr:row>
      <xdr:rowOff>0</xdr:rowOff>
    </xdr:from>
    <xdr:to>
      <xdr:col>20</xdr:col>
      <xdr:colOff>542097</xdr:colOff>
      <xdr:row>248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1695DE-0CDA-4BE9-A0BF-FDE08DCA1CF6}"/>
            </a:ext>
          </a:extLst>
        </xdr:cNvPr>
        <xdr:cNvSpPr txBox="1"/>
      </xdr:nvSpPr>
      <xdr:spPr>
        <a:xfrm>
          <a:off x="3514725" y="45843825"/>
          <a:ext cx="15905922" cy="923925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200" b="0" i="0" u="none" strike="noStrike">
              <a:solidFill>
                <a:srgbClr val="000000"/>
              </a:solidFill>
              <a:effectLst/>
              <a:latin typeface="+mn-lt"/>
            </a:rPr>
            <a:t>Skýringar: Gögn</a:t>
          </a:r>
          <a:r>
            <a:rPr lang="is-IS" sz="1200" b="0" i="0" u="none" strike="noStrike" baseline="0">
              <a:solidFill>
                <a:srgbClr val="000000"/>
              </a:solidFill>
              <a:effectLst/>
              <a:latin typeface="+mn-lt"/>
            </a:rPr>
            <a:t> frá árinu 2022. Allar upphæðir í þús.kr.</a:t>
          </a:r>
          <a:r>
            <a:rPr lang="is-IS" sz="1200"/>
            <a:t> </a:t>
          </a:r>
          <a:r>
            <a:rPr lang="is-IS" sz="1200" b="0" i="0" u="none" strike="noStrike">
              <a:solidFill>
                <a:srgbClr val="000000"/>
              </a:solidFill>
              <a:effectLst/>
              <a:latin typeface="+mn-lt"/>
            </a:rPr>
            <a:t>¹Heilsdagsígildi. Heilsdagsígildi eru reiknuð þannig að dvalartími í 4 klst jafngildir hálfu hdig, dvalartími í 5 klst.=0,625 hdig og 6 klst.=0,75</a:t>
          </a:r>
          <a:r>
            <a:rPr lang="is-IS" sz="1200"/>
            <a:t> hdig, 7 klst.=0,875 hdig, 8 klst. viðvera reiknast sem eitt  hdig og 9 klst. viðvera reiknast sem 1,125 hdig. ²Stærð skóla fer eftir fjölda</a:t>
          </a:r>
          <a:r>
            <a:rPr lang="is-IS" sz="1200" baseline="0"/>
            <a:t> heilsdagsígilda.</a:t>
          </a:r>
        </a:p>
        <a:p>
          <a:r>
            <a:rPr lang="is-IS" sz="1200" baseline="0"/>
            <a:t>* - Gögn um kostnað vantar.</a:t>
          </a:r>
          <a:endParaRPr lang="is-I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293689</xdr:colOff>
      <xdr:row>3</xdr:row>
      <xdr:rowOff>87312</xdr:rowOff>
    </xdr:from>
    <xdr:to>
      <xdr:col>13</xdr:col>
      <xdr:colOff>95251</xdr:colOff>
      <xdr:row>7</xdr:row>
      <xdr:rowOff>73960</xdr:rowOff>
    </xdr:to>
    <xdr:pic>
      <xdr:nvPicPr>
        <xdr:cNvPr id="2" name="Mynd 1">
          <a:extLst>
            <a:ext uri="{FF2B5EF4-FFF2-40B4-BE49-F238E27FC236}">
              <a16:creationId xmlns:a16="http://schemas.microsoft.com/office/drawing/2014/main" id="{42802EF9-1E37-41E0-93EC-4B8BCBCD07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7814" y="539750"/>
          <a:ext cx="10564812" cy="732773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47</xdr:row>
      <xdr:rowOff>0</xdr:rowOff>
    </xdr:from>
    <xdr:to>
      <xdr:col>28</xdr:col>
      <xdr:colOff>537334</xdr:colOff>
      <xdr:row>51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23C3D1-FBAE-4441-A8DC-6643AADD0DF4}"/>
            </a:ext>
          </a:extLst>
        </xdr:cNvPr>
        <xdr:cNvSpPr txBox="1"/>
      </xdr:nvSpPr>
      <xdr:spPr>
        <a:xfrm>
          <a:off x="2524125" y="8305800"/>
          <a:ext cx="17949034" cy="923925"/>
        </a:xfrm>
        <a:prstGeom prst="rect">
          <a:avLst/>
        </a:prstGeom>
        <a:solidFill>
          <a:schemeClr val="bg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200" b="0" i="0" u="none" strike="noStrike">
              <a:solidFill>
                <a:srgbClr val="000000"/>
              </a:solidFill>
              <a:effectLst/>
              <a:latin typeface="+mn-lt"/>
            </a:rPr>
            <a:t>Skýringar: Gögn</a:t>
          </a:r>
          <a:r>
            <a:rPr lang="is-IS" sz="1200" b="0" i="0" u="none" strike="noStrike" baseline="0">
              <a:solidFill>
                <a:srgbClr val="000000"/>
              </a:solidFill>
              <a:effectLst/>
              <a:latin typeface="+mn-lt"/>
            </a:rPr>
            <a:t> frá árinu 2022. Allar upphæðir í þús.kr.</a:t>
          </a:r>
          <a:r>
            <a:rPr lang="is-IS" sz="1200"/>
            <a:t> </a:t>
          </a:r>
          <a:r>
            <a:rPr lang="is-IS" sz="1200" b="0" i="0" u="none" strike="noStrike">
              <a:solidFill>
                <a:srgbClr val="000000"/>
              </a:solidFill>
              <a:effectLst/>
              <a:latin typeface="+mn-lt"/>
            </a:rPr>
            <a:t>¹Heilsdagsígildi. Heilsdagsígildi eru reiknuð þannig að dvalartími í 4 klst jafngildir hálfu hdig, dvalartími í 5 klst.=0,625 hdig og 6 klst.=0,75</a:t>
          </a:r>
          <a:r>
            <a:rPr lang="is-IS" sz="1200"/>
            <a:t> hdig, 7 klst.=0,875 hdig, 8 klst. viðvera reiknast sem eitt  hdig og 9 klst. viðvera reiknast sem 1,125 hdig. ²Stærð skóla fer eftir fjölda</a:t>
          </a:r>
          <a:r>
            <a:rPr lang="is-IS" sz="1200" baseline="0"/>
            <a:t> heilsdagsígilda.</a:t>
          </a:r>
        </a:p>
        <a:p>
          <a:r>
            <a:rPr lang="is-IS" sz="1200" baseline="0"/>
            <a:t>* - Gögn um kostnað vantar.</a:t>
          </a:r>
          <a:endParaRPr lang="is-IS" sz="12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gerður Freyja Ágústsdóttir" refreshedDate="45261.592238310186" createdVersion="8" refreshedVersion="8" minRefreshableVersion="3" recordCount="222" xr:uid="{3CDA0192-E0C2-451D-BF53-63DDECF39169}">
  <cacheSource type="worksheet">
    <worksheetSource ref="A9:Y231" sheet="Grunntafla"/>
  </cacheSource>
  <cacheFields count="25">
    <cacheField name="Stærð leikskóla" numFmtId="0">
      <sharedItems count="5">
        <s v="31 - 60"/>
        <s v="61 - 90"/>
        <s v="91 - 120"/>
        <s v="121 &gt;"/>
        <s v="&lt; 31"/>
      </sharedItems>
    </cacheField>
    <cacheField name="Sveitarfélag" numFmtId="0">
      <sharedItems count="54">
        <s v="0000 Reykjavíkurborg"/>
        <s v="1000 Kópavogsbær"/>
        <s v="1100 Seltjarnarnesbær"/>
        <s v="1300 Garðabær"/>
        <s v="1400 Hafnarfjarðarkaupstaður"/>
        <s v="1604 Mosfellsbær"/>
        <s v="2000 Reykjanesbær"/>
        <s v="2300 Grindavíkurbær"/>
        <s v="2506 Sveitarfélagið Vogar"/>
        <s v="3000 Akraneskaupstaður"/>
        <s v="3511 Hvalfjarðarsveit"/>
        <s v="3609 Borgarbyggð"/>
        <s v="3709 Grundarfjarðarbær"/>
        <s v="3714 Snæfellsbær"/>
        <s v="3716 Sveitarfélagið Stykkishólmur"/>
        <s v="3811 Dalabyggð"/>
        <s v="4100 Bolungarvíkurkaupstaður"/>
        <s v="4200 Ísafjarðarbær"/>
        <s v="4502 Reykhólahreppur"/>
        <s v="4604 Tálknafjarðarhreppur"/>
        <s v="4607 Vesturbyggð"/>
        <s v="4803 Súðavíkurhreppur"/>
        <s v="4911 Strandabyggð"/>
        <s v="5508 Húnaþing vestra"/>
        <s v="5609 Sveitarfélagið Skagaströnd"/>
        <s v="5613 Húnabyggð"/>
        <s v="5716 Skagafjörður"/>
        <s v="6000 Akureyrarbær"/>
        <s v="6100 Norðurþing"/>
        <s v="6250 Fjallabyggð"/>
        <s v="6400 Dalvíkurbyggð"/>
        <s v="6513 Eyjafjarðarsveit"/>
        <s v="6515 Hörgársveit"/>
        <s v="6601 Svalbarðsstrandarhreppur"/>
        <s v="6602 Grýtubakkahreppur"/>
        <s v="6613 Þingeyjarsveit"/>
        <s v="6710 Langanesbyggð"/>
        <s v="7300 Fjarðabyggð"/>
        <s v="7400 Múlaþing"/>
        <s v="7502 Vopnafjarðarhreppur"/>
        <s v="8000 Vestmannaeyjabær"/>
        <s v="8200 Sveitarfélagið Árborg"/>
        <s v="8401 Sveitarfélagið Hornafjörður"/>
        <s v="8508 Mýrdalshreppur"/>
        <s v="8509 Skaftárhreppur"/>
        <s v="8613 Rangárþing eystra"/>
        <s v="8614 Rangárþing ytra"/>
        <s v="8710 Hrunamannahreppur"/>
        <s v="8716 Hveragerðisbær"/>
        <s v="8717 Sveitarfélagið Ölfus"/>
        <s v="8719 Grímsnes- og Grafningshreppur"/>
        <s v="8720 Skeiða- og Gnúpverjahreppur"/>
        <s v="8721 Bláskógabyggð"/>
        <s v="8722 Flóahreppur"/>
      </sharedItems>
    </cacheField>
    <cacheField name="Leikskóli" numFmtId="0">
      <sharedItems count="222">
        <s v="Leikskólinn Berg"/>
        <s v="Leikskólinn Vesturborg"/>
        <s v="Leikskólinn Garðaborg"/>
        <s v="Leikskólinn Hólaborg"/>
        <s v="Leikskólinn Seljaborg"/>
        <s v="Leikskólinn Árborg"/>
        <s v="Leikskólinn Steinahlíð"/>
        <s v="Leikskólinn Kvistaborg"/>
        <s v="Leikskólinn Ösp"/>
        <s v="Leikskólinn Rauðaborg"/>
        <s v="Leikskólinn Klambrar"/>
        <s v="Leikskólinn Bríetartúni"/>
        <s v="Leikskólinn Funaborg"/>
        <s v="Leikskólinn Ártúnsskóli"/>
        <s v="Leikskólinn Sæborg"/>
        <s v="Leikskólinn Vinagerði"/>
        <s v="Leikskólinn Grandaborg"/>
        <s v="Leikskólinn Brekkuborg"/>
        <s v="Leikskólinn Hraunborg, Rvík"/>
        <s v="Leikskólinn Sólborg, Rvík"/>
        <s v="Leikskólinn Stakkaborg"/>
        <s v="Leikskólinn Blásalir"/>
        <s v="Leikskólinn Heiðarborg"/>
        <s v="Leikskólinn Klettaborg, Rvík"/>
        <s v="Leikskólinn Fífuborg"/>
        <s v="Leikskólinn Nóaborg"/>
        <s v="Leikskólinn Tjörn"/>
        <s v="Leikskólinn Engjaborg"/>
        <s v="Leikskólinn Grænaborg"/>
        <s v="Leikskólinn Ægisborg"/>
        <s v="Leikskólinn Lyngheimar"/>
        <s v="Leikskólinn Reynisholt"/>
        <s v="Leikskólinn Hulduheimar"/>
        <s v="Leikskólinn Hamrar"/>
        <s v="Leikskólinn Álftaborg"/>
        <s v="Leikskólinn Laufskálar"/>
        <s v="Leikskólinn Seljakot"/>
        <s v="Leikskólinn Brákarborg"/>
        <s v="Leikskólinn Maríuborg"/>
        <s v="Leikskólinn Jörfi"/>
        <s v="Leikskólinn Holt"/>
        <s v="Leikskólinn Hagaborg"/>
        <s v="Leikskólinn Austurborg"/>
        <s v="Leikskólinn Gullborg"/>
        <s v="Leikskólinn Múlaborg"/>
        <s v="Leikskólinn Rofaborg"/>
        <s v="Leikskólinn Sunnufold"/>
        <s v="Leikskólinn Hlíð"/>
        <s v="Leikskólinn Suðurborg"/>
        <s v="Leikskólinn Sunnuás"/>
        <s v="Leikskólinn Bakkaborg"/>
        <s v="Leikskólinn Jöklaborg"/>
        <s v="Leikskólinn Geislabaugur"/>
        <s v="Leikskólinn Drafnar-/Dvergasteinn"/>
        <s v="Leikskólinn Borg"/>
        <s v="Leikskólinn Miðborg"/>
        <s v="Leikskólinn Furuskógur"/>
        <s v="Leikskólinn Hof"/>
        <s v="Leikskólinn Bjartahlíð"/>
        <s v="Leikskólinn Laugasól"/>
        <s v="Leikskólinn Hálsaskógur"/>
        <s v="Leikskólinn Dalskóli"/>
        <s v="Leikskólinn Langholt"/>
        <s v="Leikskólinn Rauðhóll"/>
        <s v="Leikskólinn Grænatún"/>
        <s v="Leikskólinn Kópasteinn"/>
        <s v="Leikskólinn Fagrabrekka"/>
        <s v="Leikskólinn Austurkór"/>
        <s v="Leikskólinn Kópahvoll"/>
        <s v="Leikskólinn Álfatún"/>
        <s v="Leikskólinn Efstihjalli"/>
        <s v="Leikskólinn Álfaheiði"/>
        <s v="Leikskólinn Dalur"/>
        <s v="Leikskólinn Arnarsmári"/>
        <s v="Leikskólinn Núpur"/>
        <s v="Leikskólinn Marbakki"/>
        <s v="Leikskólinn Rjúpnahæð"/>
        <s v="Leikskólinn Furugrund"/>
        <s v="Leikskólinn Fífusalir"/>
        <s v="Leikskólinn Lækur"/>
        <s v="Leikskólinn Sólhvörf"/>
        <s v="Leikskólinn Baugur"/>
        <s v="Leikskólinn Urðarhóll"/>
        <s v="Ungbarnaleikskóli Seltjarnarness *"/>
        <s v="Leikskólinn Seltjarnarnes"/>
        <s v="Leikskólinn Sunnuhvoll"/>
        <s v="Leikskólinn Flataskóli"/>
        <s v="Leikskólinn Hæðarból"/>
        <s v="Leikskólinn Kirkjuból"/>
        <s v="Leikskólinn Lundaból"/>
        <s v="Leikskólinn Holtakot"/>
        <s v="Leikskólinn Bæjarból"/>
        <s v="Leikskólinn Akrar"/>
        <s v="Leikskólinn Mánahvoll"/>
        <s v="Leikskólinn Krakkakot"/>
        <s v="Leikskólinn Urriðaholtsskóli"/>
        <s v="Barnaskólinn Hf - 5 ára deild *"/>
        <s v="Leikskólinn Vesturkot"/>
        <s v="Leikskólinn Bjarkalundur"/>
        <s v="Leikskólinn Hörðuvellir"/>
        <s v="Leikskólinn Smáralundur"/>
        <s v="Leikskólinn Álfasteinn, Hafn.fj."/>
        <s v="Leikskólinn Hlíðarendi, Hafn.fj."/>
        <s v="Leikskólinn Tjarnarás"/>
        <s v="Leikskólinn Skarðshlíðarskóli"/>
        <s v="Leikskólinn Álfaberg"/>
        <s v="Leikskólinn Arnarberg"/>
        <s v="Leikskólinn Víðivellir"/>
        <s v="Leikskólinn Hamravellir"/>
        <s v="Leikskólinn Hlíðarberg"/>
        <s v="Leikskólinn Norðurberg"/>
        <s v="Leikskólinn Hraunvellir"/>
        <s v="Leikskólinn Hvammur"/>
        <s v="Leikskólinn Stekkjarás"/>
        <s v="Leikskólinn Hlíð, Mosf."/>
        <s v="Leikskólinn Hlaðhamrar"/>
        <s v="Leikskólinn Reykjakot"/>
        <s v="Leikskólinn Krikaskóli"/>
        <s v="Leikskólinn Hulduberg"/>
        <s v="Leikskólinn Leirvogstunguskóli"/>
        <s v="Leikskólinn Helgafellsskóli"/>
        <s v="Leikskólinn Höfðaberg"/>
        <s v="Leikskólinn Tjarnarsel"/>
        <s v="Stapaskóli - leikskóladeild *"/>
        <s v="Leikskólinn Heiðarsel"/>
        <s v="Leikskólinn Vesturberg"/>
        <s v="Leikskólinn Garðasel, Rnes"/>
        <s v="Leikskólinn Holt, Rnes"/>
        <s v="Leikskólinn Hjallatún"/>
        <s v="Leikskólinn Laut"/>
        <s v="Leikskólinn Suðurvellir"/>
        <s v="Leikskólinn Teigasel"/>
        <s v="Leikskólinn Garðasel Ak.nes"/>
        <s v="Leikskólinn Vallarsel"/>
        <s v="Leikskólinn Akrasel"/>
        <s v="Leikskólinn Skýjaborg"/>
        <s v="Leikskólinn Hnoðraból"/>
        <s v="Leikskólinn Andabær"/>
        <s v="Leikskólinn Klettaborg, Borgarb."/>
        <s v="Leikskólinn Ugluklettur"/>
        <s v="5 ára deild Grundarfjarðarskóla"/>
        <s v="Leikskólinn Sólvellir, Gr.fj."/>
        <s v="Leikskólinn Snæfellsbæjar"/>
        <s v="Leikskólinn Stykkishólmi"/>
        <s v="Leikskólinn Auðarskóli"/>
        <s v="Leikskólinn Glaðheimar, Bol.v.."/>
        <s v="Leikskólinn Grænigarður"/>
        <s v="Leikskólinn Laufás"/>
        <s v="Leikskólinn Tjarnarbær"/>
        <s v="Leikskólinn Sólborg, Ísafj."/>
        <s v="Hólabær"/>
        <s v="Leikskólinn Vindheimar"/>
        <s v="leiksk d Bíldudalsskóli/Tjarnarbrekka"/>
        <s v="Leikskóladeild Patreksskóla *"/>
        <s v="Leikskólinn Araklettur"/>
        <s v="Leikskólinn Kofrasel"/>
        <s v="Leikskólinn Lækjarbrekka"/>
        <s v="Leikskólinn Ásgarður"/>
        <s v="Leikskólinn Barnaból, Skagastr."/>
        <s v="Leikskólinn Barnabær"/>
        <s v="Leikskólinn Tröllaborg"/>
        <s v="Leikskólinn Birkilundur"/>
        <s v="Leikskólinn Ársalir"/>
        <s v="Leikskólinn Smábær"/>
        <s v="Leikskólinn Iðavöllur"/>
        <s v="Leikskólinn Hulduheimar, Ak.eyri"/>
        <s v="Leikskólinn Kiðagil"/>
        <s v="Leikskólinn Krógaból"/>
        <s v="Leikskólinn Tröllaborgir"/>
        <s v="Leikskólinn Naustatjörn"/>
        <s v="Klappir"/>
        <s v="Leikskólinn Lundarsel"/>
        <s v="Raufarhafnarskóli - leikskóladeild *"/>
        <s v="Öxarfjarðarskóli *"/>
        <s v="Leikskólinn Grænuvellir"/>
        <s v="Leikskólinn Fjallabyggð"/>
        <s v="Árskógarskóli *"/>
        <s v="Leikskólinn Krílakot"/>
        <s v="Krummakot"/>
        <s v="Leikskólinn Álfasteinn"/>
        <s v="Leikskólinn Álfaborg, Sv.st.hr."/>
        <s v="Leikskólinn Krummafótur"/>
        <s v="Tjarnarskjól (Stórutjarnarskóli)"/>
        <s v="Ylur (Reykjahlíðarskóli)"/>
        <s v="Krílab/Barnaborg (Þingeyjaskóli)"/>
        <s v="Barnaból"/>
        <s v="Leikskólinn Breiðdals- og Stöðvarfj.skóli"/>
        <s v="Leikskólinn Kæribær, Fj.b."/>
        <s v="Leikskólinn Dalborg"/>
        <s v="Leikskólinn Eyrarvellir/Sólvellir"/>
        <s v="Leikskólinn Lyngholt"/>
        <s v="Leikskólinn Brúarási *"/>
        <s v="Leikskólinn Sólvellir, Seyðisfj."/>
        <s v="Leikskólinn Bjarkatún"/>
        <s v="Leikskólinn Hádegishöfði"/>
        <s v="Leikskólinn Tjarnarskógur"/>
        <s v="Leikskólinn Brekkubær"/>
        <s v="Leikskólinn Víkin"/>
        <s v="Leikskólinn Kirkjugerði"/>
        <s v="Leikskólinn Strandheimar"/>
        <s v="Leikskólinn Álfheimar"/>
        <s v="Leikskólinn Goðheimar"/>
        <s v="Leikskólinn Hulduheimar, Árb."/>
        <s v="Leikskólinn Árbær"/>
        <s v="Leikskólinn Jötunheimar"/>
        <s v="Hofgarður leikskóladeild"/>
        <s v="Leikskólinn Sjónarhóll"/>
        <s v="Grunnskólinn Vík - leikskólad 5 ára*"/>
        <s v="Leikskólinn Mánaland"/>
        <s v="Leikskólinn Kæribær"/>
        <s v="Leikskólinn Örk"/>
        <s v="Leikskólinn Laugalandi"/>
        <s v="Leikskólinn Heklukot"/>
        <s v="Leikskólinn Undraland, Hr.m.hr."/>
        <s v="Leikskólinn Óskaland"/>
        <s v="Leikskólinn Undraland, Hverag."/>
        <s v="Leikskólinn Bergheimar"/>
        <s v="Leikskólinn Kerhólsskóli"/>
        <s v="Leikskólinn Leikholt"/>
        <s v="Leikskólinn Bláskógaskóli"/>
        <s v="Leikskólinn Álfaborg"/>
        <s v="Leikskólinn Krakkaborg"/>
      </sharedItems>
    </cacheField>
    <cacheField name="Leikskólabörn alls" numFmtId="0">
      <sharedItems containsSemiMixedTypes="0" containsString="0" containsNumber="1" containsInteger="1" minValue="3" maxValue="208"/>
    </cacheField>
    <cacheField name="HEILSDAGSÍG" numFmtId="164">
      <sharedItems containsSemiMixedTypes="0" containsString="0" containsNumber="1" minValue="2.875" maxValue="210.375"/>
    </cacheField>
    <cacheField name="Stg við uppeldi og menntun" numFmtId="164">
      <sharedItems containsSemiMixedTypes="0" containsString="0" containsNumber="1" minValue="1.4000000000000001" maxValue="65.639999999999986"/>
    </cacheField>
    <cacheField name="% leikskóla-_x000a_kennara" numFmtId="9">
      <sharedItems containsSemiMixedTypes="0" containsString="0" containsNumber="1" minValue="0" maxValue="0.75"/>
    </cacheField>
    <cacheField name="% leikskólakennara og með aðra uppeldism." numFmtId="9">
      <sharedItems containsSemiMixedTypes="0" containsString="0" containsNumber="1" minValue="0" maxValue="1"/>
    </cacheField>
    <cacheField name="Leikskóla-kennarar (stg.)" numFmtId="165">
      <sharedItems containsSemiMixedTypes="0" containsString="0" containsNumber="1" minValue="0" maxValue="22.21"/>
    </cacheField>
    <cacheField name="Önnur uppeldis-menntun (stg.)" numFmtId="165">
      <sharedItems containsSemiMixedTypes="0" containsString="0" containsNumber="1" minValue="0" maxValue="22.8"/>
    </cacheField>
    <cacheField name="Ófaglærðir starfsmenn (stg.)" numFmtId="165">
      <sharedItems containsSemiMixedTypes="0" containsString="0" containsNumber="1" minValue="0" maxValue="41.03"/>
    </cacheField>
    <cacheField name="Annað  (matseld,þrif, skrifstofa) stg." numFmtId="165">
      <sharedItems containsSemiMixedTypes="0" containsString="0" containsNumber="1" minValue="0" maxValue="4"/>
    </cacheField>
    <cacheField name="Samtals stöðugildi" numFmtId="165">
      <sharedItems containsSemiMixedTypes="0" containsString="0" containsNumber="1" minValue="1.4000000000000001" maxValue="67.260000000000005"/>
    </cacheField>
    <cacheField name="Tekjur" numFmtId="3">
      <sharedItems containsString="0" containsBlank="1" containsNumber="1" minValue="-96931.562999999995" maxValue="0"/>
    </cacheField>
    <cacheField name="Laun og launatengd gjöld" numFmtId="3">
      <sharedItems containsString="0" containsBlank="1" containsNumber="1" minValue="0" maxValue="748313.58600000001"/>
    </cacheField>
    <cacheField name=" Innri húsaleiga (Eignasjóður)" numFmtId="3">
      <sharedItems containsString="0" containsBlank="1" containsNumber="1" minValue="0" maxValue="107586.173"/>
    </cacheField>
    <cacheField name="Annar rekstrarkostnaður (með innri leigu)" numFmtId="3">
      <sharedItems containsString="0" containsBlank="1" containsNumber="1" minValue="0" maxValue="434960.22200000001"/>
    </cacheField>
    <cacheField name="Brúttó" numFmtId="3">
      <sharedItems containsSemiMixedTypes="0" containsString="0" containsNumber="1" minValue="0" maxValue="918083.848"/>
    </cacheField>
    <cacheField name="Nettó" numFmtId="3">
      <sharedItems containsSemiMixedTypes="0" containsString="0" containsNumber="1" minValue="0" maxValue="827969.75399999996"/>
    </cacheField>
    <cacheField name="Brúttó kostn/hdig" numFmtId="3">
      <sharedItems containsSemiMixedTypes="0" containsString="0" containsNumber="1" minValue="0" maxValue="10425.949333333334"/>
    </cacheField>
    <cacheField name="Brúttó -innri leiga/ hdig" numFmtId="3">
      <sharedItems containsSemiMixedTypes="0" containsString="0" containsNumber="1" minValue="0" maxValue="9213.2873333333337"/>
    </cacheField>
    <cacheField name="Nettó - innri leiga(hdig" numFmtId="3">
      <sharedItems containsSemiMixedTypes="0" containsString="0" containsNumber="1" minValue="0" maxValue="8304.7783333333336"/>
    </cacheField>
    <cacheField name="Launakostnaður_x000a_/HDIG" numFmtId="3">
      <sharedItems containsSemiMixedTypes="0" containsString="0" containsNumber="1" minValue="0" maxValue="7304.1030000000001"/>
    </cacheField>
    <cacheField name="Brúttó (-innri leiga) á mánuði á HDÍG (11 mán)" numFmtId="3">
      <sharedItems containsSemiMixedTypes="0" containsString="0" containsNumber="1" minValue="0" maxValue="837.57157575757583"/>
    </cacheField>
    <cacheField name="Nettó (-innri leiga) á mánuði á HDÍG (11 mán)" numFmtId="3">
      <sharedItems containsSemiMixedTypes="0" containsString="0" containsNumber="1" minValue="0" maxValue="754.97984848484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x v="0"/>
    <x v="0"/>
    <x v="0"/>
    <n v="35"/>
    <n v="34.875"/>
    <n v="12.51"/>
    <n v="7.9936051159072749E-2"/>
    <n v="7.9936051159072749E-2"/>
    <n v="1"/>
    <n v="0"/>
    <n v="11.51"/>
    <n v="0"/>
    <n v="12.51"/>
    <n v="-9167.7019999999993"/>
    <n v="112569.22199999999"/>
    <n v="19366.241000000002"/>
    <n v="32557.718000000001"/>
    <n v="145126.94"/>
    <n v="135959.23800000001"/>
    <n v="4161.3459498207885"/>
    <n v="3606.0415483870966"/>
    <n v="3343.1683727598565"/>
    <n v="3227.7913118279566"/>
    <n v="327.8219589442815"/>
    <n v="303.92439752362333"/>
  </r>
  <r>
    <x v="0"/>
    <x v="0"/>
    <x v="1"/>
    <n v="40"/>
    <n v="39.875"/>
    <n v="13.36"/>
    <n v="7.4850299401197612E-2"/>
    <n v="7.4850299401197612E-2"/>
    <n v="1"/>
    <n v="0"/>
    <n v="12.36"/>
    <n v="0"/>
    <n v="13.36"/>
    <n v="-15830.585999999999"/>
    <n v="166983.052"/>
    <n v="15427.583000000001"/>
    <n v="48698.722999999998"/>
    <n v="215681.77499999999"/>
    <n v="199851.18899999998"/>
    <n v="5408.9473354231977"/>
    <n v="5022.0487021943572"/>
    <n v="4625.0434106583061"/>
    <n v="4187.6627460815043"/>
    <n v="456.54988201766884"/>
    <n v="420.45849187802781"/>
  </r>
  <r>
    <x v="0"/>
    <x v="0"/>
    <x v="2"/>
    <n v="48"/>
    <n v="48.875"/>
    <n v="12.739999999999998"/>
    <n v="0.33437990580847726"/>
    <n v="0.47959183673469391"/>
    <n v="4.26"/>
    <n v="1.85"/>
    <n v="6.63"/>
    <n v="0"/>
    <n v="12.74"/>
    <n v="-13341.504000000001"/>
    <n v="136994.96799999999"/>
    <n v="19345.013999999999"/>
    <n v="41817.858999999997"/>
    <n v="178812.82699999999"/>
    <n v="165471.32299999997"/>
    <n v="3658.5744654731457"/>
    <n v="3262.7685524296676"/>
    <n v="2989.7966035805621"/>
    <n v="2802.9660971867006"/>
    <n v="296.61532294815157"/>
    <n v="271.79969123459654"/>
  </r>
  <r>
    <x v="0"/>
    <x v="0"/>
    <x v="3"/>
    <n v="48"/>
    <n v="49.625"/>
    <n v="15.02"/>
    <n v="0.25432756324900135"/>
    <n v="0.25432756324900135"/>
    <n v="3.82"/>
    <n v="0"/>
    <n v="11.2"/>
    <n v="1"/>
    <n v="16.02"/>
    <n v="-11919.573"/>
    <n v="161643.59599999999"/>
    <n v="19594.09"/>
    <n v="35827.819000000003"/>
    <n v="197471.41499999998"/>
    <n v="185551.84199999998"/>
    <n v="3979.2728463476064"/>
    <n v="3584.4297229219142"/>
    <n v="3344.2368161209065"/>
    <n v="3257.3016826196472"/>
    <n v="325.85724753835581"/>
    <n v="304.02152873826424"/>
  </r>
  <r>
    <x v="0"/>
    <x v="0"/>
    <x v="4"/>
    <n v="48"/>
    <n v="49.5"/>
    <n v="13.26"/>
    <n v="3.7707390648567117E-2"/>
    <n v="0.39969834087481143"/>
    <n v="0.5"/>
    <n v="4.8"/>
    <n v="7.96"/>
    <n v="0"/>
    <n v="13.26"/>
    <n v="-13525.17"/>
    <n v="127134.424"/>
    <n v="20053.723000000002"/>
    <n v="43250.642"/>
    <n v="170385.06599999999"/>
    <n v="156859.89599999998"/>
    <n v="3442.1225454545452"/>
    <n v="3036.9968282828281"/>
    <n v="2763.7610707070703"/>
    <n v="2568.3722020202022"/>
    <n v="276.09062075298436"/>
    <n v="251.25100642791548"/>
  </r>
  <r>
    <x v="0"/>
    <x v="0"/>
    <x v="5"/>
    <n v="51"/>
    <n v="52.75"/>
    <n v="17.350000000000001"/>
    <n v="0.20172910662824206"/>
    <n v="0.25936599423631124"/>
    <n v="3.5"/>
    <n v="1"/>
    <n v="12.85"/>
    <n v="0.15"/>
    <n v="17.5"/>
    <n v="-16018.259"/>
    <n v="158649.93299999999"/>
    <n v="14162.835999999999"/>
    <n v="57087.535000000003"/>
    <n v="215737.46799999999"/>
    <n v="199719.209"/>
    <n v="4089.8098199052133"/>
    <n v="3821.3200379146915"/>
    <n v="3517.6563601895732"/>
    <n v="3007.5816682464451"/>
    <n v="347.39273071951743"/>
    <n v="319.78694183541575"/>
  </r>
  <r>
    <x v="0"/>
    <x v="0"/>
    <x v="6"/>
    <n v="51"/>
    <n v="51.875"/>
    <n v="14.95"/>
    <n v="0.36120401337792646"/>
    <n v="0.56187290969899673"/>
    <n v="5.4"/>
    <n v="3"/>
    <n v="6.55"/>
    <n v="0"/>
    <n v="14.95"/>
    <n v="-19654.538"/>
    <n v="151199.13500000001"/>
    <n v="28239.946"/>
    <n v="58139.31"/>
    <n v="209338.44500000001"/>
    <n v="189683.90700000001"/>
    <n v="4035.4399036144578"/>
    <n v="3491.0554024096386"/>
    <n v="3112.1727421686751"/>
    <n v="2914.682120481928"/>
    <n v="317.36867294633078"/>
    <n v="282.92479474260682"/>
  </r>
  <r>
    <x v="0"/>
    <x v="0"/>
    <x v="7"/>
    <n v="52"/>
    <n v="54.25"/>
    <n v="15.25"/>
    <n v="0.18360655737704917"/>
    <n v="0.40852459016393444"/>
    <n v="2.8"/>
    <n v="3.43"/>
    <n v="9.02"/>
    <n v="1.75"/>
    <n v="17"/>
    <n v="-15906.753000000001"/>
    <n v="196675.065"/>
    <n v="33570.83"/>
    <n v="64323.254999999997"/>
    <n v="260998.32"/>
    <n v="245091.56700000001"/>
    <n v="4811.0289400921656"/>
    <n v="4192.2117972350225"/>
    <n v="3898.9997603686638"/>
    <n v="3625.346820276498"/>
    <n v="381.11016338500207"/>
    <n v="354.45452366987854"/>
  </r>
  <r>
    <x v="0"/>
    <x v="0"/>
    <x v="8"/>
    <n v="53"/>
    <n v="54.25"/>
    <n v="20.079999999999998"/>
    <n v="9.9601593625498017E-2"/>
    <n v="0.34113545816733071"/>
    <n v="2"/>
    <n v="4.8499999999999996"/>
    <n v="13.23"/>
    <n v="1"/>
    <n v="21.08"/>
    <n v="-20362.804"/>
    <n v="187096.541"/>
    <n v="16586.715"/>
    <n v="37181.856"/>
    <n v="224278.397"/>
    <n v="203915.59299999999"/>
    <n v="4134.1639999999998"/>
    <n v="3828.4181013824887"/>
    <n v="3453.0668755760366"/>
    <n v="3448.7841658986176"/>
    <n v="348.0380092165899"/>
    <n v="313.91517050691243"/>
  </r>
  <r>
    <x v="0"/>
    <x v="0"/>
    <x v="9"/>
    <n v="56"/>
    <n v="58.25"/>
    <n v="17.28"/>
    <n v="0.1736111111111111"/>
    <n v="0.33564814814814814"/>
    <n v="3"/>
    <n v="2.8"/>
    <n v="11.48"/>
    <n v="1.5"/>
    <n v="18.78"/>
    <n v="-15105.014999999999"/>
    <n v="156700.04800000001"/>
    <n v="13483.103999999999"/>
    <n v="29582.861000000001"/>
    <n v="186282.90900000001"/>
    <n v="171177.89400000003"/>
    <n v="3197.9898540772533"/>
    <n v="2966.5202575107301"/>
    <n v="2707.2066952789705"/>
    <n v="2690.1295793991417"/>
    <n v="269.68365977370274"/>
    <n v="246.10969957081551"/>
  </r>
  <r>
    <x v="0"/>
    <x v="0"/>
    <x v="10"/>
    <n v="56"/>
    <n v="56.875"/>
    <n v="21.97"/>
    <n v="0.27309968138370505"/>
    <n v="0.4096495220755576"/>
    <n v="6"/>
    <n v="3"/>
    <n v="12.97"/>
    <n v="0"/>
    <n v="21.97"/>
    <n v="-17483.996999999999"/>
    <n v="215438.003"/>
    <n v="19267.198"/>
    <n v="47892.694000000003"/>
    <n v="263330.69699999999"/>
    <n v="245846.69999999998"/>
    <n v="4629.9902769230766"/>
    <n v="4291.226356043956"/>
    <n v="3983.8154197802196"/>
    <n v="3787.9209318681319"/>
    <n v="390.11148691308694"/>
    <n v="362.16503816183814"/>
  </r>
  <r>
    <x v="0"/>
    <x v="0"/>
    <x v="11"/>
    <n v="57"/>
    <n v="56.625"/>
    <n v="20.810000000000002"/>
    <n v="0.24026910139356075"/>
    <n v="0.28832292167227291"/>
    <n v="5"/>
    <n v="1"/>
    <n v="14.81"/>
    <n v="1"/>
    <n v="21.810000000000002"/>
    <n v="-9212.9179999999997"/>
    <n v="113090.49800000001"/>
    <n v="0"/>
    <n v="47730.165999999997"/>
    <n v="160820.66399999999"/>
    <n v="151607.74599999998"/>
    <n v="2840.1000264900658"/>
    <n v="2840.1000264900658"/>
    <n v="2677.3994878587196"/>
    <n v="1997.1831876379692"/>
    <n v="258.1909114990969"/>
    <n v="243.39995344170177"/>
  </r>
  <r>
    <x v="0"/>
    <x v="0"/>
    <x v="12"/>
    <n v="58"/>
    <n v="57.125"/>
    <n v="15.99"/>
    <n v="0.22826766729205752"/>
    <n v="0.32207629768605378"/>
    <n v="3.65"/>
    <n v="1.5"/>
    <n v="10.84"/>
    <n v="0.9"/>
    <n v="16.89"/>
    <n v="-24071.931"/>
    <n v="166189.77900000001"/>
    <n v="13291.511"/>
    <n v="28999"/>
    <n v="195188.77900000001"/>
    <n v="171116.848"/>
    <n v="3416.8714048140046"/>
    <n v="3184.1972516411379"/>
    <n v="2762.8067746170677"/>
    <n v="2909.2302669584246"/>
    <n v="289.47247742192161"/>
    <n v="251.16425223791524"/>
  </r>
  <r>
    <x v="0"/>
    <x v="0"/>
    <x v="13"/>
    <n v="58"/>
    <n v="61.125"/>
    <n v="13.35"/>
    <n v="0.14981273408239701"/>
    <n v="0.24344569288389514"/>
    <n v="2"/>
    <n v="1.25"/>
    <n v="10.1"/>
    <n v="0"/>
    <n v="13.35"/>
    <n v="-21155.788"/>
    <n v="127905"/>
    <n v="0"/>
    <n v="53888.868999999999"/>
    <n v="181793.86900000001"/>
    <n v="160638.08100000001"/>
    <n v="2974.132826175869"/>
    <n v="2974.132826175869"/>
    <n v="2628.025865030675"/>
    <n v="2092.5153374233128"/>
    <n v="270.37571147053353"/>
    <n v="238.91144227551592"/>
  </r>
  <r>
    <x v="1"/>
    <x v="0"/>
    <x v="14"/>
    <n v="61"/>
    <n v="61.125"/>
    <n v="17.72"/>
    <n v="0.15237020316027089"/>
    <n v="0.20880361173814901"/>
    <n v="2.7"/>
    <n v="1"/>
    <n v="14.02"/>
    <n v="0"/>
    <n v="17.72"/>
    <n v="-16684.835999999999"/>
    <n v="200134.15700000001"/>
    <n v="17752.554"/>
    <n v="46896.605000000003"/>
    <n v="247030.76200000002"/>
    <n v="230345.92600000001"/>
    <n v="4041.4030593047037"/>
    <n v="3750.9727280163602"/>
    <n v="3478.0101758691208"/>
    <n v="3274.1784376278119"/>
    <n v="340.99752072876004"/>
    <n v="316.18274326082917"/>
  </r>
  <r>
    <x v="1"/>
    <x v="0"/>
    <x v="15"/>
    <n v="61"/>
    <n v="62.875"/>
    <n v="15.94"/>
    <n v="0.15621079046424091"/>
    <n v="0.64554579673776658"/>
    <n v="2.4900000000000002"/>
    <n v="7.8"/>
    <n v="5.65"/>
    <n v="0"/>
    <n v="15.94"/>
    <n v="-16722.906999999999"/>
    <n v="155271.554"/>
    <n v="33437.385000000002"/>
    <n v="58092.445"/>
    <n v="213363.99900000001"/>
    <n v="196641.092"/>
    <n v="3393.4632047713721"/>
    <n v="2861.6558886679923"/>
    <n v="2595.6852007952284"/>
    <n v="2469.5276978131214"/>
    <n v="260.15053533345383"/>
    <n v="235.9713818904753"/>
  </r>
  <r>
    <x v="1"/>
    <x v="0"/>
    <x v="16"/>
    <n v="62"/>
    <n v="64"/>
    <n v="19.72"/>
    <n v="0.13945233265720081"/>
    <n v="0.29158215010141991"/>
    <n v="2.75"/>
    <n v="3"/>
    <n v="13.97"/>
    <n v="2"/>
    <n v="21.72"/>
    <n v="-24335.486000000001"/>
    <n v="236710.658"/>
    <n v="40757.853999999999"/>
    <n v="74100.752999999997"/>
    <n v="310811.41099999996"/>
    <n v="286475.92499999999"/>
    <n v="4856.4282968749994"/>
    <n v="4219.5868281249996"/>
    <n v="3839.3448593749999"/>
    <n v="3698.6040312499999"/>
    <n v="383.59880255681816"/>
    <n v="349.03135085227274"/>
  </r>
  <r>
    <x v="1"/>
    <x v="0"/>
    <x v="17"/>
    <n v="63"/>
    <n v="65.625"/>
    <n v="15.969999999999999"/>
    <n v="0.3944896681277395"/>
    <n v="0.56480901690670005"/>
    <n v="6.3"/>
    <n v="2.72"/>
    <n v="6.95"/>
    <n v="1.55"/>
    <n v="17.52"/>
    <n v="-24316.458999999999"/>
    <n v="181303.53899999999"/>
    <n v="20158.113000000001"/>
    <n v="36169.398999999998"/>
    <n v="217472.93799999999"/>
    <n v="193156.47899999999"/>
    <n v="3313.8733409523807"/>
    <n v="3006.7020952380949"/>
    <n v="2636.1655771428568"/>
    <n v="2762.720594285714"/>
    <n v="273.3365541125541"/>
    <n v="239.65141610389608"/>
  </r>
  <r>
    <x v="1"/>
    <x v="0"/>
    <x v="18"/>
    <n v="64"/>
    <n v="67.25"/>
    <n v="18.16"/>
    <n v="0.35462555066079299"/>
    <n v="0.45374449339207051"/>
    <n v="6.44"/>
    <n v="1.8"/>
    <n v="9.92"/>
    <n v="1.5"/>
    <n v="19.66"/>
    <n v="-20197.223000000002"/>
    <n v="167236.04999999999"/>
    <n v="26024.957999999999"/>
    <n v="44222.474999999999"/>
    <n v="211458.52499999999"/>
    <n v="191261.302"/>
    <n v="3144.3646840148699"/>
    <n v="2757.3764609665423"/>
    <n v="2457.0460074349439"/>
    <n v="2486.7814126394051"/>
    <n v="250.67058736059474"/>
    <n v="223.36781885772217"/>
  </r>
  <r>
    <x v="1"/>
    <x v="0"/>
    <x v="19"/>
    <n v="67"/>
    <n v="67"/>
    <n v="29.73"/>
    <n v="3.3636057854019512E-2"/>
    <n v="0.80053817692566431"/>
    <n v="1"/>
    <n v="22.8"/>
    <n v="5.93"/>
    <n v="2"/>
    <n v="31.73"/>
    <n v="-18105.036"/>
    <n v="310693.89899999998"/>
    <n v="30647.225999999999"/>
    <n v="75923.712"/>
    <n v="386617.61099999998"/>
    <n v="368512.57499999995"/>
    <n v="5770.4121044776111"/>
    <n v="5312.9908208955212"/>
    <n v="5042.7664029850739"/>
    <n v="4637.2223731343283"/>
    <n v="482.99916553595648"/>
    <n v="458.43330936227943"/>
  </r>
  <r>
    <x v="1"/>
    <x v="0"/>
    <x v="20"/>
    <n v="68"/>
    <n v="68.5"/>
    <n v="20.55"/>
    <n v="0.26763990267639903"/>
    <n v="0.48905109489051096"/>
    <n v="5.5"/>
    <n v="4.55"/>
    <n v="10.5"/>
    <n v="1"/>
    <n v="21.55"/>
    <n v="-19539.762999999999"/>
    <n v="213052.37899999999"/>
    <n v="25345.565999999999"/>
    <n v="49063.26"/>
    <n v="262115.639"/>
    <n v="242575.87599999999"/>
    <n v="3826.5056788321167"/>
    <n v="3456.4974160583943"/>
    <n v="3171.2454014598538"/>
    <n v="3110.2537080291968"/>
    <n v="314.22703782349038"/>
    <n v="288.29503649635035"/>
  </r>
  <r>
    <x v="1"/>
    <x v="0"/>
    <x v="21"/>
    <n v="69"/>
    <n v="71.25"/>
    <n v="18.32"/>
    <n v="0.19705240174672489"/>
    <n v="0.35316593886462883"/>
    <n v="3.61"/>
    <n v="2.86"/>
    <n v="11.85"/>
    <n v="1"/>
    <n v="19.32"/>
    <n v="-19052.866000000002"/>
    <n v="194398.894"/>
    <n v="20523.900000000001"/>
    <n v="37592.985999999997"/>
    <n v="231991.88"/>
    <n v="212939.014"/>
    <n v="3256.0263859649122"/>
    <n v="2967.9716491228073"/>
    <n v="2700.563003508772"/>
    <n v="2728.4055298245612"/>
    <n v="269.81560446570978"/>
    <n v="245.50572759170655"/>
  </r>
  <r>
    <x v="1"/>
    <x v="0"/>
    <x v="22"/>
    <n v="70"/>
    <n v="72.875"/>
    <n v="21.87"/>
    <n v="0.13671696387745771"/>
    <n v="0.36534064929126658"/>
    <n v="2.99"/>
    <n v="5"/>
    <n v="13.88"/>
    <n v="0.75"/>
    <n v="22.62"/>
    <n v="-25886.465"/>
    <n v="211592.715"/>
    <n v="24629.217000000001"/>
    <n v="49585.741999999998"/>
    <n v="261178.45699999999"/>
    <n v="235291.992"/>
    <n v="3583.9239382504288"/>
    <n v="3245.9586963979414"/>
    <n v="2890.7413379073755"/>
    <n v="2903.5020926243569"/>
    <n v="295.08715421799468"/>
    <n v="262.79466708248867"/>
  </r>
  <r>
    <x v="1"/>
    <x v="0"/>
    <x v="23"/>
    <n v="71"/>
    <n v="73"/>
    <n v="23.18"/>
    <n v="0.47282139775668686"/>
    <n v="0.54486626402070759"/>
    <n v="10.96"/>
    <n v="1.67"/>
    <n v="10.55"/>
    <n v="0.1"/>
    <n v="23.28"/>
    <n v="-18861.009999999998"/>
    <n v="220712.71400000001"/>
    <n v="23145.253000000001"/>
    <n v="50724.523999999998"/>
    <n v="271437.23800000001"/>
    <n v="252576.228"/>
    <n v="3718.3183287671236"/>
    <n v="3401.2600684931508"/>
    <n v="3142.8900684931509"/>
    <n v="3023.4618356164383"/>
    <n v="309.20546077210463"/>
    <n v="285.7172789539228"/>
  </r>
  <r>
    <x v="1"/>
    <x v="0"/>
    <x v="24"/>
    <n v="72"/>
    <n v="76.75"/>
    <n v="19.059999999999999"/>
    <n v="0.34627492130115428"/>
    <n v="0.59548793284365165"/>
    <n v="6.6"/>
    <n v="4.75"/>
    <n v="7.71"/>
    <n v="0"/>
    <n v="19.059999999999999"/>
    <n v="-23551.275000000001"/>
    <n v="199884.065"/>
    <n v="19807.575000000001"/>
    <n v="49119.567000000003"/>
    <n v="249003.63200000001"/>
    <n v="225452.35700000002"/>
    <n v="3244.3469967426713"/>
    <n v="2986.2678436482083"/>
    <n v="2679.4108403908795"/>
    <n v="2604.3526384364823"/>
    <n v="271.47889487710984"/>
    <n v="243.58280367189812"/>
  </r>
  <r>
    <x v="1"/>
    <x v="0"/>
    <x v="25"/>
    <n v="72"/>
    <n v="71.75"/>
    <n v="23"/>
    <n v="0.21739130434782608"/>
    <n v="0.55652173913043479"/>
    <n v="5"/>
    <n v="7.8"/>
    <n v="10.199999999999999"/>
    <n v="0"/>
    <n v="23"/>
    <n v="-25559.608"/>
    <n v="225550.807"/>
    <n v="18679.984"/>
    <n v="73880.404999999999"/>
    <n v="299431.212"/>
    <n v="273871.60399999999"/>
    <n v="4173.25731010453"/>
    <n v="3912.9091010452962"/>
    <n v="3556.6776306620209"/>
    <n v="3143.5652543554006"/>
    <n v="355.71900918593605"/>
    <n v="323.33433006018373"/>
  </r>
  <r>
    <x v="1"/>
    <x v="0"/>
    <x v="26"/>
    <n v="72"/>
    <n v="73"/>
    <n v="20.02"/>
    <n v="0.28471528471528473"/>
    <n v="0.42957042957042957"/>
    <n v="5.7"/>
    <n v="2.9"/>
    <n v="11.42"/>
    <n v="1"/>
    <n v="21.02"/>
    <n v="-19984.95"/>
    <n v="236086.31599999999"/>
    <n v="25784.303"/>
    <n v="49128.898000000001"/>
    <n v="285215.21399999998"/>
    <n v="265230.26399999997"/>
    <n v="3907.0577260273972"/>
    <n v="3553.8480958904106"/>
    <n v="3280.081657534246"/>
    <n v="3234.0591232876709"/>
    <n v="323.07709962640098"/>
    <n v="298.18924159402235"/>
  </r>
  <r>
    <x v="1"/>
    <x v="0"/>
    <x v="27"/>
    <n v="73"/>
    <n v="76.625"/>
    <n v="20.18"/>
    <n v="0.19821605550049554"/>
    <n v="0.49554013875123887"/>
    <n v="4"/>
    <n v="6"/>
    <n v="10.18"/>
    <n v="0"/>
    <n v="20.18"/>
    <n v="-19168.91"/>
    <n v="202920.48699999999"/>
    <n v="19902.305"/>
    <n v="52027.762000000002"/>
    <n v="254948.24900000001"/>
    <n v="235779.33900000001"/>
    <n v="3327.220215334421"/>
    <n v="3067.4837716150082"/>
    <n v="2817.3185513866233"/>
    <n v="2648.2282153344208"/>
    <n v="278.86216105590984"/>
    <n v="256.11986830787487"/>
  </r>
  <r>
    <x v="1"/>
    <x v="0"/>
    <x v="28"/>
    <n v="75"/>
    <n v="74.125"/>
    <n v="24.39"/>
    <n v="0.22755227552275523"/>
    <n v="0.48544485444854446"/>
    <n v="5.55"/>
    <n v="6.29"/>
    <n v="12.55"/>
    <n v="0"/>
    <n v="24.39"/>
    <n v="-19437.313999999998"/>
    <n v="191752.685"/>
    <n v="18527.583999999999"/>
    <n v="49712.133000000002"/>
    <n v="241464.818"/>
    <n v="222027.50400000002"/>
    <n v="3257.5354873524452"/>
    <n v="3007.5849443507586"/>
    <n v="2745.3614839797642"/>
    <n v="2586.8827655986511"/>
    <n v="273.41681312279621"/>
    <n v="249.5783167254331"/>
  </r>
  <r>
    <x v="1"/>
    <x v="0"/>
    <x v="29"/>
    <n v="75"/>
    <n v="76.875"/>
    <n v="21.490000000000002"/>
    <n v="0.46533271288971612"/>
    <n v="0.6049325267566309"/>
    <n v="10"/>
    <n v="3"/>
    <n v="8.49"/>
    <n v="0"/>
    <n v="21.490000000000002"/>
    <n v="-20589.886999999999"/>
    <n v="229746.41099999999"/>
    <n v="24178.978999999999"/>
    <n v="50954.324000000001"/>
    <n v="280700.73499999999"/>
    <n v="260110.848"/>
    <n v="3651.3916747967478"/>
    <n v="3336.8683707317073"/>
    <n v="3069.0324422764229"/>
    <n v="2988.5711999999999"/>
    <n v="303.35167006651886"/>
    <n v="279.00294929785662"/>
  </r>
  <r>
    <x v="1"/>
    <x v="0"/>
    <x v="30"/>
    <n v="75"/>
    <n v="79"/>
    <n v="23.54"/>
    <n v="0.49065420560747669"/>
    <n v="0.53313508920985564"/>
    <n v="11.55"/>
    <n v="1"/>
    <n v="10.99"/>
    <n v="1"/>
    <n v="24.54"/>
    <n v="-22447.286"/>
    <n v="232067.443"/>
    <n v="21956.578000000001"/>
    <n v="50323.644"/>
    <n v="282391.087"/>
    <n v="259943.80100000001"/>
    <n v="3574.5707215189873"/>
    <n v="3296.6393544303796"/>
    <n v="3012.4964936708861"/>
    <n v="2937.5625696202533"/>
    <n v="299.69448676639814"/>
    <n v="273.86331760644418"/>
  </r>
  <r>
    <x v="1"/>
    <x v="0"/>
    <x v="31"/>
    <n v="77"/>
    <n v="79.625"/>
    <n v="21.93"/>
    <n v="0.37391700866393068"/>
    <n v="0.77382580939352485"/>
    <n v="8.1999999999999993"/>
    <n v="8.77"/>
    <n v="4.96"/>
    <n v="1.5"/>
    <n v="23.43"/>
    <n v="-21243.857"/>
    <n v="229961.25399999999"/>
    <n v="25333.714"/>
    <n v="56448.241999999998"/>
    <n v="286409.49599999998"/>
    <n v="265165.63899999997"/>
    <n v="3596.9795416012557"/>
    <n v="3278.8167284144424"/>
    <n v="3012.0178963893245"/>
    <n v="2888.0534254317108"/>
    <n v="298.07424803767657"/>
    <n v="273.81980876266584"/>
  </r>
  <r>
    <x v="1"/>
    <x v="0"/>
    <x v="32"/>
    <n v="79"/>
    <n v="82"/>
    <n v="23.15"/>
    <n v="0.32613390928725705"/>
    <n v="0.36933045356371497"/>
    <n v="7.55"/>
    <n v="1"/>
    <n v="14.6"/>
    <n v="0"/>
    <n v="23.15"/>
    <n v="-21249.091"/>
    <n v="211972.82699999999"/>
    <n v="22347.462"/>
    <n v="55801.504999999997"/>
    <n v="267774.33199999999"/>
    <n v="246525.24099999998"/>
    <n v="3265.5406341463413"/>
    <n v="2993.0106097560974"/>
    <n v="2733.8753536585364"/>
    <n v="2585.0344756097561"/>
    <n v="272.09187361419066"/>
    <n v="248.53412305986694"/>
  </r>
  <r>
    <x v="1"/>
    <x v="0"/>
    <x v="33"/>
    <n v="81"/>
    <n v="84.125"/>
    <n v="20.95"/>
    <n v="0.29832935560859192"/>
    <n v="0.61813842482100234"/>
    <n v="6.25"/>
    <n v="6.7"/>
    <n v="8"/>
    <n v="0"/>
    <n v="20.95"/>
    <n v="-23606.956999999999"/>
    <n v="209970.541"/>
    <n v="21740.912"/>
    <n v="52301.540999999997"/>
    <n v="262272.08199999999"/>
    <n v="238665.125"/>
    <n v="3117.6473343239227"/>
    <n v="2859.2115304606241"/>
    <n v="2578.5939138187218"/>
    <n v="2495.9351084695395"/>
    <n v="259.92832095096583"/>
    <n v="234.41762852897472"/>
  </r>
  <r>
    <x v="1"/>
    <x v="0"/>
    <x v="34"/>
    <n v="82"/>
    <n v="83.25"/>
    <n v="29.36"/>
    <n v="0.40020435967302453"/>
    <n v="0.52997275204359673"/>
    <n v="11.75"/>
    <n v="3.81"/>
    <n v="13.8"/>
    <n v="0"/>
    <n v="29.36"/>
    <n v="-22891.794999999998"/>
    <n v="246308.58900000001"/>
    <n v="33990.241999999998"/>
    <n v="69063.178"/>
    <n v="315371.76699999999"/>
    <n v="292479.97200000001"/>
    <n v="3788.2494534534535"/>
    <n v="3379.9582582582584"/>
    <n v="3104.9817417417416"/>
    <n v="2958.6617297297298"/>
    <n v="307.2689325689326"/>
    <n v="282.27106743106742"/>
  </r>
  <r>
    <x v="1"/>
    <x v="0"/>
    <x v="35"/>
    <n v="82"/>
    <n v="84.375"/>
    <n v="23.04"/>
    <n v="0.2209201388888889"/>
    <n v="0.33940972222222227"/>
    <n v="5.09"/>
    <n v="2.73"/>
    <n v="15.22"/>
    <n v="3"/>
    <n v="26.04"/>
    <n v="-23898.883999999998"/>
    <n v="242919.70199999999"/>
    <n v="20632.53"/>
    <n v="43124.732000000004"/>
    <n v="286044.43400000001"/>
    <n v="262145.55"/>
    <n v="3390.1562548148149"/>
    <n v="3145.6225659259258"/>
    <n v="2862.3765333333331"/>
    <n v="2879.0483199999999"/>
    <n v="285.96568781144782"/>
    <n v="260.21604848484844"/>
  </r>
  <r>
    <x v="1"/>
    <x v="0"/>
    <x v="36"/>
    <n v="84"/>
    <n v="88.625"/>
    <n v="23.810000000000002"/>
    <n v="0.39941201175976476"/>
    <n v="0.5128097438051239"/>
    <n v="9.51"/>
    <n v="2.7"/>
    <n v="11.6"/>
    <n v="0"/>
    <n v="23.81"/>
    <n v="-23153.588"/>
    <n v="220426.51699999999"/>
    <n v="25527.126"/>
    <n v="60665.53"/>
    <n v="281092.04700000002"/>
    <n v="257938.45900000003"/>
    <n v="3171.7015176304658"/>
    <n v="2883.6662454160792"/>
    <n v="2622.4127842031035"/>
    <n v="2487.1821382228491"/>
    <n v="262.15147685600721"/>
    <n v="238.40116220028213"/>
  </r>
  <r>
    <x v="1"/>
    <x v="0"/>
    <x v="37"/>
    <n v="87"/>
    <n v="89.625"/>
    <n v="31.269999999999996"/>
    <n v="0.28621682123441"/>
    <n v="0.34761752478413815"/>
    <n v="8.9499999999999993"/>
    <n v="1.92"/>
    <n v="20.399999999999999"/>
    <n v="1"/>
    <n v="32.270000000000003"/>
    <n v="-16195.192999999999"/>
    <n v="200821.899"/>
    <n v="10580.428"/>
    <n v="43532.220999999998"/>
    <n v="244354.12"/>
    <n v="228158.927"/>
    <n v="2726.4058019525801"/>
    <n v="2608.3536066945603"/>
    <n v="2427.6541032078103"/>
    <n v="2240.6906443514645"/>
    <n v="237.12305515405095"/>
    <n v="220.69582756434639"/>
  </r>
  <r>
    <x v="1"/>
    <x v="0"/>
    <x v="38"/>
    <n v="87"/>
    <n v="91.125"/>
    <n v="28.25"/>
    <n v="0.13805309734513274"/>
    <n v="0.43044247787610618"/>
    <n v="3.9"/>
    <n v="8.26"/>
    <n v="16.09"/>
    <n v="2"/>
    <n v="30.25"/>
    <n v="-24691.530999999999"/>
    <n v="261561.02900000001"/>
    <n v="24097.399000000001"/>
    <n v="49373.228000000003"/>
    <n v="310934.25699999998"/>
    <n v="286242.72599999997"/>
    <n v="3412.172916323731"/>
    <n v="3147.7295802469139"/>
    <n v="2876.7662770919064"/>
    <n v="2870.3542277091906"/>
    <n v="286.15723456790124"/>
    <n v="261.52420700835512"/>
  </r>
  <r>
    <x v="2"/>
    <x v="0"/>
    <x v="39"/>
    <n v="92"/>
    <n v="94.25"/>
    <n v="24.400000000000002"/>
    <n v="0.11475409836065573"/>
    <n v="0.15573770491803277"/>
    <n v="2.8"/>
    <n v="1"/>
    <n v="20.6"/>
    <n v="0.5"/>
    <n v="24.900000000000002"/>
    <n v="-25562.46"/>
    <n v="247468.53099999999"/>
    <n v="26093.026999999998"/>
    <n v="63302.841999999997"/>
    <n v="310771.37299999996"/>
    <n v="285208.91299999994"/>
    <n v="3297.3089973474798"/>
    <n v="3020.4599045092832"/>
    <n v="2749.2401697612727"/>
    <n v="2625.6608063660478"/>
    <n v="274.58726404629846"/>
    <n v="249.93092452375205"/>
  </r>
  <r>
    <x v="2"/>
    <x v="0"/>
    <x v="40"/>
    <n v="92"/>
    <n v="96"/>
    <n v="25.38"/>
    <n v="0.15760441292356187"/>
    <n v="0.34988179669030728"/>
    <n v="4"/>
    <n v="4.88"/>
    <n v="16.5"/>
    <n v="0.63"/>
    <n v="26.009999999999998"/>
    <n v="-26868.576000000001"/>
    <n v="263286.40500000003"/>
    <n v="25520.940999999999"/>
    <n v="64786.847000000002"/>
    <n v="328073.25200000004"/>
    <n v="301204.67600000004"/>
    <n v="3417.4297083333336"/>
    <n v="3151.5865729166671"/>
    <n v="2871.7055729166673"/>
    <n v="2742.5667187500003"/>
    <n v="286.50787026515155"/>
    <n v="261.06414299242431"/>
  </r>
  <r>
    <x v="2"/>
    <x v="0"/>
    <x v="41"/>
    <n v="93"/>
    <n v="92.875"/>
    <n v="31.59"/>
    <n v="0.2333016777461222"/>
    <n v="0.29661285216840777"/>
    <n v="7.37"/>
    <n v="2"/>
    <n v="22.22"/>
    <n v="2"/>
    <n v="33.590000000000003"/>
    <n v="-24161.506000000001"/>
    <n v="277411.94900000002"/>
    <n v="31447.227999999999"/>
    <n v="59292.699000000001"/>
    <n v="336704.64800000004"/>
    <n v="312543.14200000005"/>
    <n v="3625.3528721399734"/>
    <n v="3286.7555316285334"/>
    <n v="3026.6047267833114"/>
    <n v="2986.9388855989237"/>
    <n v="298.79595742077578"/>
    <n v="275.14588425302833"/>
  </r>
  <r>
    <x v="2"/>
    <x v="0"/>
    <x v="42"/>
    <n v="95"/>
    <n v="97.75"/>
    <n v="28.69"/>
    <n v="0.20913210177762284"/>
    <n v="0.50714534681073542"/>
    <n v="6"/>
    <n v="8.5500000000000007"/>
    <n v="14.14"/>
    <n v="1.8"/>
    <n v="30.490000000000002"/>
    <n v="-25960.52"/>
    <n v="291367.46100000001"/>
    <n v="25598.987000000001"/>
    <n v="60880.951000000001"/>
    <n v="352248.41200000001"/>
    <n v="326287.89199999999"/>
    <n v="3603.56431713555"/>
    <n v="3341.6820971867005"/>
    <n v="3076.1013299232732"/>
    <n v="2980.7412890025576"/>
    <n v="303.78928156242733"/>
    <n v="279.64557544757031"/>
  </r>
  <r>
    <x v="2"/>
    <x v="0"/>
    <x v="43"/>
    <n v="95"/>
    <n v="96.125"/>
    <n v="22.67"/>
    <n v="0.11910013233348037"/>
    <n v="0.29554477282752534"/>
    <n v="2.7"/>
    <n v="4"/>
    <n v="15.97"/>
    <n v="1.87"/>
    <n v="24.540000000000003"/>
    <n v="-24312.625"/>
    <n v="248610.087"/>
    <n v="21071.816999999999"/>
    <n v="50537.067000000003"/>
    <n v="299147.15399999998"/>
    <n v="274834.52899999998"/>
    <n v="3112.0640208062418"/>
    <n v="2892.8513602080625"/>
    <n v="2639.9241820546163"/>
    <n v="2586.3208010403123"/>
    <n v="262.98648729164205"/>
    <n v="239.99310745951058"/>
  </r>
  <r>
    <x v="2"/>
    <x v="0"/>
    <x v="44"/>
    <n v="96"/>
    <n v="98.25"/>
    <n v="36.79"/>
    <n v="0.16308779559662953"/>
    <n v="0.20385974449578689"/>
    <n v="6"/>
    <n v="1.5"/>
    <n v="29.29"/>
    <n v="2"/>
    <n v="38.79"/>
    <n v="-22990.683000000001"/>
    <n v="312517.41700000002"/>
    <n v="35065.798999999999"/>
    <n v="61015.38"/>
    <n v="373532.79700000002"/>
    <n v="350542.114"/>
    <n v="3801.8605292620869"/>
    <n v="3444.9567226463105"/>
    <n v="3210.9548600508906"/>
    <n v="3180.8388498727736"/>
    <n v="313.1778838769373"/>
    <n v="291.90498727735371"/>
  </r>
  <r>
    <x v="2"/>
    <x v="0"/>
    <x v="45"/>
    <n v="96"/>
    <n v="100"/>
    <n v="25.23"/>
    <n v="9.8692033293697981E-2"/>
    <n v="0.34839476813317477"/>
    <n v="2.4900000000000002"/>
    <n v="6.3"/>
    <n v="16.440000000000001"/>
    <n v="3"/>
    <n v="28.23"/>
    <n v="-26475.269"/>
    <n v="264816.03399999999"/>
    <n v="42464.896999999997"/>
    <n v="66354.694000000003"/>
    <n v="331170.728"/>
    <n v="304695.45900000003"/>
    <n v="3311.7072800000001"/>
    <n v="2887.0583099999999"/>
    <n v="2622.3056200000005"/>
    <n v="2648.1603399999999"/>
    <n v="262.45984636363636"/>
    <n v="238.39142000000004"/>
  </r>
  <r>
    <x v="2"/>
    <x v="0"/>
    <x v="46"/>
    <n v="97"/>
    <n v="100.125"/>
    <n v="29.439999999999998"/>
    <n v="0.17289402173913043"/>
    <n v="0.35801630434782611"/>
    <n v="5.09"/>
    <n v="5.45"/>
    <n v="18.899999999999999"/>
    <n v="1"/>
    <n v="30.439999999999998"/>
    <n v="-27468.624"/>
    <n v="288387.19900000002"/>
    <n v="35323.214999999997"/>
    <n v="70484.941000000006"/>
    <n v="358872.14"/>
    <n v="331403.516"/>
    <n v="3584.2410986267168"/>
    <n v="3231.4499375780279"/>
    <n v="2957.1066267166038"/>
    <n v="2880.2716504369541"/>
    <n v="293.76817614345708"/>
    <n v="268.82787515605492"/>
  </r>
  <r>
    <x v="2"/>
    <x v="0"/>
    <x v="47"/>
    <n v="97"/>
    <n v="97.75"/>
    <n v="30.71"/>
    <n v="0.18886356235753826"/>
    <n v="0.31097362422663627"/>
    <n v="5.8"/>
    <n v="3.75"/>
    <n v="21.16"/>
    <n v="0"/>
    <n v="30.71"/>
    <n v="-27987.598000000002"/>
    <n v="319425.00099999999"/>
    <n v="49678.663999999997"/>
    <n v="91019.975999999995"/>
    <n v="410444.97699999996"/>
    <n v="382457.37899999996"/>
    <n v="4198.9255959079283"/>
    <n v="3690.7039693094625"/>
    <n v="3404.3858312020457"/>
    <n v="3267.7749462915599"/>
    <n v="335.51854266449658"/>
    <n v="309.48962101836781"/>
  </r>
  <r>
    <x v="2"/>
    <x v="0"/>
    <x v="48"/>
    <n v="98"/>
    <n v="101.375"/>
    <n v="34.28"/>
    <n v="0.15431738623103849"/>
    <n v="0.33634772462077017"/>
    <n v="5.29"/>
    <n v="6.24"/>
    <n v="22.75"/>
    <n v="0"/>
    <n v="34.28"/>
    <n v="-29324.941999999999"/>
    <n v="320857.603"/>
    <n v="38136.881000000001"/>
    <n v="82278.168999999994"/>
    <n v="403135.772"/>
    <n v="373810.83"/>
    <n v="3976.678392108508"/>
    <n v="3600.4822786683108"/>
    <n v="3311.2103477188657"/>
    <n v="3165.0565030826142"/>
    <n v="327.31657078802823"/>
    <n v="301.01912251989688"/>
  </r>
  <r>
    <x v="2"/>
    <x v="0"/>
    <x v="49"/>
    <n v="99"/>
    <n v="99.375"/>
    <n v="38.049999999999997"/>
    <n v="7.8843626806833114E-2"/>
    <n v="0.54402102496714855"/>
    <n v="3"/>
    <n v="17.7"/>
    <n v="17.350000000000001"/>
    <n v="0"/>
    <n v="38.049999999999997"/>
    <n v="-45447.502999999997"/>
    <n v="379274.73499999999"/>
    <n v="52087.277999999998"/>
    <n v="116681.427"/>
    <n v="495956.16200000001"/>
    <n v="450508.65899999999"/>
    <n v="4990.753831446541"/>
    <n v="4466.6051220125792"/>
    <n v="4009.2717584905658"/>
    <n v="3816.6011069182387"/>
    <n v="406.05501109205267"/>
    <n v="364.4792507718696"/>
  </r>
  <r>
    <x v="2"/>
    <x v="0"/>
    <x v="50"/>
    <n v="100"/>
    <n v="103.125"/>
    <n v="34.06"/>
    <n v="0.29359953024075158"/>
    <n v="0.48443922489724012"/>
    <n v="10"/>
    <n v="6.5"/>
    <n v="17.559999999999999"/>
    <n v="0"/>
    <n v="34.06"/>
    <n v="-27571.023000000001"/>
    <n v="335115.47700000001"/>
    <n v="38542.146999999997"/>
    <n v="70221.331000000006"/>
    <n v="405336.80800000002"/>
    <n v="377765.78500000003"/>
    <n v="3930.5387442424244"/>
    <n v="3556.7967127272727"/>
    <n v="3289.4413381818185"/>
    <n v="3249.6046254545454"/>
    <n v="323.34515570247936"/>
    <n v="299.04012165289259"/>
  </r>
  <r>
    <x v="2"/>
    <x v="0"/>
    <x v="51"/>
    <n v="103"/>
    <n v="107.25"/>
    <n v="30.93"/>
    <n v="0.22631749110895572"/>
    <n v="0.37180730682185581"/>
    <n v="7"/>
    <n v="4.5"/>
    <n v="19.43"/>
    <n v="2"/>
    <n v="32.93"/>
    <n v="-28025.58"/>
    <n v="280420.75400000002"/>
    <n v="33403.177000000003"/>
    <n v="62643.993000000002"/>
    <n v="343064.74700000003"/>
    <n v="315039.16700000002"/>
    <n v="3198.7388997669"/>
    <n v="2887.287365967366"/>
    <n v="2625.9765967365965"/>
    <n v="2614.6457249417249"/>
    <n v="262.48066963339693"/>
    <n v="238.72514515787242"/>
  </r>
  <r>
    <x v="2"/>
    <x v="0"/>
    <x v="52"/>
    <n v="104"/>
    <n v="107.5"/>
    <n v="30.83"/>
    <n v="0.11676938047356472"/>
    <n v="0.37139150178397662"/>
    <n v="3.6"/>
    <n v="7.85"/>
    <n v="19.38"/>
    <n v="3.5"/>
    <n v="34.33"/>
    <n v="-28023.116000000002"/>
    <n v="317941.55200000003"/>
    <n v="35650.112000000001"/>
    <n v="67203.816000000006"/>
    <n v="385145.36800000002"/>
    <n v="357122.25200000004"/>
    <n v="3582.7476093023256"/>
    <n v="3251.1186604651161"/>
    <n v="2990.4385116279072"/>
    <n v="2957.5958325581396"/>
    <n v="295.55624186046509"/>
    <n v="271.85804651162795"/>
  </r>
  <r>
    <x v="2"/>
    <x v="0"/>
    <x v="53"/>
    <n v="104"/>
    <n v="102.75"/>
    <n v="30.88"/>
    <n v="0.28011658031088082"/>
    <n v="0.40317357512953367"/>
    <n v="8.65"/>
    <n v="3.8"/>
    <n v="18.43"/>
    <n v="1"/>
    <n v="31.88"/>
    <n v="-25273.759999999998"/>
    <n v="285018.91800000001"/>
    <n v="31610.208999999999"/>
    <n v="69067.625"/>
    <n v="354086.54300000001"/>
    <n v="328812.783"/>
    <n v="3446.0977420924573"/>
    <n v="3138.4558053527985"/>
    <n v="2892.4824720194651"/>
    <n v="2773.9067445255473"/>
    <n v="285.31416412298171"/>
    <n v="262.95295200176957"/>
  </r>
  <r>
    <x v="2"/>
    <x v="0"/>
    <x v="54"/>
    <n v="105"/>
    <n v="107.5"/>
    <n v="31.65"/>
    <n v="0.12638230647709323"/>
    <n v="0.32227488151658767"/>
    <n v="4"/>
    <n v="6.2"/>
    <n v="21.45"/>
    <n v="2"/>
    <n v="33.65"/>
    <n v="-31130.355"/>
    <n v="315258.81800000003"/>
    <n v="40487.356"/>
    <n v="75777.100000000006"/>
    <n v="391035.91800000006"/>
    <n v="359905.56300000008"/>
    <n v="3637.5434232558146"/>
    <n v="3260.9168558139536"/>
    <n v="2971.3321581395353"/>
    <n v="2932.6401674418607"/>
    <n v="296.44698689217762"/>
    <n v="270.12110528541228"/>
  </r>
  <r>
    <x v="2"/>
    <x v="0"/>
    <x v="55"/>
    <n v="106"/>
    <n v="103.375"/>
    <n v="30.97"/>
    <n v="0.42944785276073622"/>
    <n v="0.51017113335485953"/>
    <n v="13.3"/>
    <n v="2.5"/>
    <n v="15.17"/>
    <n v="3"/>
    <n v="33.97"/>
    <n v="-31847.784"/>
    <n v="367603.99800000002"/>
    <n v="37874.313999999998"/>
    <n v="70912.445000000007"/>
    <n v="438516.44300000003"/>
    <n v="406668.65900000004"/>
    <n v="4241.9970302297461"/>
    <n v="3875.6191438935916"/>
    <n v="3567.5390084643291"/>
    <n v="3556.0241644498187"/>
    <n v="352.32901308123559"/>
    <n v="324.32172804221176"/>
  </r>
  <r>
    <x v="2"/>
    <x v="0"/>
    <x v="56"/>
    <n v="109"/>
    <n v="111"/>
    <n v="29.32"/>
    <n v="0.43144611186903137"/>
    <n v="0.43144611186903137"/>
    <n v="12.65"/>
    <n v="0"/>
    <n v="16.670000000000002"/>
    <n v="0"/>
    <n v="29.32"/>
    <n v="-28171.124"/>
    <n v="307590.85600000003"/>
    <n v="43218.114999999998"/>
    <n v="101454.527"/>
    <n v="409045.38300000003"/>
    <n v="380874.25900000002"/>
    <n v="3685.0935405405407"/>
    <n v="3295.7411531531534"/>
    <n v="3041.9472432432435"/>
    <n v="2771.0887927927929"/>
    <n v="299.61283210483214"/>
    <n v="276.54065847665851"/>
  </r>
  <r>
    <x v="2"/>
    <x v="0"/>
    <x v="57"/>
    <n v="113"/>
    <n v="116.125"/>
    <n v="30.7"/>
    <n v="0.4543973941368078"/>
    <n v="0.61074918566775249"/>
    <n v="13.95"/>
    <n v="4.8"/>
    <n v="11.95"/>
    <n v="1.85"/>
    <n v="32.549999999999997"/>
    <n v="-30091.994999999999"/>
    <n v="309275.47100000002"/>
    <n v="28611.68"/>
    <n v="60280.423999999999"/>
    <n v="369555.89500000002"/>
    <n v="339463.9"/>
    <n v="3182.3973735199143"/>
    <n v="2936.0104628632939"/>
    <n v="2676.8759526372446"/>
    <n v="2663.2979203444565"/>
    <n v="266.91004207848124"/>
    <n v="243.3523593306586"/>
  </r>
  <r>
    <x v="2"/>
    <x v="0"/>
    <x v="58"/>
    <n v="115"/>
    <n v="116.375"/>
    <n v="33.76"/>
    <n v="0.17624407582938389"/>
    <n v="0.29176540284360192"/>
    <n v="5.95"/>
    <n v="3.9"/>
    <n v="23.91"/>
    <n v="3"/>
    <n v="36.76"/>
    <n v="-33962.574999999997"/>
    <n v="360175.02899999998"/>
    <n v="39117.237000000001"/>
    <n v="78725.096000000005"/>
    <n v="438900.125"/>
    <n v="404937.55"/>
    <n v="3771.4296455424274"/>
    <n v="3435.2987153598278"/>
    <n v="3143.4613361976367"/>
    <n v="3094.9519140708912"/>
    <n v="312.29988321452981"/>
    <n v="285.76921238160332"/>
  </r>
  <r>
    <x v="3"/>
    <x v="0"/>
    <x v="59"/>
    <n v="121"/>
    <n v="122.375"/>
    <n v="41.05"/>
    <n v="0.31303288672350793"/>
    <n v="0.56516443361753965"/>
    <n v="12.85"/>
    <n v="10.35"/>
    <n v="17.850000000000001"/>
    <n v="2"/>
    <n v="43.05"/>
    <n v="-38076.093999999997"/>
    <n v="440978.01500000001"/>
    <n v="53587.03"/>
    <n v="119040.68700000001"/>
    <n v="560018.70200000005"/>
    <n v="521942.60800000007"/>
    <n v="4576.2508845760985"/>
    <n v="4138.3589131767112"/>
    <n v="3827.2161634320742"/>
    <n v="3603.4975689479061"/>
    <n v="376.21444665242831"/>
    <n v="347.92874213018854"/>
  </r>
  <r>
    <x v="3"/>
    <x v="0"/>
    <x v="60"/>
    <n v="123"/>
    <n v="127.5"/>
    <n v="37.979999999999997"/>
    <n v="0.2869931542917325"/>
    <n v="0.46287519747235384"/>
    <n v="10.9"/>
    <n v="6.68"/>
    <n v="20.399999999999999"/>
    <n v="3.5"/>
    <n v="41.48"/>
    <n v="-33588.976000000002"/>
    <n v="361186.429"/>
    <n v="34598.413999999997"/>
    <n v="65490.73"/>
    <n v="426677.15899999999"/>
    <n v="393088.18299999996"/>
    <n v="3346.4875215686275"/>
    <n v="3075.1274117647058"/>
    <n v="2811.6844627450978"/>
    <n v="2832.8347372549019"/>
    <n v="279.55703743315507"/>
    <n v="255.60767843137253"/>
  </r>
  <r>
    <x v="3"/>
    <x v="0"/>
    <x v="61"/>
    <n v="152"/>
    <n v="153.25"/>
    <n v="50.84"/>
    <n v="0.24409913453973248"/>
    <n v="0.40794649881982692"/>
    <n v="12.41"/>
    <n v="8.33"/>
    <n v="30.1"/>
    <n v="1.81"/>
    <n v="52.650000000000006"/>
    <n v="-49495.286999999997"/>
    <n v="514291"/>
    <n v="0"/>
    <n v="37631"/>
    <n v="551922"/>
    <n v="502426.71299999999"/>
    <n v="3601.4486133768351"/>
    <n v="3601.4486133768351"/>
    <n v="3278.4777357259381"/>
    <n v="3355.8955954323001"/>
    <n v="327.40441939789412"/>
    <n v="298.04343052053986"/>
  </r>
  <r>
    <x v="3"/>
    <x v="0"/>
    <x v="62"/>
    <n v="157"/>
    <n v="162.75"/>
    <n v="46.21"/>
    <n v="0.30837481064704608"/>
    <n v="0.34299935078987231"/>
    <n v="14.25"/>
    <n v="1.6"/>
    <n v="30.36"/>
    <n v="2.8"/>
    <n v="49.01"/>
    <n v="-45302.091999999997"/>
    <n v="450501.87199999997"/>
    <n v="57799.627999999997"/>
    <n v="114641.30899999999"/>
    <n v="565143.18099999998"/>
    <n v="519841.08899999998"/>
    <n v="3472.461941628264"/>
    <n v="3117.318298003072"/>
    <n v="2838.9644301075268"/>
    <n v="2768.0606574500766"/>
    <n v="283.3925725457338"/>
    <n v="258.08767546432063"/>
  </r>
  <r>
    <x v="3"/>
    <x v="0"/>
    <x v="63"/>
    <n v="196"/>
    <n v="199.375"/>
    <n v="61.34"/>
    <n v="0.25888490381480272"/>
    <n v="0.57124225627649161"/>
    <n v="15.88"/>
    <n v="19.16"/>
    <n v="26.3"/>
    <n v="4"/>
    <n v="65.3"/>
    <n v="-52098.86"/>
    <n v="549075.64300000004"/>
    <n v="85677.876999999993"/>
    <n v="140373.96599999999"/>
    <n v="689449.60900000005"/>
    <n v="637350.74900000007"/>
    <n v="3458.054465203762"/>
    <n v="3028.3221667711605"/>
    <n v="2767.011270219436"/>
    <n v="2753.9844163009407"/>
    <n v="275.30201516101459"/>
    <n v="251.54647911085783"/>
  </r>
  <r>
    <x v="1"/>
    <x v="1"/>
    <x v="64"/>
    <n v="64"/>
    <n v="65.25"/>
    <n v="18.149999999999999"/>
    <n v="0.27768595041322314"/>
    <n v="0.33278236914600556"/>
    <n v="5.04"/>
    <n v="1"/>
    <n v="12.11"/>
    <n v="1.83"/>
    <n v="19.979999999999997"/>
    <n v="-25993.137999999999"/>
    <n v="196446.83900000001"/>
    <n v="14662.128000000001"/>
    <n v="36710.387999999999"/>
    <n v="233157.22700000001"/>
    <n v="207164.08900000001"/>
    <n v="3573.2908352490422"/>
    <n v="3348.5838927203067"/>
    <n v="2950.221624521073"/>
    <n v="3010.6795249042148"/>
    <n v="304.41671752002787"/>
    <n v="268.2019658655521"/>
  </r>
  <r>
    <x v="1"/>
    <x v="1"/>
    <x v="65"/>
    <n v="68"/>
    <n v="68.375"/>
    <n v="20.22"/>
    <n v="0.35756676557863504"/>
    <n v="0.44658753709198823"/>
    <n v="7.23"/>
    <n v="1.8"/>
    <n v="11.19"/>
    <n v="1.7"/>
    <n v="21.919999999999998"/>
    <n v="-26865.687000000002"/>
    <n v="199363.46"/>
    <n v="18482.975999999999"/>
    <n v="42121.892999999996"/>
    <n v="241485.353"/>
    <n v="214619.666"/>
    <n v="3531.7784716636197"/>
    <n v="3261.4607239488118"/>
    <n v="2868.5439122486291"/>
    <n v="2915.7361608775136"/>
    <n v="296.49642944989199"/>
    <n v="260.77671929532994"/>
  </r>
  <r>
    <x v="1"/>
    <x v="1"/>
    <x v="66"/>
    <n v="68"/>
    <n v="67.875"/>
    <n v="20.74"/>
    <n v="0.32979749276759884"/>
    <n v="0.61764705882352944"/>
    <n v="6.84"/>
    <n v="5.97"/>
    <n v="7.93"/>
    <n v="1.81"/>
    <n v="22.549999999999997"/>
    <n v="-26704.982"/>
    <n v="216970.17800000001"/>
    <n v="14234.748"/>
    <n v="36955.212"/>
    <n v="253925.39"/>
    <n v="227220.40800000002"/>
    <n v="3741.0738858195214"/>
    <n v="3531.3538416206266"/>
    <n v="3137.9102762430944"/>
    <n v="3196.6140405156539"/>
    <n v="321.03216742005696"/>
    <n v="285.26457056755402"/>
  </r>
  <r>
    <x v="1"/>
    <x v="1"/>
    <x v="67"/>
    <n v="69"/>
    <n v="69.75"/>
    <n v="24.15"/>
    <n v="9.7308488612836447E-2"/>
    <n v="0.55279503105590067"/>
    <n v="2.35"/>
    <n v="11"/>
    <n v="10.8"/>
    <n v="2"/>
    <n v="26.15"/>
    <n v="-28972.091"/>
    <n v="207448.5"/>
    <n v="37937.712"/>
    <n v="62276.37"/>
    <n v="269724.87"/>
    <n v="240752.77899999998"/>
    <n v="3867.0232258064516"/>
    <n v="3323.1133763440857"/>
    <n v="2907.7428960573475"/>
    <n v="2974.1720430107525"/>
    <n v="302.1012160312805"/>
    <n v="264.34026327794066"/>
  </r>
  <r>
    <x v="1"/>
    <x v="1"/>
    <x v="68"/>
    <n v="75"/>
    <n v="76.125"/>
    <n v="22.46"/>
    <n v="0.22439893143365983"/>
    <n v="0.35796972395369542"/>
    <n v="5.04"/>
    <n v="3"/>
    <n v="14.42"/>
    <n v="2"/>
    <n v="24.46"/>
    <n v="-29002.074000000001"/>
    <n v="228915.96299999999"/>
    <n v="15029.712"/>
    <n v="40532.438000000002"/>
    <n v="269448.40100000001"/>
    <n v="240446.32700000002"/>
    <n v="3539.5520656814451"/>
    <n v="3342.1174252873566"/>
    <n v="2961.1377996715933"/>
    <n v="3007.1062463054186"/>
    <n v="303.82885684430516"/>
    <n v="269.19434542469031"/>
  </r>
  <r>
    <x v="1"/>
    <x v="1"/>
    <x v="69"/>
    <n v="75"/>
    <n v="75.375"/>
    <n v="23.8"/>
    <n v="0.23823529411764705"/>
    <n v="0.33067226890756302"/>
    <n v="5.67"/>
    <n v="2.2000000000000002"/>
    <n v="15.93"/>
    <n v="2"/>
    <n v="25.8"/>
    <n v="-28994.991999999998"/>
    <n v="227047.47099999999"/>
    <n v="20347.044000000002"/>
    <n v="48683.178"/>
    <n v="275730.64899999998"/>
    <n v="246735.65699999998"/>
    <n v="3658.1180630182416"/>
    <n v="3388.1738640132667"/>
    <n v="3003.4973532338308"/>
    <n v="3012.2384212271973"/>
    <n v="308.01580581938788"/>
    <n v="273.04521393034827"/>
  </r>
  <r>
    <x v="1"/>
    <x v="1"/>
    <x v="70"/>
    <n v="76"/>
    <n v="76.25"/>
    <n v="28.759999999999998"/>
    <n v="0.22148817802503479"/>
    <n v="0.24860917941585539"/>
    <n v="6.37"/>
    <n v="0.78"/>
    <n v="21.61"/>
    <n v="1.97"/>
    <n v="30.73"/>
    <n v="-30269.95"/>
    <n v="246001.01699999999"/>
    <n v="25612.464"/>
    <n v="58655.697"/>
    <n v="304656.71399999998"/>
    <n v="274386.76399999997"/>
    <n v="3995.4978885245901"/>
    <n v="3659.5967213114754"/>
    <n v="3262.6137704918028"/>
    <n v="3226.2428459016392"/>
    <n v="332.69061102831597"/>
    <n v="296.60125186289116"/>
  </r>
  <r>
    <x v="1"/>
    <x v="1"/>
    <x v="71"/>
    <n v="79"/>
    <n v="79.125"/>
    <n v="24.96"/>
    <n v="0.36137820512820512"/>
    <n v="0.46394230769230765"/>
    <n v="9.02"/>
    <n v="2.56"/>
    <n v="13.38"/>
    <n v="2.25"/>
    <n v="27.21"/>
    <n v="-30287.966"/>
    <n v="264520.033"/>
    <n v="18537.335999999999"/>
    <n v="42112.792999999998"/>
    <n v="306632.826"/>
    <n v="276344.86"/>
    <n v="3875.2963791469197"/>
    <n v="3641.0172511848341"/>
    <n v="3258.230951026856"/>
    <n v="3343.0651879936809"/>
    <n v="331.00156828953038"/>
    <n v="296.20281372971419"/>
  </r>
  <r>
    <x v="1"/>
    <x v="1"/>
    <x v="72"/>
    <n v="82"/>
    <n v="82.625"/>
    <n v="18.689999999999998"/>
    <n v="0.3996789727126806"/>
    <n v="0.56019261637239171"/>
    <n v="7.47"/>
    <n v="3"/>
    <n v="8.2200000000000006"/>
    <n v="0"/>
    <n v="18.689999999999998"/>
    <n v="-31085.925999999999"/>
    <n v="225549.12"/>
    <n v="20085.576000000001"/>
    <n v="48609.322"/>
    <n v="274158.44199999998"/>
    <n v="243072.51599999997"/>
    <n v="3318.1051981845685"/>
    <n v="3075.0119939485626"/>
    <n v="2698.7829349470494"/>
    <n v="2729.7926777609682"/>
    <n v="279.54654490441476"/>
    <n v="245.34390317700448"/>
  </r>
  <r>
    <x v="1"/>
    <x v="1"/>
    <x v="73"/>
    <n v="84"/>
    <n v="86.375"/>
    <n v="25.07"/>
    <n v="0.37016354208216989"/>
    <n v="0.44395692062225761"/>
    <n v="9.2799999999999994"/>
    <n v="1.85"/>
    <n v="13.94"/>
    <n v="2.57"/>
    <n v="27.64"/>
    <n v="-33850.951000000001"/>
    <n v="256469.19099999999"/>
    <n v="20377.452000000001"/>
    <n v="45422.364999999998"/>
    <n v="301891.55599999998"/>
    <n v="268040.60499999998"/>
    <n v="3495.1265528219969"/>
    <n v="3259.2081505065121"/>
    <n v="2867.3013371924744"/>
    <n v="2969.2525730824891"/>
    <n v="296.29165004604653"/>
    <n v="260.66375792658857"/>
  </r>
  <r>
    <x v="2"/>
    <x v="1"/>
    <x v="74"/>
    <n v="96"/>
    <n v="97.375"/>
    <n v="26.22"/>
    <n v="0.34439359267734554"/>
    <n v="0.47711670480549201"/>
    <n v="9.0299999999999994"/>
    <n v="3.48"/>
    <n v="13.71"/>
    <n v="1.75"/>
    <n v="27.97"/>
    <n v="-37849.908000000003"/>
    <n v="267970.56800000003"/>
    <n v="25613.148000000001"/>
    <n v="58791.976999999999"/>
    <n v="326762.54500000004"/>
    <n v="288912.63700000005"/>
    <n v="3355.7129139922981"/>
    <n v="3092.6767342747116"/>
    <n v="2703.9742130937107"/>
    <n v="2751.9442156611044"/>
    <n v="281.15243038861013"/>
    <n v="245.81583755397369"/>
  </r>
  <r>
    <x v="2"/>
    <x v="1"/>
    <x v="75"/>
    <n v="96"/>
    <n v="97.75"/>
    <n v="24.310000000000002"/>
    <n v="0.32167832167832167"/>
    <n v="0.39777869189633891"/>
    <n v="7.82"/>
    <n v="1.85"/>
    <n v="14.64"/>
    <n v="2"/>
    <n v="26.310000000000002"/>
    <n v="-41249.989000000001"/>
    <n v="252924.50099999999"/>
    <n v="27356.243999999999"/>
    <n v="54185.311000000002"/>
    <n v="307109.81199999998"/>
    <n v="265859.82299999997"/>
    <n v="3141.7883580562657"/>
    <n v="2861.9290843989766"/>
    <n v="2439.9343120204599"/>
    <n v="2587.462925831202"/>
    <n v="260.17537130899785"/>
    <n v="221.81221018367816"/>
  </r>
  <r>
    <x v="2"/>
    <x v="1"/>
    <x v="76"/>
    <n v="99"/>
    <n v="102"/>
    <n v="32.5"/>
    <n v="0.21815384615384614"/>
    <n v="0.41200000000000003"/>
    <n v="7.09"/>
    <n v="6.3"/>
    <n v="19.11"/>
    <n v="1"/>
    <n v="33.5"/>
    <n v="-43001.142999999996"/>
    <n v="318852.78399999999"/>
    <n v="30982.295999999998"/>
    <n v="59686.733"/>
    <n v="378539.51699999999"/>
    <n v="335538.37400000001"/>
    <n v="3711.1717352941178"/>
    <n v="3407.4237352941177"/>
    <n v="2985.8439019607845"/>
    <n v="3126.0076862745095"/>
    <n v="309.76579411764709"/>
    <n v="271.44035472370769"/>
  </r>
  <r>
    <x v="2"/>
    <x v="1"/>
    <x v="77"/>
    <n v="100"/>
    <n v="100.5"/>
    <n v="25.4"/>
    <n v="0.50078740157480317"/>
    <n v="0.6094488188976378"/>
    <n v="12.72"/>
    <n v="2.76"/>
    <n v="9.92"/>
    <n v="2.48"/>
    <n v="27.88"/>
    <n v="-31810.537"/>
    <n v="266781.43699999998"/>
    <n v="15433.992"/>
    <n v="45746.623"/>
    <n v="312528.06"/>
    <n v="280717.52299999999"/>
    <n v="3109.7319402985077"/>
    <n v="2956.1598805970148"/>
    <n v="2639.6371243781091"/>
    <n v="2654.5416616915422"/>
    <n v="268.74180732700137"/>
    <n v="239.96701130710082"/>
  </r>
  <r>
    <x v="2"/>
    <x v="1"/>
    <x v="78"/>
    <n v="106"/>
    <n v="105.625"/>
    <n v="33.660000000000004"/>
    <n v="0.23024361259655374"/>
    <n v="0.27391562685680332"/>
    <n v="7.75"/>
    <n v="1.47"/>
    <n v="24.44"/>
    <n v="2.75"/>
    <n v="36.410000000000004"/>
    <n v="-42025.516000000003"/>
    <n v="326237.70699999999"/>
    <n v="31386.18"/>
    <n v="61964.582999999999"/>
    <n v="388202.29"/>
    <n v="346176.77399999998"/>
    <n v="3675.2879526627216"/>
    <n v="3378.1406863905322"/>
    <n v="2980.2659786982249"/>
    <n v="3088.6410130177514"/>
    <n v="307.10369876277565"/>
    <n v="270.93327079074771"/>
  </r>
  <r>
    <x v="3"/>
    <x v="1"/>
    <x v="79"/>
    <n v="127"/>
    <n v="129.75"/>
    <n v="37.54"/>
    <n v="0.20644645711241344"/>
    <n v="0.34789557805007987"/>
    <n v="7.75"/>
    <n v="5.31"/>
    <n v="24.48"/>
    <n v="2.93"/>
    <n v="40.47"/>
    <n v="-49677.928999999996"/>
    <n v="346776.04399999999"/>
    <n v="36273.839999999997"/>
    <n v="71846.819000000003"/>
    <n v="418622.86300000001"/>
    <n v="368944.93400000001"/>
    <n v="3226.3804470134874"/>
    <n v="2946.8132793834302"/>
    <n v="2563.9390674373799"/>
    <n v="2672.6477379576108"/>
    <n v="267.89211630758456"/>
    <n v="233.08536976703454"/>
  </r>
  <r>
    <x v="3"/>
    <x v="1"/>
    <x v="80"/>
    <n v="129"/>
    <n v="129.5"/>
    <n v="32.6"/>
    <n v="0.21472392638036808"/>
    <n v="0.30674846625766872"/>
    <n v="7"/>
    <n v="3"/>
    <n v="22.6"/>
    <n v="2.0299999999999998"/>
    <n v="34.630000000000003"/>
    <n v="-49263.625"/>
    <n v="297271.473"/>
    <n v="33571.896000000001"/>
    <n v="75069.11"/>
    <n v="372340.58299999998"/>
    <n v="323076.95799999998"/>
    <n v="2875.216857142857"/>
    <n v="2615.9744169884166"/>
    <n v="2235.560324324324"/>
    <n v="2295.5326100386101"/>
    <n v="237.81585608985606"/>
    <n v="203.23275675675674"/>
  </r>
  <r>
    <x v="3"/>
    <x v="1"/>
    <x v="81"/>
    <n v="141"/>
    <n v="142.75"/>
    <n v="32.839999999999996"/>
    <n v="0.23903775883069428"/>
    <n v="0.48538367844092573"/>
    <n v="7.85"/>
    <n v="8.09"/>
    <n v="16.899999999999999"/>
    <n v="1"/>
    <n v="33.839999999999996"/>
    <n v="-53939.178999999996"/>
    <n v="390163.43099999998"/>
    <n v="47261.94"/>
    <n v="88562.918999999994"/>
    <n v="478726.35"/>
    <n v="424787.17099999997"/>
    <n v="3353.599649737303"/>
    <n v="3022.5177583187387"/>
    <n v="2644.6601120840628"/>
    <n v="2733.1939124343257"/>
    <n v="274.77434166533988"/>
    <n v="240.42364655309663"/>
  </r>
  <r>
    <x v="3"/>
    <x v="1"/>
    <x v="82"/>
    <n v="155"/>
    <n v="155.625"/>
    <n v="38.880000000000003"/>
    <n v="0.57124485596707819"/>
    <n v="0.59696502057613166"/>
    <n v="22.21"/>
    <n v="1"/>
    <n v="15.67"/>
    <n v="2"/>
    <n v="40.880000000000003"/>
    <n v="-57099.69"/>
    <n v="407249.30900000001"/>
    <n v="32752.991999999998"/>
    <n v="82598.763999999996"/>
    <n v="489848.07299999997"/>
    <n v="432748.38299999997"/>
    <n v="3147.6181397590358"/>
    <n v="2937.1571469879518"/>
    <n v="2570.2515084337347"/>
    <n v="2616.8630297188756"/>
    <n v="267.01428608981382"/>
    <n v="233.65922803943042"/>
  </r>
  <r>
    <x v="4"/>
    <x v="2"/>
    <x v="83"/>
    <n v="14"/>
    <n v="12.125"/>
    <n v="5.0600000000000005"/>
    <n v="0"/>
    <n v="0.39525691699604737"/>
    <n v="0"/>
    <n v="2"/>
    <n v="3.06"/>
    <n v="0"/>
    <n v="5.0600000000000005"/>
    <n v="0"/>
    <n v="0"/>
    <n v="0"/>
    <n v="0"/>
    <n v="0"/>
    <n v="0"/>
    <n v="0"/>
    <n v="0"/>
    <n v="0"/>
    <n v="0"/>
    <n v="0"/>
    <n v="0"/>
  </r>
  <r>
    <x v="3"/>
    <x v="2"/>
    <x v="84"/>
    <n v="208"/>
    <n v="210.375"/>
    <n v="65.639999999999986"/>
    <n v="0.30286410725167584"/>
    <n v="0.5140158439975625"/>
    <n v="19.88"/>
    <n v="13.86"/>
    <n v="31.9"/>
    <n v="0"/>
    <n v="65.639999999999986"/>
    <n v="-90114.093999999997"/>
    <n v="748313.58600000001"/>
    <n v="22150.95"/>
    <n v="169770.26199999999"/>
    <n v="918083.848"/>
    <n v="827969.75399999996"/>
    <n v="4364.0349281045756"/>
    <n v="4258.7422364824724"/>
    <n v="3830.3924135472371"/>
    <n v="3557.0461604278075"/>
    <n v="387.15838513477024"/>
    <n v="348.2174921406579"/>
  </r>
  <r>
    <x v="4"/>
    <x v="3"/>
    <x v="85"/>
    <n v="27"/>
    <n v="26.75"/>
    <n v="13.75"/>
    <n v="0.54181818181818187"/>
    <n v="0.61454545454545451"/>
    <n v="7.45"/>
    <n v="1"/>
    <n v="5.3"/>
    <n v="0"/>
    <n v="13.75"/>
    <n v="-13416.875"/>
    <n v="115184.04700000001"/>
    <n v="1322.616"/>
    <n v="23730.364000000001"/>
    <n v="138914.41100000002"/>
    <n v="125497.53600000002"/>
    <n v="5193.0620934579447"/>
    <n v="5143.6185046728979"/>
    <n v="4642.0530841121508"/>
    <n v="4305.9456822429911"/>
    <n v="467.60168224299071"/>
    <n v="422.00482582837736"/>
  </r>
  <r>
    <x v="0"/>
    <x v="3"/>
    <x v="86"/>
    <n v="31"/>
    <n v="31.375"/>
    <n v="5.0600000000000005"/>
    <n v="0.39525691699604737"/>
    <n v="0.61264822134387342"/>
    <n v="2"/>
    <n v="1.1000000000000001"/>
    <n v="1.96"/>
    <n v="0"/>
    <n v="5.0600000000000005"/>
    <n v="-12110.57"/>
    <n v="39525.788999999997"/>
    <n v="5253.5280000000002"/>
    <n v="18205.043000000001"/>
    <n v="57730.831999999995"/>
    <n v="45620.261999999995"/>
    <n v="1840.0265179282867"/>
    <n v="1672.5833944223107"/>
    <n v="1286.5891314741034"/>
    <n v="1259.7861035856572"/>
    <n v="152.0530358565737"/>
    <n v="116.96264831582758"/>
  </r>
  <r>
    <x v="0"/>
    <x v="3"/>
    <x v="87"/>
    <n v="54"/>
    <n v="55.25"/>
    <n v="14.779999999999998"/>
    <n v="0.71244925575101492"/>
    <n v="0.81055480378890399"/>
    <n v="10.53"/>
    <n v="1.45"/>
    <n v="2.8"/>
    <n v="1.8"/>
    <n v="16.579999999999998"/>
    <n v="-26594.721000000001"/>
    <n v="167533.356"/>
    <n v="14775.396000000001"/>
    <n v="40294.447"/>
    <n v="207827.80300000001"/>
    <n v="181233.08200000002"/>
    <n v="3761.589194570136"/>
    <n v="3494.1612126696832"/>
    <n v="3012.8087963800908"/>
    <n v="3032.2779366515838"/>
    <n v="317.65101933360756"/>
    <n v="273.89170876182646"/>
  </r>
  <r>
    <x v="1"/>
    <x v="3"/>
    <x v="88"/>
    <n v="61"/>
    <n v="61.375"/>
    <n v="19.649999999999999"/>
    <n v="0.19083969465648856"/>
    <n v="0.19083969465648856"/>
    <n v="3.75"/>
    <n v="0"/>
    <n v="15.9"/>
    <n v="0.9"/>
    <n v="20.549999999999997"/>
    <n v="-28818.427"/>
    <n v="187439.89799999999"/>
    <n v="29133.108"/>
    <n v="56543.987000000001"/>
    <n v="243983.88499999998"/>
    <n v="215165.45799999998"/>
    <n v="3975.2975152749486"/>
    <n v="3500.6236578411399"/>
    <n v="3031.0769857433806"/>
    <n v="3054.0105580448062"/>
    <n v="318.23851434919453"/>
    <n v="275.55245324939824"/>
  </r>
  <r>
    <x v="1"/>
    <x v="3"/>
    <x v="89"/>
    <n v="63"/>
    <n v="62.5"/>
    <n v="20.8033"/>
    <n v="0.43118159138213652"/>
    <n v="0.62345877817461659"/>
    <n v="8.9700000000000006"/>
    <n v="4"/>
    <n v="7.8333000000000004"/>
    <n v="2"/>
    <n v="22.8033"/>
    <n v="-29709.707999999999"/>
    <n v="186318.32399999999"/>
    <n v="31750.560000000001"/>
    <n v="61363.527000000002"/>
    <n v="247681.851"/>
    <n v="217972.14299999998"/>
    <n v="3962.9096159999999"/>
    <n v="3454.9006559999998"/>
    <n v="2979.5453279999997"/>
    <n v="2981.0931839999998"/>
    <n v="314.08187781818179"/>
    <n v="270.86775709090904"/>
  </r>
  <r>
    <x v="1"/>
    <x v="3"/>
    <x v="90"/>
    <n v="65"/>
    <n v="65.125"/>
    <n v="19.77"/>
    <n v="0.18968133535660092"/>
    <n v="0.18968133535660092"/>
    <n v="3.75"/>
    <n v="0"/>
    <n v="16.02"/>
    <n v="1.9"/>
    <n v="21.669999999999998"/>
    <n v="-31097.46"/>
    <n v="186070.73699999999"/>
    <n v="41553.803999999996"/>
    <n v="68425.686000000002"/>
    <n v="254496.42300000001"/>
    <n v="223398.96300000002"/>
    <n v="3907.8145566218814"/>
    <n v="3269.7523071017276"/>
    <n v="2792.2481228406914"/>
    <n v="2857.1322380038387"/>
    <n v="297.25020973652067"/>
    <n v="253.84073844006286"/>
  </r>
  <r>
    <x v="1"/>
    <x v="3"/>
    <x v="91"/>
    <n v="74"/>
    <n v="74.375"/>
    <n v="24.17"/>
    <n v="0.15639222176251549"/>
    <n v="0.23086470831609432"/>
    <n v="3.78"/>
    <n v="1.8"/>
    <n v="18.59"/>
    <n v="0"/>
    <n v="24.17"/>
    <n v="-37912.945"/>
    <n v="207659.274"/>
    <n v="21950.687999999998"/>
    <n v="68767.198000000004"/>
    <n v="276426.47200000001"/>
    <n v="238513.527"/>
    <n v="3716.6584470588236"/>
    <n v="3421.5231462184875"/>
    <n v="2911.7692638655462"/>
    <n v="2792.0574655462187"/>
    <n v="311.04755874713521"/>
    <n v="264.70629671504963"/>
  </r>
  <r>
    <x v="1"/>
    <x v="3"/>
    <x v="92"/>
    <n v="84"/>
    <n v="85.125"/>
    <n v="19.29"/>
    <n v="0.14774494556765164"/>
    <n v="0.2877138413685848"/>
    <n v="2.85"/>
    <n v="2.7"/>
    <n v="13.74"/>
    <n v="2.38"/>
    <n v="21.669999999999998"/>
    <n v="-42100.692999999999"/>
    <n v="197773.51"/>
    <n v="40582.487999999998"/>
    <n v="74979.467000000004"/>
    <n v="272752.97700000001"/>
    <n v="230652.28400000001"/>
    <n v="3204.1465726872248"/>
    <n v="2727.4066255506609"/>
    <n v="2232.8316710719532"/>
    <n v="2323.3305139500735"/>
    <n v="247.9460568682419"/>
    <n v="202.98469737017757"/>
  </r>
  <r>
    <x v="1"/>
    <x v="3"/>
    <x v="93"/>
    <n v="84"/>
    <n v="82"/>
    <n v="34.700000000000003"/>
    <n v="0.17146974063400575"/>
    <n v="0.28097982708933716"/>
    <n v="5.95"/>
    <n v="3.8"/>
    <n v="24.95"/>
    <n v="0"/>
    <n v="34.700000000000003"/>
    <n v="-34607.432999999997"/>
    <n v="247224.867"/>
    <n v="36656.004000000001"/>
    <n v="88405.270999999993"/>
    <n v="335630.13799999998"/>
    <n v="301022.70499999996"/>
    <n v="4093.0504634146337"/>
    <n v="3646.0260243902435"/>
    <n v="3223.9841585365848"/>
    <n v="3014.9374024390245"/>
    <n v="331.45691130820393"/>
    <n v="293.08946895787136"/>
  </r>
  <r>
    <x v="2"/>
    <x v="3"/>
    <x v="94"/>
    <n v="91"/>
    <n v="90.125"/>
    <n v="24.740000000000002"/>
    <n v="0.19401778496362165"/>
    <n v="0.33265966046887629"/>
    <n v="4.8"/>
    <n v="3.43"/>
    <n v="16.510000000000002"/>
    <n v="2"/>
    <n v="26.74"/>
    <n v="-46558.536999999997"/>
    <n v="267620.62400000001"/>
    <n v="57076.476000000002"/>
    <n v="93216.959000000003"/>
    <n v="360837.58299999998"/>
    <n v="314279.04599999997"/>
    <n v="4003.7457198335642"/>
    <n v="3370.4422413314837"/>
    <n v="2853.8426629680998"/>
    <n v="2969.4382690707353"/>
    <n v="306.40384012104397"/>
    <n v="259.44024208800909"/>
  </r>
  <r>
    <x v="3"/>
    <x v="3"/>
    <x v="95"/>
    <n v="186"/>
    <n v="190.875"/>
    <n v="48.539999999999992"/>
    <n v="0.15883807169344874"/>
    <n v="0.25875566543057271"/>
    <n v="7.71"/>
    <n v="4.8499999999999996"/>
    <n v="35.979999999999997"/>
    <n v="1"/>
    <n v="49.539999999999992"/>
    <n v="-96931.562999999995"/>
    <n v="447742.08500000002"/>
    <n v="56425.728000000003"/>
    <n v="156526.12299999999"/>
    <n v="604268.20799999998"/>
    <n v="507336.64500000002"/>
    <n v="3165.7797406679765"/>
    <n v="2870.1636149312376"/>
    <n v="2362.3361728880159"/>
    <n v="2345.7345645055666"/>
    <n v="260.92396499374888"/>
    <n v="214.75783389891055"/>
  </r>
  <r>
    <x v="0"/>
    <x v="4"/>
    <x v="96"/>
    <n v="41"/>
    <n v="42.625"/>
    <n v="15.850000000000001"/>
    <n v="0"/>
    <n v="0.31861198738170343"/>
    <n v="0"/>
    <n v="5.05"/>
    <n v="10.8"/>
    <n v="0"/>
    <n v="15.850000000000001"/>
    <n v="0"/>
    <n v="0"/>
    <n v="0"/>
    <n v="0"/>
    <n v="0"/>
    <n v="0"/>
    <n v="0"/>
    <n v="0"/>
    <n v="0"/>
    <n v="0"/>
    <n v="0"/>
    <n v="0"/>
  </r>
  <r>
    <x v="0"/>
    <x v="4"/>
    <x v="97"/>
    <n v="59"/>
    <n v="59"/>
    <n v="19.850000000000001"/>
    <n v="0.19848866498740553"/>
    <n v="0.38992443324937026"/>
    <n v="3.94"/>
    <n v="3.8"/>
    <n v="12.11"/>
    <n v="0"/>
    <n v="19.850000000000001"/>
    <n v="-23687.304"/>
    <n v="173057.899"/>
    <n v="14541.852000000001"/>
    <n v="50147.811000000002"/>
    <n v="223205.71000000002"/>
    <n v="199518.40600000002"/>
    <n v="3783.1476271186443"/>
    <n v="3536.6755593220341"/>
    <n v="3135.1958305084745"/>
    <n v="2933.1847288135596"/>
    <n v="321.51595993836673"/>
    <n v="285.01780277349769"/>
  </r>
  <r>
    <x v="1"/>
    <x v="4"/>
    <x v="98"/>
    <n v="61"/>
    <n v="62.625"/>
    <n v="28.32"/>
    <n v="0.14336158192090395"/>
    <n v="0.4364406779661017"/>
    <n v="4.0599999999999996"/>
    <n v="8.3000000000000007"/>
    <n v="15.96"/>
    <n v="0"/>
    <n v="28.32"/>
    <n v="-24457.132000000001"/>
    <n v="231712.05900000001"/>
    <n v="24353.207999999999"/>
    <n v="61622.34"/>
    <n v="293334.39899999998"/>
    <n v="268877.26699999999"/>
    <n v="4683.9824191616763"/>
    <n v="4295.1088383233528"/>
    <n v="3904.5757924151699"/>
    <n v="3699.9929580838325"/>
    <n v="390.46443984757752"/>
    <n v="354.96143567410633"/>
  </r>
  <r>
    <x v="1"/>
    <x v="4"/>
    <x v="99"/>
    <n v="64"/>
    <n v="64.375"/>
    <n v="20.64"/>
    <n v="0.37984496124031009"/>
    <n v="0.4685077519379845"/>
    <n v="7.84"/>
    <n v="1.83"/>
    <n v="10.97"/>
    <n v="1.1599999999999999"/>
    <n v="21.8"/>
    <n v="-23523.391"/>
    <n v="186659.89799999999"/>
    <n v="0"/>
    <n v="58573.192999999999"/>
    <n v="245233.09099999999"/>
    <n v="221709.69999999998"/>
    <n v="3809.4460737864074"/>
    <n v="3809.4460737864074"/>
    <n v="3444.0341747572811"/>
    <n v="2899.571231067961"/>
    <n v="346.31327943512792"/>
    <n v="313.09401588702553"/>
  </r>
  <r>
    <x v="1"/>
    <x v="4"/>
    <x v="100"/>
    <n v="67"/>
    <n v="68.25"/>
    <n v="23.15"/>
    <n v="0.36587473002159832"/>
    <n v="0.40604751619870416"/>
    <n v="8.4700000000000006"/>
    <n v="0.93"/>
    <n v="13.75"/>
    <n v="0"/>
    <n v="23.15"/>
    <n v="-25358.528999999999"/>
    <n v="204352.47099999999"/>
    <n v="13383.036"/>
    <n v="48454.923000000003"/>
    <n v="252807.394"/>
    <n v="227448.86499999999"/>
    <n v="3704.1376410256412"/>
    <n v="3508.0492014652013"/>
    <n v="3136.4956630036631"/>
    <n v="2994.1753992673989"/>
    <n v="318.91356376956378"/>
    <n v="285.13596936396937"/>
  </r>
  <r>
    <x v="1"/>
    <x v="4"/>
    <x v="101"/>
    <n v="73"/>
    <n v="73.5"/>
    <n v="23.07"/>
    <n v="0.13263979193758127"/>
    <n v="0.35674035543996535"/>
    <n v="3.06"/>
    <n v="5.17"/>
    <n v="14.84"/>
    <n v="1.93"/>
    <n v="25"/>
    <n v="-27992.326000000001"/>
    <n v="244967.36499999999"/>
    <n v="27112.821"/>
    <n v="51227.887000000002"/>
    <n v="296195.25199999998"/>
    <n v="268202.92599999998"/>
    <n v="4029.8673741496596"/>
    <n v="3660.9854557823128"/>
    <n v="3280.137482993197"/>
    <n v="3332.8893197278912"/>
    <n v="332.81685961657388"/>
    <n v="298.19431663574517"/>
  </r>
  <r>
    <x v="1"/>
    <x v="4"/>
    <x v="102"/>
    <n v="78"/>
    <n v="78.875"/>
    <n v="24.03"/>
    <n v="0.30878069080316267"/>
    <n v="0.4710778193924261"/>
    <n v="7.42"/>
    <n v="3.9"/>
    <n v="12.71"/>
    <n v="2.16"/>
    <n v="26.19"/>
    <n v="-31512.983"/>
    <n v="222266.40299999999"/>
    <n v="16329.312"/>
    <n v="40647.46"/>
    <n v="262913.86300000001"/>
    <n v="231400.88"/>
    <n v="3333.297787638669"/>
    <n v="3126.2700602218702"/>
    <n v="2726.7393724247227"/>
    <n v="2817.957565768621"/>
    <n v="284.20636911107908"/>
    <n v="247.8853974931566"/>
  </r>
  <r>
    <x v="1"/>
    <x v="4"/>
    <x v="103"/>
    <n v="78"/>
    <n v="79.875"/>
    <n v="25.44"/>
    <n v="0.38246855345911951"/>
    <n v="0.57232704402515722"/>
    <n v="9.73"/>
    <n v="4.83"/>
    <n v="10.88"/>
    <n v="1"/>
    <n v="26.44"/>
    <n v="-31785.562000000002"/>
    <n v="243714.935"/>
    <n v="0"/>
    <n v="62981.955000000002"/>
    <n v="306696.89"/>
    <n v="274911.32800000004"/>
    <n v="3839.7106729264478"/>
    <n v="3839.7106729264478"/>
    <n v="3441.7693646322382"/>
    <n v="3051.2041940532081"/>
    <n v="349.06460662967709"/>
    <n v="312.8881240574762"/>
  </r>
  <r>
    <x v="1"/>
    <x v="4"/>
    <x v="104"/>
    <n v="79"/>
    <n v="81.5"/>
    <n v="28.590000000000003"/>
    <n v="0.17173837005946133"/>
    <n v="0.26512766701643931"/>
    <n v="4.91"/>
    <n v="2.67"/>
    <n v="21.01"/>
    <n v="0"/>
    <n v="28.590000000000003"/>
    <n v="-29372.135999999999"/>
    <n v="230414.527"/>
    <n v="21075.383999999998"/>
    <n v="61639.010999999999"/>
    <n v="292053.538"/>
    <n v="262681.402"/>
    <n v="3583.4789938650306"/>
    <n v="3324.8853251533742"/>
    <n v="2964.4910184049081"/>
    <n v="2827.1721104294479"/>
    <n v="302.26230228667038"/>
    <n v="269.49918349135527"/>
  </r>
  <r>
    <x v="1"/>
    <x v="4"/>
    <x v="105"/>
    <n v="81"/>
    <n v="81.25"/>
    <n v="28.07"/>
    <n v="0.24581403633772711"/>
    <n v="0.34093338083363023"/>
    <n v="6.9"/>
    <n v="2.67"/>
    <n v="18.5"/>
    <n v="0"/>
    <n v="28.07"/>
    <n v="-28826.859"/>
    <n v="240727.72500000001"/>
    <n v="19604.400000000001"/>
    <n v="59373.623"/>
    <n v="300101.348"/>
    <n v="271274.489"/>
    <n v="3693.5550523076922"/>
    <n v="3452.2701292307688"/>
    <n v="3097.4780184615383"/>
    <n v="2962.8027692307692"/>
    <n v="313.84273902097897"/>
    <n v="281.58891076923078"/>
  </r>
  <r>
    <x v="1"/>
    <x v="4"/>
    <x v="106"/>
    <n v="81"/>
    <n v="81.125"/>
    <n v="25.68"/>
    <n v="0.34813084112149534"/>
    <n v="0.50272585669781933"/>
    <n v="8.94"/>
    <n v="3.97"/>
    <n v="12.77"/>
    <n v="1"/>
    <n v="26.68"/>
    <n v="-30123.508000000002"/>
    <n v="240309.82800000001"/>
    <n v="14991.6"/>
    <n v="45780.476999999999"/>
    <n v="286090.30499999999"/>
    <n v="255966.79699999999"/>
    <n v="3526.5368875192603"/>
    <n v="3341.7405855161787"/>
    <n v="2970.4184530046223"/>
    <n v="2962.216677966102"/>
    <n v="303.794598683289"/>
    <n v="270.03804118223837"/>
  </r>
  <r>
    <x v="1"/>
    <x v="4"/>
    <x v="107"/>
    <n v="82"/>
    <n v="82.375"/>
    <n v="38.159999999999997"/>
    <n v="8.7264150943396235E-2"/>
    <n v="0.45754716981132082"/>
    <n v="3.33"/>
    <n v="14.13"/>
    <n v="20.7"/>
    <n v="0"/>
    <n v="38.159999999999997"/>
    <n v="-29765.028999999999"/>
    <n v="313366.91499999998"/>
    <n v="22593.624"/>
    <n v="76117.069000000003"/>
    <n v="389483.984"/>
    <n v="359718.95500000002"/>
    <n v="4728.1818998482549"/>
    <n v="4453.9042185128983"/>
    <n v="4092.5685098634294"/>
    <n v="3804.1507132018205"/>
    <n v="404.9003835011726"/>
    <n v="372.05168271485724"/>
  </r>
  <r>
    <x v="1"/>
    <x v="4"/>
    <x v="108"/>
    <n v="84"/>
    <n v="84.75"/>
    <n v="30.24"/>
    <n v="0.32308201058201058"/>
    <n v="0.35615079365079366"/>
    <n v="9.77"/>
    <n v="1"/>
    <n v="19.47"/>
    <n v="1.1599999999999999"/>
    <n v="31.4"/>
    <n v="-31912.560000000001"/>
    <n v="284983.15899999999"/>
    <n v="16779.060000000001"/>
    <n v="52770.021000000001"/>
    <n v="337753.18"/>
    <n v="305840.62"/>
    <n v="3985.2882595870205"/>
    <n v="3787.3052507374632"/>
    <n v="3410.7558702064898"/>
    <n v="3362.6331445427727"/>
    <n v="344.30047733976937"/>
    <n v="310.06871547331724"/>
  </r>
  <r>
    <x v="2"/>
    <x v="4"/>
    <x v="109"/>
    <n v="92"/>
    <n v="93.875"/>
    <n v="30.58"/>
    <n v="0.30313930673642903"/>
    <n v="0.38554610856769128"/>
    <n v="9.27"/>
    <n v="2.52"/>
    <n v="18.79"/>
    <n v="1.1599999999999999"/>
    <n v="31.74"/>
    <n v="-35685.796999999999"/>
    <n v="263412.859"/>
    <n v="19539.324000000001"/>
    <n v="45341.652999999998"/>
    <n v="308754.51199999999"/>
    <n v="273068.71499999997"/>
    <n v="3288.996133155792"/>
    <n v="3080.8541997336879"/>
    <n v="2700.7125539280955"/>
    <n v="2805.9958348868176"/>
    <n v="280.07765452124437"/>
    <n v="245.51932308437233"/>
  </r>
  <r>
    <x v="2"/>
    <x v="4"/>
    <x v="110"/>
    <n v="100"/>
    <n v="101.25"/>
    <n v="30.52"/>
    <n v="0.42463958060288337"/>
    <n v="0.67889908256880727"/>
    <n v="12.96"/>
    <n v="7.76"/>
    <n v="9.8000000000000007"/>
    <n v="2.16"/>
    <n v="32.68"/>
    <n v="-37516.027000000002"/>
    <n v="304639.01500000001"/>
    <n v="19375.907999999999"/>
    <n v="46915.498"/>
    <n v="351554.51300000004"/>
    <n v="314038.48600000003"/>
    <n v="3472.1433382716054"/>
    <n v="3280.7763456790126"/>
    <n v="2910.2476839506176"/>
    <n v="3008.7803950617285"/>
    <n v="298.25239506172841"/>
    <n v="264.56797126823795"/>
  </r>
  <r>
    <x v="2"/>
    <x v="4"/>
    <x v="111"/>
    <n v="106"/>
    <n v="108.125"/>
    <n v="35.96"/>
    <n v="9.955506117908787E-2"/>
    <n v="0.21078976640711902"/>
    <n v="3.58"/>
    <n v="4"/>
    <n v="28.38"/>
    <n v="0"/>
    <n v="35.96"/>
    <n v="-35619.216999999997"/>
    <n v="246370.85699999999"/>
    <n v="28168.799999999999"/>
    <n v="76041.576000000001"/>
    <n v="322412.43299999996"/>
    <n v="286793.21599999996"/>
    <n v="2981.8490913294795"/>
    <n v="2721.3283976878611"/>
    <n v="2391.9021132947973"/>
    <n v="2278.5744"/>
    <n v="247.39349069889647"/>
    <n v="217.44564666316339"/>
  </r>
  <r>
    <x v="3"/>
    <x v="4"/>
    <x v="112"/>
    <n v="125"/>
    <n v="128.5"/>
    <n v="36.46"/>
    <n v="0.35710367526055947"/>
    <n v="0.59243006034009882"/>
    <n v="13.02"/>
    <n v="8.58"/>
    <n v="14.86"/>
    <n v="2.46"/>
    <n v="38.92"/>
    <n v="-48950.137000000002"/>
    <n v="310233.511"/>
    <n v="21431.736000000001"/>
    <n v="60287.146999999997"/>
    <n v="370520.658"/>
    <n v="321570.52100000001"/>
    <n v="2883.4292451361866"/>
    <n v="2716.6453073929961"/>
    <n v="2335.7103891050588"/>
    <n v="2414.2685680933851"/>
    <n v="246.96775521754509"/>
    <n v="212.33730810045989"/>
  </r>
  <r>
    <x v="3"/>
    <x v="4"/>
    <x v="113"/>
    <n v="150"/>
    <n v="150.625"/>
    <n v="46.83"/>
    <n v="0.29745889387144991"/>
    <n v="0.50074738415545594"/>
    <n v="13.93"/>
    <n v="9.52"/>
    <n v="23.38"/>
    <n v="2.7"/>
    <n v="49.53"/>
    <n v="-57633.391000000003"/>
    <n v="443690.79"/>
    <n v="33412.811999999998"/>
    <n v="78194.73"/>
    <n v="521885.51999999996"/>
    <n v="464252.12899999996"/>
    <n v="3464.8001327800825"/>
    <n v="3242.9723352697092"/>
    <n v="2860.3440132780083"/>
    <n v="2945.6649958506223"/>
    <n v="294.81566684270086"/>
    <n v="260.03127393436438"/>
  </r>
  <r>
    <x v="1"/>
    <x v="5"/>
    <x v="114"/>
    <n v="71"/>
    <n v="71.125"/>
    <n v="25.740000000000002"/>
    <n v="0.19036519036519037"/>
    <n v="0.30691530691530688"/>
    <n v="4.9000000000000004"/>
    <n v="3"/>
    <n v="17.84"/>
    <n v="2"/>
    <n v="27.74"/>
    <n v="-23427.81"/>
    <n v="226528.58"/>
    <n v="33283.86"/>
    <n v="56925.343000000001"/>
    <n v="283453.92300000001"/>
    <n v="260026.11300000001"/>
    <n v="3985.2924147627418"/>
    <n v="3517.3295325131812"/>
    <n v="3187.9402882249565"/>
    <n v="3184.9360984182777"/>
    <n v="319.75723022847103"/>
    <n v="289.81275347499604"/>
  </r>
  <r>
    <x v="1"/>
    <x v="5"/>
    <x v="115"/>
    <n v="76"/>
    <n v="77.75"/>
    <n v="19.189999999999998"/>
    <n v="0.19385096404377283"/>
    <n v="0.38561750911933307"/>
    <n v="3.72"/>
    <n v="3.68"/>
    <n v="11.79"/>
    <n v="1.76"/>
    <n v="20.95"/>
    <n v="-24160.165000000001"/>
    <n v="204380.38"/>
    <n v="20202.113000000001"/>
    <n v="47468.951000000001"/>
    <n v="251849.33100000001"/>
    <n v="227689.166"/>
    <n v="3239.2196913183279"/>
    <n v="2979.3854405144693"/>
    <n v="2668.643768488746"/>
    <n v="2628.6865594855308"/>
    <n v="270.85322186495176"/>
    <n v="242.60397895352236"/>
  </r>
  <r>
    <x v="1"/>
    <x v="5"/>
    <x v="116"/>
    <n v="82"/>
    <n v="85"/>
    <n v="18.579999999999998"/>
    <n v="0.10764262648008613"/>
    <n v="0.51022604951560824"/>
    <n v="2"/>
    <n v="7.48"/>
    <n v="9.1"/>
    <n v="1.75"/>
    <n v="20.329999999999998"/>
    <n v="-26408.839"/>
    <n v="198047.899"/>
    <n v="21343.62"/>
    <n v="60381.608999999997"/>
    <n v="258429.508"/>
    <n v="232020.66899999999"/>
    <n v="3040.3471529411763"/>
    <n v="2789.2457411764708"/>
    <n v="2478.5535176470589"/>
    <n v="2329.9752823529411"/>
    <n v="253.56779465240643"/>
    <n v="225.32304705882353"/>
  </r>
  <r>
    <x v="2"/>
    <x v="5"/>
    <x v="117"/>
    <n v="98"/>
    <n v="102.5"/>
    <n v="23.7"/>
    <n v="0.29535864978902954"/>
    <n v="0.36708860759493667"/>
    <n v="7"/>
    <n v="1.7"/>
    <n v="15"/>
    <n v="2"/>
    <n v="25.7"/>
    <n v="-33111.760000000002"/>
    <n v="213701.63800000001"/>
    <n v="69028.361000000004"/>
    <n v="106179.77"/>
    <n v="319881.408"/>
    <n v="286769.64799999999"/>
    <n v="3120.7942243902439"/>
    <n v="2447.3467999999998"/>
    <n v="2124.3052390243902"/>
    <n v="2084.8940292682928"/>
    <n v="222.4860727272727"/>
    <n v="193.11865809312638"/>
  </r>
  <r>
    <x v="2"/>
    <x v="5"/>
    <x v="118"/>
    <n v="101"/>
    <n v="101.375"/>
    <n v="28.11"/>
    <n v="0.10672358591248667"/>
    <n v="0.32159373888295978"/>
    <n v="3"/>
    <n v="6.04"/>
    <n v="19.07"/>
    <n v="2.75"/>
    <n v="30.86"/>
    <n v="-31022.385999999999"/>
    <n v="276470.19199999998"/>
    <n v="43265.567999999999"/>
    <n v="83854.985000000001"/>
    <n v="360325.17699999997"/>
    <n v="329302.79099999997"/>
    <n v="3554.3790579531437"/>
    <n v="3127.5917040690501"/>
    <n v="2821.5755659679407"/>
    <n v="2727.2028803945745"/>
    <n v="284.32651855173185"/>
    <n v="256.50686963344918"/>
  </r>
  <r>
    <x v="2"/>
    <x v="5"/>
    <x v="119"/>
    <n v="112"/>
    <n v="115"/>
    <n v="24.71"/>
    <n v="0.22177256171590451"/>
    <n v="0.22177256171590451"/>
    <n v="5.48"/>
    <n v="0"/>
    <n v="19.23"/>
    <n v="1.2"/>
    <n v="25.91"/>
    <n v="-34442.353000000003"/>
    <n v="241657.85699999999"/>
    <n v="54560.46"/>
    <n v="89339.967999999993"/>
    <n v="330997.82499999995"/>
    <n v="296555.47199999995"/>
    <n v="2878.2419565217388"/>
    <n v="2403.8031739130429"/>
    <n v="2104.3044521739125"/>
    <n v="2101.3726695652172"/>
    <n v="218.52756126482208"/>
    <n v="191.30040474308296"/>
  </r>
  <r>
    <x v="3"/>
    <x v="5"/>
    <x v="120"/>
    <n v="128"/>
    <n v="131.75"/>
    <n v="26.07"/>
    <n v="3.8358266206367474E-2"/>
    <n v="0.3736095128500192"/>
    <n v="1"/>
    <n v="8.74"/>
    <n v="16.329999999999998"/>
    <n v="2"/>
    <n v="28.07"/>
    <n v="-39131.938999999998"/>
    <n v="246428.98300000001"/>
    <n v="107586.173"/>
    <n v="150872.92600000001"/>
    <n v="397301.90899999999"/>
    <n v="358169.97"/>
    <n v="3015.5742618595823"/>
    <n v="2198.9809184060719"/>
    <n v="1901.9643036053128"/>
    <n v="1870.4287134724859"/>
    <n v="199.90735621873381"/>
    <n v="172.90584578230116"/>
  </r>
  <r>
    <x v="3"/>
    <x v="5"/>
    <x v="121"/>
    <n v="139"/>
    <n v="143.375"/>
    <n v="28.5"/>
    <n v="0.18947368421052632"/>
    <n v="0.25964912280701757"/>
    <n v="5.4"/>
    <n v="2"/>
    <n v="21.1"/>
    <n v="2"/>
    <n v="30.5"/>
    <n v="-41615.097999999998"/>
    <n v="252891.38399999999"/>
    <n v="0"/>
    <n v="94933.198000000004"/>
    <n v="347824.58199999999"/>
    <n v="306209.484"/>
    <n v="2425.9779040976459"/>
    <n v="2425.9779040976459"/>
    <n v="2135.7243870967741"/>
    <n v="1763.8457471665213"/>
    <n v="220.54344582705872"/>
    <n v="194.15676246334309"/>
  </r>
  <r>
    <x v="1"/>
    <x v="6"/>
    <x v="122"/>
    <n v="77"/>
    <n v="78.5"/>
    <n v="23.5"/>
    <n v="0.50170212765957445"/>
    <n v="0.66255319148936165"/>
    <n v="11.79"/>
    <n v="3.78"/>
    <n v="7.93"/>
    <n v="1.63"/>
    <n v="25.13"/>
    <n v="-33502.813999999998"/>
    <n v="233318.84099999999"/>
    <n v="9301.2240000000002"/>
    <n v="37528.786"/>
    <n v="270847.62699999998"/>
    <n v="237344.81299999997"/>
    <n v="3450.2882420382161"/>
    <n v="3331.8013121019108"/>
    <n v="2905.0138726114646"/>
    <n v="2972.2145350318469"/>
    <n v="302.89102837290096"/>
    <n v="264.09217023740587"/>
  </r>
  <r>
    <x v="1"/>
    <x v="6"/>
    <x v="123"/>
    <n v="84"/>
    <n v="85.375"/>
    <n v="19.91"/>
    <n v="5.0226017076845805E-2"/>
    <n v="0.21094927172275238"/>
    <n v="1"/>
    <n v="3.2"/>
    <n v="15.71"/>
    <n v="0"/>
    <n v="19.91"/>
    <n v="0"/>
    <n v="0"/>
    <n v="0"/>
    <n v="0"/>
    <n v="0"/>
    <n v="0"/>
    <n v="0"/>
    <n v="0"/>
    <n v="0"/>
    <n v="0"/>
    <n v="0"/>
    <n v="0"/>
  </r>
  <r>
    <x v="1"/>
    <x v="6"/>
    <x v="124"/>
    <n v="86"/>
    <n v="88.5"/>
    <n v="25.54"/>
    <n v="0.25606891151135475"/>
    <n v="0.43226311667971806"/>
    <n v="6.54"/>
    <n v="4.5"/>
    <n v="14.5"/>
    <n v="1.66"/>
    <n v="27.2"/>
    <n v="-34769.146000000001"/>
    <n v="230326.353"/>
    <n v="11931.468000000001"/>
    <n v="47786.792999999998"/>
    <n v="278113.14600000001"/>
    <n v="243344"/>
    <n v="3142.5214237288137"/>
    <n v="3007.7025762711864"/>
    <n v="2614.8308700564971"/>
    <n v="2602.5576610169492"/>
    <n v="273.42750693374421"/>
    <n v="237.71189727786339"/>
  </r>
  <r>
    <x v="1"/>
    <x v="6"/>
    <x v="125"/>
    <n v="89"/>
    <n v="91.25"/>
    <n v="25.61"/>
    <n v="0.26395939086294418"/>
    <n v="0.76571651698555254"/>
    <n v="6.76"/>
    <n v="12.85"/>
    <n v="6"/>
    <n v="1"/>
    <n v="26.61"/>
    <n v="-36919.349000000002"/>
    <n v="228237.736"/>
    <n v="31222.080000000002"/>
    <n v="66674.423999999999"/>
    <n v="294912.16000000003"/>
    <n v="257992.81100000005"/>
    <n v="3231.9140821917813"/>
    <n v="2889.7543013698632"/>
    <n v="2485.1586958904113"/>
    <n v="2501.2354630136988"/>
    <n v="262.70493648816938"/>
    <n v="225.9235178082192"/>
  </r>
  <r>
    <x v="1"/>
    <x v="6"/>
    <x v="126"/>
    <n v="90"/>
    <n v="91.75"/>
    <n v="25.78"/>
    <n v="0.25717610550814585"/>
    <n v="0.2843289371605896"/>
    <n v="6.63"/>
    <n v="0.7"/>
    <n v="18.45"/>
    <n v="2.0299999999999998"/>
    <n v="27.810000000000002"/>
    <n v="-36487.654999999999"/>
    <n v="239675.288"/>
    <n v="15409.044"/>
    <n v="46327.697999999997"/>
    <n v="286002.98599999998"/>
    <n v="249515.33099999998"/>
    <n v="3117.1987574931877"/>
    <n v="2949.2527738419617"/>
    <n v="2551.5671607629424"/>
    <n v="2612.2647193460489"/>
    <n v="268.11388853108741"/>
    <n v="231.96065097844931"/>
  </r>
  <r>
    <x v="2"/>
    <x v="6"/>
    <x v="127"/>
    <n v="105"/>
    <n v="107.25"/>
    <n v="29.13"/>
    <n v="0.28355647099210435"/>
    <n v="0.48952969447305184"/>
    <n v="8.26"/>
    <n v="6"/>
    <n v="14.87"/>
    <n v="0"/>
    <n v="29.13"/>
    <n v="-38694.39"/>
    <n v="226262.842"/>
    <n v="16791.504000000001"/>
    <n v="57171.966999999997"/>
    <n v="283434.80900000001"/>
    <n v="244740.41899999999"/>
    <n v="2642.7488018648019"/>
    <n v="2486.1846620046617"/>
    <n v="2125.3978088578087"/>
    <n v="2109.6768484848485"/>
    <n v="226.01678745496926"/>
    <n v="193.21798262343717"/>
  </r>
  <r>
    <x v="2"/>
    <x v="6"/>
    <x v="128"/>
    <n v="117"/>
    <n v="117.125"/>
    <n v="31.71"/>
    <n v="0.32166508987701037"/>
    <n v="0.38158309681488489"/>
    <n v="10.199999999999999"/>
    <n v="1.9"/>
    <n v="19.61"/>
    <n v="0"/>
    <n v="31.71"/>
    <n v="-45786.811000000002"/>
    <n v="271142.522"/>
    <n v="14748.972"/>
    <n v="70974.123000000007"/>
    <n v="342116.64500000002"/>
    <n v="296329.83400000003"/>
    <n v="2920.9532123799363"/>
    <n v="2795.0281579509074"/>
    <n v="2404.1055453575241"/>
    <n v="2314.9841792956245"/>
    <n v="254.09346890462794"/>
    <n v="218.55504957795674"/>
  </r>
  <r>
    <x v="1"/>
    <x v="7"/>
    <x v="129"/>
    <n v="83"/>
    <n v="81.375"/>
    <n v="23.88"/>
    <n v="0.15075376884422112"/>
    <n v="0.33291457286432158"/>
    <n v="3.6"/>
    <n v="4.3499999999999996"/>
    <n v="15.93"/>
    <n v="0.15"/>
    <n v="24.029999999999998"/>
    <n v="-35733.445"/>
    <n v="207708.073"/>
    <n v="31001.124"/>
    <n v="61415.758000000002"/>
    <n v="269123.83100000001"/>
    <n v="233390.386"/>
    <n v="3307.2052964669738"/>
    <n v="2926.2391029185869"/>
    <n v="2487.1184270353301"/>
    <n v="2552.4801597542241"/>
    <n v="266.02173662896246"/>
    <n v="226.10167518503002"/>
  </r>
  <r>
    <x v="0"/>
    <x v="8"/>
    <x v="130"/>
    <n v="56"/>
    <n v="54.125"/>
    <n v="15.25"/>
    <n v="0.31147540983606559"/>
    <n v="0.4098360655737705"/>
    <n v="4.75"/>
    <n v="1.5"/>
    <n v="9"/>
    <n v="1.66"/>
    <n v="16.91"/>
    <n v="-22600.75"/>
    <n v="160217.383"/>
    <n v="17225.328000000001"/>
    <n v="33900.11"/>
    <n v="194117.49300000002"/>
    <n v="171516.74300000002"/>
    <n v="3586.4663833718246"/>
    <n v="3268.2155196304852"/>
    <n v="2850.6496997690533"/>
    <n v="2960.1364064665127"/>
    <n v="297.11050178458959"/>
    <n v="259.14997270627759"/>
  </r>
  <r>
    <x v="1"/>
    <x v="9"/>
    <x v="131"/>
    <n v="70"/>
    <n v="71.25"/>
    <n v="20.2"/>
    <n v="0.47524752475247523"/>
    <n v="0.69306930693069313"/>
    <n v="9.6"/>
    <n v="4.4000000000000004"/>
    <n v="6.2"/>
    <n v="0.75"/>
    <n v="20.9"/>
    <n v="-31050.262999999999"/>
    <n v="184391.424"/>
    <n v="9129.8040000000001"/>
    <n v="27454.643"/>
    <n v="211846.06700000001"/>
    <n v="180795.804"/>
    <n v="2973.2781333333337"/>
    <n v="2845.1405333333332"/>
    <n v="2409.3473684210526"/>
    <n v="2587.9498105263156"/>
    <n v="258.64913939393938"/>
    <n v="219.03157894736842"/>
  </r>
  <r>
    <x v="2"/>
    <x v="9"/>
    <x v="132"/>
    <n v="96"/>
    <n v="96.5"/>
    <n v="30.54"/>
    <n v="0.30451866404715133"/>
    <n v="0.5245579567779961"/>
    <n v="9.3000000000000007"/>
    <n v="6.72"/>
    <n v="14.52"/>
    <n v="2.31"/>
    <n v="32.85"/>
    <n v="-36184.281999999999"/>
    <n v="231165.15400000001"/>
    <n v="9960.2289999999994"/>
    <n v="33097.597999999998"/>
    <n v="264262.75199999998"/>
    <n v="228078.46999999997"/>
    <n v="2738.4741139896369"/>
    <n v="2635.2593056994815"/>
    <n v="2260.2926528497405"/>
    <n v="2395.493823834197"/>
    <n v="239.56902779086195"/>
    <n v="205.48115025906733"/>
  </r>
  <r>
    <x v="3"/>
    <x v="9"/>
    <x v="133"/>
    <n v="134"/>
    <n v="137.75"/>
    <n v="32.909999999999997"/>
    <n v="0.41324825281069588"/>
    <n v="0.64083865086599823"/>
    <n v="13.6"/>
    <n v="7.49"/>
    <n v="11.82"/>
    <n v="2"/>
    <n v="34.909999999999997"/>
    <n v="-59190.205999999998"/>
    <n v="290993.61099999998"/>
    <n v="19901.723999999998"/>
    <n v="55394.690999999999"/>
    <n v="346388.30199999997"/>
    <n v="287198.09599999996"/>
    <n v="2514.615622504537"/>
    <n v="2370.1384972776768"/>
    <n v="1940.4455317604354"/>
    <n v="2112.4763049001813"/>
    <n v="215.46713611615243"/>
    <n v="176.40413925094867"/>
  </r>
  <r>
    <x v="3"/>
    <x v="9"/>
    <x v="134"/>
    <n v="142"/>
    <n v="147.25"/>
    <n v="35.81"/>
    <n v="0.25132644512705948"/>
    <n v="0.61156101647584471"/>
    <n v="9"/>
    <n v="12.9"/>
    <n v="13.91"/>
    <n v="2.75"/>
    <n v="38.56"/>
    <n v="-76166.231"/>
    <n v="319970.69799999997"/>
    <n v="34796.213000000003"/>
    <n v="78642.75"/>
    <n v="398613.44799999997"/>
    <n v="322447.21699999995"/>
    <n v="2707.0522784380305"/>
    <n v="2470.7452292020371"/>
    <n v="1953.487293718166"/>
    <n v="2172.9758777589132"/>
    <n v="224.61320265473066"/>
    <n v="177.58975397437874"/>
  </r>
  <r>
    <x v="0"/>
    <x v="10"/>
    <x v="135"/>
    <n v="33"/>
    <n v="33.125"/>
    <n v="10.65"/>
    <n v="0.28169014084507044"/>
    <n v="0.65727699530516426"/>
    <n v="3"/>
    <n v="4"/>
    <n v="3.65"/>
    <n v="1.38"/>
    <n v="12.030000000000001"/>
    <n v="-15974.242"/>
    <n v="119880.851"/>
    <n v="10637.88"/>
    <n v="25355.334999999999"/>
    <n v="145236.18599999999"/>
    <n v="129261.94399999999"/>
    <n v="4384.4886339622635"/>
    <n v="4063.3450867924521"/>
    <n v="3581.103818867924"/>
    <n v="3619.044558490566"/>
    <n v="369.39500789022293"/>
    <n v="325.55489262435674"/>
  </r>
  <r>
    <x v="4"/>
    <x v="11"/>
    <x v="136"/>
    <n v="25"/>
    <n v="23.75"/>
    <n v="8.86"/>
    <n v="0.22573363431151244"/>
    <n v="0.33860045146726864"/>
    <n v="2"/>
    <n v="1"/>
    <n v="5.86"/>
    <n v="1.05"/>
    <n v="9.91"/>
    <n v="-11009.222"/>
    <n v="92534.644"/>
    <n v="22341.768"/>
    <n v="30740.524000000001"/>
    <n v="123275.16800000001"/>
    <n v="112265.94600000001"/>
    <n v="5190.5333894736841"/>
    <n v="4249.8273684210526"/>
    <n v="3786.281178947369"/>
    <n v="3896.1955368421054"/>
    <n v="386.34794258373205"/>
    <n v="344.20737990430626"/>
  </r>
  <r>
    <x v="0"/>
    <x v="11"/>
    <x v="137"/>
    <n v="42"/>
    <n v="42"/>
    <n v="13.79"/>
    <n v="0.42422044960116029"/>
    <n v="0.70993473531544593"/>
    <n v="5.85"/>
    <n v="3.94"/>
    <n v="4"/>
    <n v="1"/>
    <n v="14.79"/>
    <n v="-33932.627999999997"/>
    <n v="225952.823"/>
    <n v="30557.112000000001"/>
    <n v="53453.137000000002"/>
    <n v="279405.96000000002"/>
    <n v="245473.33200000002"/>
    <n v="6652.5228571428579"/>
    <n v="5924.9725714285723"/>
    <n v="5117.0528571428576"/>
    <n v="5379.8291190476193"/>
    <n v="538.63387012987016"/>
    <n v="465.1866233766234"/>
  </r>
  <r>
    <x v="0"/>
    <x v="11"/>
    <x v="138"/>
    <n v="54"/>
    <n v="53.625"/>
    <n v="17.16"/>
    <n v="0.22144522144522144"/>
    <n v="0.33799533799533799"/>
    <n v="3.8"/>
    <n v="2"/>
    <n v="11.36"/>
    <n v="2"/>
    <n v="19.16"/>
    <n v="-24452.359"/>
    <n v="164427.33499999999"/>
    <n v="16561.668000000001"/>
    <n v="32002.649000000001"/>
    <n v="196429.984"/>
    <n v="171977.625"/>
    <n v="3663.0300046620046"/>
    <n v="3354.1877109557108"/>
    <n v="2898.1996643356642"/>
    <n v="3066.2440093240093"/>
    <n v="304.92615554142827"/>
    <n v="263.47269675778767"/>
  </r>
  <r>
    <x v="1"/>
    <x v="11"/>
    <x v="139"/>
    <n v="77"/>
    <n v="76.625"/>
    <n v="26.93"/>
    <n v="0.42740438173041218"/>
    <n v="0.48236167842554772"/>
    <n v="11.51"/>
    <n v="1.48"/>
    <n v="13.94"/>
    <n v="1"/>
    <n v="27.93"/>
    <n v="-19305.985000000001"/>
    <n v="140035.34299999999"/>
    <n v="31206.696"/>
    <n v="44126.974999999999"/>
    <n v="184162.318"/>
    <n v="164856.33299999998"/>
    <n v="2403.4233996737357"/>
    <n v="1996.1581990212071"/>
    <n v="1744.2040717781401"/>
    <n v="1827.541181076672"/>
    <n v="181.4689271837461"/>
    <n v="158.56400652528546"/>
  </r>
  <r>
    <x v="4"/>
    <x v="12"/>
    <x v="140"/>
    <n v="7"/>
    <n v="7"/>
    <n v="3.4"/>
    <n v="0.75"/>
    <n v="0.77941176470588236"/>
    <n v="2.5499999999999998"/>
    <n v="0.1"/>
    <n v="0.75"/>
    <n v="0"/>
    <n v="3.4"/>
    <n v="-4117.799"/>
    <n v="24422.33"/>
    <n v="2753.4659999999999"/>
    <n v="4307.1139999999996"/>
    <n v="28729.444000000003"/>
    <n v="24611.645000000004"/>
    <n v="4104.2062857142864"/>
    <n v="3710.8540000000003"/>
    <n v="3122.5970000000007"/>
    <n v="3488.9042857142858"/>
    <n v="337.35036363636368"/>
    <n v="283.87245454545462"/>
  </r>
  <r>
    <x v="0"/>
    <x v="12"/>
    <x v="141"/>
    <n v="46"/>
    <n v="44.75"/>
    <n v="13.56"/>
    <n v="5.5309734513274332E-2"/>
    <n v="0.49041297935103245"/>
    <n v="0.75"/>
    <n v="5.9"/>
    <n v="6.91"/>
    <n v="0"/>
    <n v="13.56"/>
    <n v="-28224.185000000001"/>
    <n v="131197.73300000001"/>
    <n v="25224.909"/>
    <n v="53222.659"/>
    <n v="184420.39199999999"/>
    <n v="156196.20699999999"/>
    <n v="4121.1260782122899"/>
    <n v="3557.4409608938549"/>
    <n v="2926.7329162011174"/>
    <n v="2931.7929162011174"/>
    <n v="323.40372371762317"/>
    <n v="266.0666287455561"/>
  </r>
  <r>
    <x v="1"/>
    <x v="13"/>
    <x v="142"/>
    <n v="86"/>
    <n v="82.125"/>
    <n v="23.619999999999997"/>
    <n v="0.23370025402201525"/>
    <n v="0.35732430143945809"/>
    <n v="5.52"/>
    <n v="2.92"/>
    <n v="15.18"/>
    <n v="3.35"/>
    <n v="26.97"/>
    <n v="-38329.712"/>
    <n v="226078.815"/>
    <n v="23586.083999999999"/>
    <n v="46082.036"/>
    <n v="272160.85100000002"/>
    <n v="233831.13900000002"/>
    <n v="3313.98296499239"/>
    <n v="3026.7855951293764"/>
    <n v="2560.0615525114158"/>
    <n v="2752.8622831050229"/>
    <n v="275.16232682994331"/>
    <n v="232.7328684101287"/>
  </r>
  <r>
    <x v="1"/>
    <x v="14"/>
    <x v="143"/>
    <n v="85"/>
    <n v="84.375"/>
    <n v="21.12"/>
    <n v="0.18134469696969696"/>
    <n v="0.53551136363636365"/>
    <n v="3.83"/>
    <n v="7.48"/>
    <n v="9.81"/>
    <n v="4"/>
    <n v="25.12"/>
    <n v="-42018.1"/>
    <n v="221719.14799999999"/>
    <n v="41508.995999999999"/>
    <n v="61739.11"/>
    <n v="283458.25799999997"/>
    <n v="241440.15799999997"/>
    <n v="3359.5052799999999"/>
    <n v="2867.5468088888888"/>
    <n v="2369.5545125925919"/>
    <n v="2627.7824948148145"/>
    <n v="260.6860735353535"/>
    <n v="215.41404659932653"/>
  </r>
  <r>
    <x v="4"/>
    <x v="15"/>
    <x v="144"/>
    <n v="22"/>
    <n v="20.375"/>
    <n v="7.2"/>
    <n v="0"/>
    <n v="0.65277777777777779"/>
    <n v="0"/>
    <n v="4.7"/>
    <n v="2.5"/>
    <n v="1.21"/>
    <n v="8.41"/>
    <n v="-3530.9169999999999"/>
    <n v="66572.036999999997"/>
    <n v="11994.78"/>
    <n v="16653.324000000001"/>
    <n v="83225.361000000004"/>
    <n v="79694.444000000003"/>
    <n v="4084.6802944785277"/>
    <n v="3495.9794355828221"/>
    <n v="3322.6828957055218"/>
    <n v="3267.3392392638034"/>
    <n v="317.81631232571112"/>
    <n v="302.06208142777473"/>
  </r>
  <r>
    <x v="0"/>
    <x v="16"/>
    <x v="145"/>
    <n v="57"/>
    <n v="58.75"/>
    <n v="18.18"/>
    <n v="0.18921892189218922"/>
    <n v="0.3987898789878988"/>
    <n v="3.44"/>
    <n v="3.81"/>
    <n v="10.93"/>
    <n v="1.59"/>
    <n v="19.77"/>
    <n v="-19045.212"/>
    <n v="163211.66099999999"/>
    <n v="3999.9960000000001"/>
    <n v="27264.083999999999"/>
    <n v="190475.745"/>
    <n v="171430.533"/>
    <n v="3242.140340425532"/>
    <n v="3174.0553021276592"/>
    <n v="2849.8814808510633"/>
    <n v="2778.0708255319146"/>
    <n v="288.55048201160537"/>
    <n v="259.08013462282395"/>
  </r>
  <r>
    <x v="4"/>
    <x v="17"/>
    <x v="146"/>
    <n v="6"/>
    <n v="6"/>
    <n v="4"/>
    <n v="0.25"/>
    <n v="0.5"/>
    <n v="1"/>
    <n v="1"/>
    <n v="2"/>
    <n v="0"/>
    <n v="4"/>
    <n v="-5451.0540000000001"/>
    <n v="43824.618000000002"/>
    <n v="7275.9719999999998"/>
    <n v="18731.078000000001"/>
    <n v="62555.696000000004"/>
    <n v="57104.642000000007"/>
    <n v="10425.949333333334"/>
    <n v="9213.2873333333337"/>
    <n v="8304.7783333333336"/>
    <n v="7304.1030000000001"/>
    <n v="837.57157575757583"/>
    <n v="754.9798484848485"/>
  </r>
  <r>
    <x v="4"/>
    <x v="17"/>
    <x v="147"/>
    <n v="14"/>
    <n v="12.875"/>
    <n v="5.24"/>
    <n v="0"/>
    <n v="0.34351145038167941"/>
    <n v="0"/>
    <n v="1.8"/>
    <n v="3.44"/>
    <n v="0"/>
    <n v="5.24"/>
    <n v="-9537.5889999999999"/>
    <n v="48872.913999999997"/>
    <n v="7031.8119999999999"/>
    <n v="17250.058000000001"/>
    <n v="66122.971999999994"/>
    <n v="56585.382999999994"/>
    <n v="5135.7648155339803"/>
    <n v="4589.6046601941744"/>
    <n v="3848.8210485436889"/>
    <n v="3795.9544854368928"/>
    <n v="417.23678729037948"/>
    <n v="349.89282259488078"/>
  </r>
  <r>
    <x v="4"/>
    <x v="17"/>
    <x v="148"/>
    <n v="15"/>
    <n v="14.875"/>
    <n v="5"/>
    <n v="0.4"/>
    <n v="0.8"/>
    <n v="2"/>
    <n v="2"/>
    <n v="1"/>
    <n v="1.1299999999999999"/>
    <n v="6.13"/>
    <n v="-10837.892"/>
    <n v="57963.334000000003"/>
    <n v="5821.8720000000003"/>
    <n v="13393.913"/>
    <n v="71357.247000000003"/>
    <n v="60519.355000000003"/>
    <n v="4797.1258487394962"/>
    <n v="4405.7394957983197"/>
    <n v="3677.1417142857144"/>
    <n v="3896.6947226890757"/>
    <n v="400.52177234530177"/>
    <n v="334.28561038961038"/>
  </r>
  <r>
    <x v="1"/>
    <x v="17"/>
    <x v="149"/>
    <n v="88"/>
    <n v="87.375"/>
    <n v="29.59"/>
    <n v="0.21628928692125721"/>
    <n v="0.47617438323758027"/>
    <n v="6.4"/>
    <n v="7.69"/>
    <n v="15.5"/>
    <n v="2.5299999999999998"/>
    <n v="32.119999999999997"/>
    <n v="-43967.900999999998"/>
    <n v="295778.45699999999"/>
    <n v="36030.608"/>
    <n v="79534.504000000001"/>
    <n v="375312.96100000001"/>
    <n v="331345.06"/>
    <n v="4295.4273075822603"/>
    <n v="3883.0598340486408"/>
    <n v="3379.8506666666667"/>
    <n v="3385.1611673819743"/>
    <n v="353.00543945896737"/>
    <n v="307.25915151515153"/>
  </r>
  <r>
    <x v="4"/>
    <x v="18"/>
    <x v="150"/>
    <n v="12"/>
    <n v="11.625"/>
    <n v="3.67"/>
    <n v="0.27247956403269757"/>
    <n v="0.35149863760217986"/>
    <n v="1"/>
    <n v="0.28999999999999998"/>
    <n v="2.38"/>
    <n v="0"/>
    <n v="3.67"/>
    <n v="-918"/>
    <n v="44444"/>
    <n v="7832"/>
    <n v="19116"/>
    <n v="63560"/>
    <n v="62642"/>
    <n v="5467.5268817204305"/>
    <n v="4793.8064516129034"/>
    <n v="4714.8387096774195"/>
    <n v="3823.1397849462364"/>
    <n v="435.80058651026394"/>
    <n v="428.6217008797654"/>
  </r>
  <r>
    <x v="4"/>
    <x v="19"/>
    <x v="151"/>
    <n v="14"/>
    <n v="14"/>
    <n v="4.7"/>
    <n v="0.21276595744680851"/>
    <n v="0.57446808510638303"/>
    <n v="1"/>
    <n v="1.7"/>
    <n v="2"/>
    <n v="0.3"/>
    <n v="5"/>
    <n v="-3021.8029999999999"/>
    <n v="35361.502999999997"/>
    <n v="4374.2759999999998"/>
    <n v="8547.4490000000005"/>
    <n v="43908.951999999997"/>
    <n v="40887.148999999998"/>
    <n v="3136.353714285714"/>
    <n v="2823.9054285714287"/>
    <n v="2608.0623571428573"/>
    <n v="2525.8216428571427"/>
    <n v="256.71867532467536"/>
    <n v="237.09657792207793"/>
  </r>
  <r>
    <x v="4"/>
    <x v="20"/>
    <x v="152"/>
    <n v="9"/>
    <n v="9"/>
    <n v="3.5"/>
    <n v="0"/>
    <n v="0.51428571428571435"/>
    <n v="0"/>
    <n v="1.8"/>
    <n v="1.8"/>
    <n v="0"/>
    <n v="3.5"/>
    <n v="-3877.4079999999999"/>
    <n v="33349.165000000001"/>
    <n v="3364.6840000000002"/>
    <n v="11431.767"/>
    <n v="44780.932000000001"/>
    <n v="40903.523999999998"/>
    <n v="4975.6591111111111"/>
    <n v="4601.8053333333337"/>
    <n v="4170.9822222222219"/>
    <n v="3705.4627777777778"/>
    <n v="418.34593939393943"/>
    <n v="379.18020202020199"/>
  </r>
  <r>
    <x v="4"/>
    <x v="20"/>
    <x v="153"/>
    <n v="12"/>
    <n v="12"/>
    <n v="3.27"/>
    <n v="0"/>
    <n v="0.4281345565749235"/>
    <n v="0"/>
    <n v="1.4"/>
    <n v="1.87"/>
    <n v="0"/>
    <n v="3.27"/>
    <m/>
    <m/>
    <m/>
    <m/>
    <n v="0"/>
    <n v="0"/>
    <n v="0"/>
    <n v="0"/>
    <n v="0"/>
    <n v="0"/>
    <n v="0"/>
    <n v="0"/>
  </r>
  <r>
    <x v="0"/>
    <x v="20"/>
    <x v="154"/>
    <n v="40"/>
    <n v="39.25"/>
    <n v="12"/>
    <n v="0"/>
    <n v="8.3333333333333329E-2"/>
    <n v="0"/>
    <n v="1"/>
    <n v="11"/>
    <n v="1.7"/>
    <n v="13.7"/>
    <n v="-14953.393"/>
    <n v="123344.371"/>
    <n v="8890.68"/>
    <n v="32392.249"/>
    <n v="155736.62"/>
    <n v="140783.22699999998"/>
    <n v="3967.811974522293"/>
    <n v="3741.2978343949044"/>
    <n v="3360.3196687898085"/>
    <n v="3142.5317452229301"/>
    <n v="340.11798494499129"/>
    <n v="305.48360625361897"/>
  </r>
  <r>
    <x v="4"/>
    <x v="21"/>
    <x v="155"/>
    <n v="8"/>
    <n v="8"/>
    <n v="2.25"/>
    <n v="0"/>
    <n v="0.1111111111111111"/>
    <n v="0"/>
    <n v="0.25"/>
    <n v="2"/>
    <n v="0"/>
    <n v="2.25"/>
    <n v="-1796.5060000000001"/>
    <n v="21734.466"/>
    <n v="1598"/>
    <n v="7736.0150000000003"/>
    <n v="29470.481"/>
    <n v="27673.974999999999"/>
    <n v="3683.810125"/>
    <n v="3484.060125"/>
    <n v="3259.4968749999998"/>
    <n v="2716.80825"/>
    <n v="316.73273863636365"/>
    <n v="296.31789772727274"/>
  </r>
  <r>
    <x v="4"/>
    <x v="22"/>
    <x v="156"/>
    <n v="22"/>
    <n v="21"/>
    <n v="7.53"/>
    <n v="0.13280212483399734"/>
    <n v="0.52191235059760954"/>
    <n v="1"/>
    <n v="2.93"/>
    <n v="3.6"/>
    <n v="0"/>
    <n v="7.53"/>
    <n v="-10152.078"/>
    <n v="83799.944000000003"/>
    <n v="9886"/>
    <n v="25953.94"/>
    <n v="109753.88400000001"/>
    <n v="99601.806000000011"/>
    <n v="5226.3754285714285"/>
    <n v="4755.6135238095239"/>
    <n v="4272.1812380952388"/>
    <n v="3990.4735238095241"/>
    <n v="432.3285021645022"/>
    <n v="388.3801125541126"/>
  </r>
  <r>
    <x v="0"/>
    <x v="23"/>
    <x v="157"/>
    <n v="49"/>
    <n v="48.375"/>
    <n v="15.89"/>
    <n v="6.2932662051604776E-2"/>
    <n v="0.19131529263687855"/>
    <n v="1"/>
    <n v="2.04"/>
    <n v="12.85"/>
    <n v="1.03"/>
    <n v="16.920000000000002"/>
    <n v="-22765.353999999999"/>
    <n v="141758.74100000001"/>
    <n v="11384.796"/>
    <n v="34459.483"/>
    <n v="176218.22400000002"/>
    <n v="153452.87000000002"/>
    <n v="3642.7539844961243"/>
    <n v="3407.4093643410856"/>
    <n v="2936.8077312661503"/>
    <n v="2930.413250645995"/>
    <n v="309.76448766737144"/>
    <n v="266.98252102419548"/>
  </r>
  <r>
    <x v="0"/>
    <x v="24"/>
    <x v="158"/>
    <n v="39"/>
    <n v="38.875"/>
    <n v="10.48"/>
    <n v="0.23854961832061067"/>
    <n v="0.64408396946564883"/>
    <n v="2.5"/>
    <n v="4.25"/>
    <n v="3.73"/>
    <n v="0.25"/>
    <n v="10.73"/>
    <n v="-15275.844999999999"/>
    <n v="0"/>
    <n v="3558.6559999999999"/>
    <n v="98622.447"/>
    <n v="98622.447"/>
    <n v="83346.601999999999"/>
    <n v="2536.9118199356913"/>
    <n v="2445.3708295819933"/>
    <n v="2052.4230482315111"/>
    <n v="0"/>
    <n v="222.30643905290847"/>
    <n v="186.58391347559191"/>
  </r>
  <r>
    <x v="1"/>
    <x v="25"/>
    <x v="159"/>
    <n v="80"/>
    <n v="82.125"/>
    <n v="26.59"/>
    <n v="0.1316284317412561"/>
    <n v="0.29334336216622792"/>
    <n v="3.5"/>
    <n v="4.3"/>
    <n v="18.79"/>
    <n v="2.63"/>
    <n v="29.22"/>
    <n v="-23307.239000000001"/>
    <n v="178060.54500000001"/>
    <n v="24323.113000000001"/>
    <n v="48245.476999999999"/>
    <n v="226306.022"/>
    <n v="202998.783"/>
    <n v="2755.6288828006086"/>
    <n v="2459.4570350076101"/>
    <n v="2175.6550380517501"/>
    <n v="2168.1649315068494"/>
    <n v="223.58700318251002"/>
    <n v="197.7868216410682"/>
  </r>
  <r>
    <x v="4"/>
    <x v="26"/>
    <x v="160"/>
    <n v="29"/>
    <n v="26.875"/>
    <n v="10.49"/>
    <n v="0.2669208770257388"/>
    <n v="0.46043851286939941"/>
    <n v="2.8"/>
    <n v="2.0299999999999998"/>
    <n v="5.66"/>
    <n v="1"/>
    <n v="11.49"/>
    <n v="-14004.694"/>
    <n v="112379.139"/>
    <n v="13193.048000000001"/>
    <n v="24508.280999999999"/>
    <n v="136887.41999999998"/>
    <n v="122882.72599999998"/>
    <n v="5093.4853953488364"/>
    <n v="4602.5812837209296"/>
    <n v="4081.4763906976737"/>
    <n v="4181.5493581395349"/>
    <n v="418.41648033826635"/>
    <n v="371.04330824524305"/>
  </r>
  <r>
    <x v="0"/>
    <x v="26"/>
    <x v="161"/>
    <n v="38"/>
    <n v="37.375"/>
    <n v="13.99"/>
    <n v="0.46175839885632591"/>
    <n v="0.87062187276626157"/>
    <n v="6.46"/>
    <n v="5.72"/>
    <n v="1.81"/>
    <n v="0.72"/>
    <n v="14.71"/>
    <n v="-25586.135999999999"/>
    <n v="137622.75200000001"/>
    <n v="6316.1080000000002"/>
    <n v="31617.571"/>
    <n v="169240.323"/>
    <n v="143654.18700000001"/>
    <n v="4528.169177257525"/>
    <n v="4359.1763210702338"/>
    <n v="3674.5974314381269"/>
    <n v="3682.2141003344482"/>
    <n v="396.28875646093036"/>
    <n v="334.05431194892066"/>
  </r>
  <r>
    <x v="3"/>
    <x v="26"/>
    <x v="162"/>
    <n v="173"/>
    <n v="178.625"/>
    <n v="63.97"/>
    <n v="0.24917930279818665"/>
    <n v="0.35860559637329997"/>
    <n v="15.94"/>
    <n v="7"/>
    <n v="41.03"/>
    <n v="3.29"/>
    <n v="67.260000000000005"/>
    <n v="-81495.61"/>
    <n v="506109.89199999999"/>
    <n v="55019.591999999997"/>
    <n v="124123.75599999999"/>
    <n v="630233.64800000004"/>
    <n v="548738.03800000006"/>
    <n v="3528.2499538138559"/>
    <n v="3220.2326438068585"/>
    <n v="2763.9940993701894"/>
    <n v="2833.3653855843245"/>
    <n v="292.74842216425986"/>
    <n v="251.2721908518354"/>
  </r>
  <r>
    <x v="4"/>
    <x v="27"/>
    <x v="163"/>
    <n v="4"/>
    <n v="3"/>
    <n v="2.38"/>
    <n v="0"/>
    <n v="4.2016806722689079E-2"/>
    <n v="0"/>
    <n v="0.1"/>
    <n v="2.2799999999999998"/>
    <n v="0"/>
    <n v="2.38"/>
    <n v="-1905.4110000000001"/>
    <n v="12325.937"/>
    <n v="2236.8209999999999"/>
    <n v="2927.712"/>
    <n v="15253.648999999999"/>
    <n v="13348.237999999999"/>
    <n v="5084.5496666666668"/>
    <n v="4338.9426666666668"/>
    <n v="3703.8056666666666"/>
    <n v="4108.6456666666663"/>
    <n v="394.44933333333336"/>
    <n v="336.70960606060606"/>
  </r>
  <r>
    <x v="1"/>
    <x v="27"/>
    <x v="164"/>
    <n v="77"/>
    <n v="76.5"/>
    <n v="25.46"/>
    <n v="0.50274941084053415"/>
    <n v="0.68931657501963861"/>
    <n v="12.8"/>
    <n v="4.75"/>
    <n v="7.91"/>
    <n v="2"/>
    <n v="27.46"/>
    <n v="-37321.360999999997"/>
    <n v="197339.641"/>
    <n v="21990.797999999999"/>
    <n v="43954.264999999999"/>
    <n v="241293.90600000002"/>
    <n v="203972.54500000001"/>
    <n v="3154.1687058823532"/>
    <n v="2866.7072941176471"/>
    <n v="2378.8463660130719"/>
    <n v="2579.6031503267973"/>
    <n v="260.60975401069521"/>
    <n v="216.25876054664289"/>
  </r>
  <r>
    <x v="1"/>
    <x v="27"/>
    <x v="165"/>
    <n v="83"/>
    <n v="81.375"/>
    <n v="26.75"/>
    <n v="0.3906542056074766"/>
    <n v="0.72523364485981301"/>
    <n v="10.45"/>
    <n v="8.9499999999999993"/>
    <n v="7.35"/>
    <n v="2.63"/>
    <n v="29.38"/>
    <n v="-44275.523999999998"/>
    <n v="205874.747"/>
    <n v="22329.456999999999"/>
    <n v="44717.175999999999"/>
    <n v="250591.92300000001"/>
    <n v="206316.399"/>
    <n v="3079.4706359447005"/>
    <n v="2805.0687066052228"/>
    <n v="2260.9762457757297"/>
    <n v="2529.9508079877114"/>
    <n v="255.00624605502026"/>
    <n v="205.54329507052088"/>
  </r>
  <r>
    <x v="1"/>
    <x v="27"/>
    <x v="166"/>
    <n v="87"/>
    <n v="88.375"/>
    <n v="22.15"/>
    <n v="0.3715575620767495"/>
    <n v="0.54808126410835223"/>
    <n v="8.23"/>
    <n v="3.91"/>
    <n v="10.01"/>
    <n v="2"/>
    <n v="24.15"/>
    <n v="-45378.321000000004"/>
    <n v="200888.37899999999"/>
    <n v="23701.523000000001"/>
    <n v="44993.98"/>
    <n v="245882.359"/>
    <n v="200504.038"/>
    <n v="2782.2614879773691"/>
    <n v="2514.0688656294201"/>
    <n v="2000.5942291371996"/>
    <n v="2273.1358302687408"/>
    <n v="228.55171505722001"/>
    <n v="181.87220264883632"/>
  </r>
  <r>
    <x v="1"/>
    <x v="27"/>
    <x v="167"/>
    <n v="90"/>
    <n v="89.875"/>
    <n v="24.38"/>
    <n v="0.49015586546349466"/>
    <n v="0.57219031993437242"/>
    <n v="11.95"/>
    <n v="2"/>
    <n v="10.43"/>
    <n v="2"/>
    <n v="26.38"/>
    <n v="-43516.237000000001"/>
    <n v="222068.334"/>
    <n v="8322.4629999999997"/>
    <n v="49710.745999999999"/>
    <n v="271779.08"/>
    <n v="228262.84300000002"/>
    <n v="3023.9675104311546"/>
    <n v="2931.367087621697"/>
    <n v="2447.1808623087627"/>
    <n v="2470.8576801112658"/>
    <n v="266.48791705651792"/>
    <n v="222.47098748261479"/>
  </r>
  <r>
    <x v="2"/>
    <x v="27"/>
    <x v="168"/>
    <n v="101"/>
    <n v="99.5"/>
    <n v="27.729999999999997"/>
    <n v="0.50558961413631454"/>
    <n v="0.60043274432023086"/>
    <n v="14.02"/>
    <n v="2.63"/>
    <n v="11.08"/>
    <n v="1.88"/>
    <n v="29.609999999999996"/>
    <n v="-42993.088000000003"/>
    <n v="257713.704"/>
    <n v="5762.13"/>
    <n v="67418.236999999994"/>
    <n v="325131.94099999999"/>
    <n v="282138.853"/>
    <n v="3267.6576984924623"/>
    <n v="3209.7468442211052"/>
    <n v="2777.6555075376882"/>
    <n v="2590.0874773869346"/>
    <n v="291.79516765646412"/>
    <n v="252.51413704888074"/>
  </r>
  <r>
    <x v="3"/>
    <x v="27"/>
    <x v="169"/>
    <n v="130"/>
    <n v="129.5"/>
    <n v="31.28"/>
    <n v="0.29156010230179025"/>
    <n v="0.58216112531969311"/>
    <n v="9.1199999999999992"/>
    <n v="9.09"/>
    <n v="13.07"/>
    <n v="1.35"/>
    <n v="32.630000000000003"/>
    <n v="-84548.823999999993"/>
    <n v="278561.35200000001"/>
    <n v="48041.843000000001"/>
    <n v="104923.71"/>
    <n v="383485.06200000003"/>
    <n v="298936.23800000001"/>
    <n v="2961.2746100386103"/>
    <n v="2590.2951274131278"/>
    <n v="1937.4084555984557"/>
    <n v="2151.0529111969113"/>
    <n v="235.48137521937525"/>
    <n v="176.12804141804142"/>
  </r>
  <r>
    <x v="3"/>
    <x v="27"/>
    <x v="170"/>
    <n v="135"/>
    <n v="134.375"/>
    <n v="40.71"/>
    <n v="0.48636698599852618"/>
    <n v="0.62466224514861213"/>
    <n v="19.8"/>
    <n v="5.63"/>
    <n v="15.28"/>
    <n v="3"/>
    <n v="43.71"/>
    <n v="-61708.548999999999"/>
    <n v="347232.73700000002"/>
    <n v="88105.953999999998"/>
    <n v="122405.295"/>
    <n v="469638.03200000001"/>
    <n v="407929.48300000001"/>
    <n v="3494.9807032558142"/>
    <n v="2839.3084874418605"/>
    <n v="2380.0820762790695"/>
    <n v="2584.0575776744186"/>
    <n v="258.11895340380551"/>
    <n v="216.37109784355178"/>
  </r>
  <r>
    <x v="3"/>
    <x v="27"/>
    <x v="171"/>
    <n v="139"/>
    <n v="139"/>
    <n v="36.700000000000003"/>
    <n v="0.41144414168937327"/>
    <n v="0.5367847411444141"/>
    <n v="15.1"/>
    <n v="4.5999999999999996"/>
    <n v="17"/>
    <n v="3.38"/>
    <n v="40.080000000000005"/>
    <n v="-70433.986000000004"/>
    <n v="328634.75199999998"/>
    <n v="44960.605000000003"/>
    <n v="81996.138000000006"/>
    <n v="410630.89"/>
    <n v="340196.90399999998"/>
    <n v="2954.1790647482017"/>
    <n v="2630.7214748201441"/>
    <n v="2124.0021510791366"/>
    <n v="2364.2787913669063"/>
    <n v="239.1564977109222"/>
    <n v="193.09110464355788"/>
  </r>
  <r>
    <x v="4"/>
    <x v="28"/>
    <x v="172"/>
    <n v="3"/>
    <n v="2.875"/>
    <n v="1.7"/>
    <n v="0"/>
    <n v="0"/>
    <n v="0"/>
    <n v="0"/>
    <n v="1.7"/>
    <n v="0"/>
    <n v="1.7"/>
    <n v="0"/>
    <n v="0"/>
    <n v="0"/>
    <n v="0"/>
    <n v="0"/>
    <n v="0"/>
    <n v="0"/>
    <n v="0"/>
    <n v="0"/>
    <n v="0"/>
    <n v="0"/>
    <n v="0"/>
  </r>
  <r>
    <x v="4"/>
    <x v="28"/>
    <x v="173"/>
    <n v="20"/>
    <n v="19.125"/>
    <n v="5.4"/>
    <n v="0.18518518518518517"/>
    <n v="0.53703703703703698"/>
    <n v="1"/>
    <n v="1.9"/>
    <n v="2.5"/>
    <n v="0"/>
    <n v="5.4"/>
    <n v="0"/>
    <n v="0"/>
    <n v="0"/>
    <n v="0"/>
    <n v="0"/>
    <n v="0"/>
    <n v="0"/>
    <n v="0"/>
    <n v="0"/>
    <n v="0"/>
    <n v="0"/>
    <n v="0"/>
  </r>
  <r>
    <x v="3"/>
    <x v="28"/>
    <x v="174"/>
    <n v="146"/>
    <n v="141.5"/>
    <n v="43.379999999999995"/>
    <n v="0.23858921161825727"/>
    <n v="0.44651913324112491"/>
    <n v="10.35"/>
    <n v="9.02"/>
    <n v="24.01"/>
    <n v="0.25"/>
    <n v="43.629999999999995"/>
    <n v="-47350.294999999998"/>
    <n v="416409.94300000003"/>
    <n v="49476.24"/>
    <n v="89912.078999999998"/>
    <n v="506322.022"/>
    <n v="458971.72700000001"/>
    <n v="3578.2475053003532"/>
    <n v="3228.5920989399292"/>
    <n v="2893.9610388692581"/>
    <n v="2942.8264522968202"/>
    <n v="293.50837263090267"/>
    <n v="263.08736716993258"/>
  </r>
  <r>
    <x v="2"/>
    <x v="29"/>
    <x v="175"/>
    <n v="110"/>
    <n v="110"/>
    <n v="30.5"/>
    <n v="0.18360655737704917"/>
    <n v="0.34229508196721309"/>
    <n v="5.6"/>
    <n v="4.84"/>
    <n v="20.059999999999999"/>
    <n v="1.75"/>
    <n v="32.25"/>
    <n v="-46950.319000000003"/>
    <n v="295244.821"/>
    <n v="58879.199999999997"/>
    <n v="101950.50900000001"/>
    <n v="397195.33"/>
    <n v="350245.011"/>
    <n v="3610.8666363636366"/>
    <n v="3075.6011818181819"/>
    <n v="2648.7800999999999"/>
    <n v="2684.0438272727274"/>
    <n v="279.60010743801655"/>
    <n v="240.79819090909089"/>
  </r>
  <r>
    <x v="4"/>
    <x v="30"/>
    <x v="176"/>
    <n v="17"/>
    <n v="16.875"/>
    <n v="4.95"/>
    <n v="0.19191919191919191"/>
    <n v="0.39393939393939392"/>
    <n v="0.95"/>
    <n v="1"/>
    <n v="3"/>
    <n v="0"/>
    <n v="4.95"/>
    <n v="0"/>
    <n v="0"/>
    <n v="0"/>
    <n v="0"/>
    <n v="0"/>
    <n v="0"/>
    <n v="0"/>
    <n v="0"/>
    <n v="0"/>
    <n v="0"/>
    <n v="0"/>
    <n v="0"/>
  </r>
  <r>
    <x v="2"/>
    <x v="30"/>
    <x v="177"/>
    <n v="91"/>
    <n v="89.125"/>
    <n v="25.91"/>
    <n v="0.28791972211501349"/>
    <n v="0.39212659204940176"/>
    <n v="7.46"/>
    <n v="2.7"/>
    <n v="15.75"/>
    <n v="1.88"/>
    <n v="27.79"/>
    <n v="-34206.680999999997"/>
    <n v="245755.614"/>
    <n v="40857.144"/>
    <n v="69788.508000000002"/>
    <n v="315544.12199999997"/>
    <n v="281337.44099999999"/>
    <n v="3540.4670070126226"/>
    <n v="3082.0418288920055"/>
    <n v="2698.2361514726508"/>
    <n v="2757.4262440392708"/>
    <n v="280.18562080836415"/>
    <n v="245.29419558842281"/>
  </r>
  <r>
    <x v="1"/>
    <x v="31"/>
    <x v="178"/>
    <n v="72"/>
    <n v="73.125"/>
    <n v="17.63"/>
    <n v="0.22348269994327852"/>
    <n v="0.39364719228587636"/>
    <n v="3.94"/>
    <n v="3"/>
    <n v="10.69"/>
    <n v="1"/>
    <n v="18.63"/>
    <n v="-21167.012999999999"/>
    <n v="155184.541"/>
    <n v="15988.404"/>
    <n v="53937.231"/>
    <n v="209121.772"/>
    <n v="187954.75899999999"/>
    <n v="2859.7849162393163"/>
    <n v="2641.1400752136751"/>
    <n v="2351.6766495726492"/>
    <n v="2122.181757264957"/>
    <n v="240.10364320124319"/>
    <n v="213.78878632478629"/>
  </r>
  <r>
    <x v="1"/>
    <x v="32"/>
    <x v="179"/>
    <n v="67"/>
    <n v="66.125"/>
    <n v="20.12"/>
    <n v="0.4612326043737574"/>
    <n v="0.5874751491053678"/>
    <n v="9.2799999999999994"/>
    <n v="2.54"/>
    <n v="8.3000000000000007"/>
    <n v="1.78"/>
    <n v="21.900000000000002"/>
    <n v="-29213.119999999999"/>
    <n v="192797.416"/>
    <n v="32870.531999999999"/>
    <n v="63639.004999999997"/>
    <n v="256436.421"/>
    <n v="227223.30100000001"/>
    <n v="3878.0555160680528"/>
    <n v="3380.9586238185257"/>
    <n v="2939.1723100189038"/>
    <n v="2915.6509035916824"/>
    <n v="307.35987489259327"/>
    <n v="267.19748272899125"/>
  </r>
  <r>
    <x v="0"/>
    <x v="33"/>
    <x v="180"/>
    <n v="37"/>
    <n v="35.75"/>
    <n v="10.199999999999999"/>
    <n v="0.14705882352941177"/>
    <n v="0.29411764705882354"/>
    <n v="1.5"/>
    <n v="1.5"/>
    <n v="7.2"/>
    <n v="0"/>
    <n v="10.199999999999999"/>
    <n v="-11325.012000000001"/>
    <n v="116065.14"/>
    <n v="12886.878000000001"/>
    <n v="27268.723000000002"/>
    <n v="143333.86300000001"/>
    <n v="132008.85100000002"/>
    <n v="4009.3388251748256"/>
    <n v="3648.8667132867135"/>
    <n v="3332.0831608391618"/>
    <n v="3246.5773426573428"/>
    <n v="331.71515575333757"/>
    <n v="302.91665098537834"/>
  </r>
  <r>
    <x v="4"/>
    <x v="34"/>
    <x v="181"/>
    <n v="19"/>
    <n v="17.25"/>
    <n v="3.43"/>
    <n v="0"/>
    <n v="0.27113702623906705"/>
    <n v="0"/>
    <n v="0.93"/>
    <n v="2.5"/>
    <n v="0.74"/>
    <n v="4.17"/>
    <n v="-5278.3130000000001"/>
    <n v="51184.088000000003"/>
    <n v="6205"/>
    <n v="12468.544"/>
    <n v="63652.632000000005"/>
    <n v="58374.319000000003"/>
    <n v="3690.0076521739134"/>
    <n v="3330.2975072463769"/>
    <n v="3024.3083478260874"/>
    <n v="2967.1935072463771"/>
    <n v="302.75431884057974"/>
    <n v="274.93712252964428"/>
  </r>
  <r>
    <x v="4"/>
    <x v="35"/>
    <x v="182"/>
    <n v="6"/>
    <n v="5.25"/>
    <n v="1.95"/>
    <n v="0.61538461538461542"/>
    <n v="1"/>
    <n v="1.2"/>
    <n v="0.75"/>
    <n v="0"/>
    <n v="0"/>
    <n v="1.95"/>
    <n v="-1578.0550000000001"/>
    <n v="34900.428"/>
    <n v="2003.4590000000001"/>
    <n v="3078.0479999999998"/>
    <n v="37978.476000000002"/>
    <n v="36400.421000000002"/>
    <n v="7233.9954285714293"/>
    <n v="6852.3841904761903"/>
    <n v="6551.802285714286"/>
    <n v="6647.7005714285715"/>
    <n v="622.94401731601727"/>
    <n v="595.61838961038961"/>
  </r>
  <r>
    <x v="4"/>
    <x v="35"/>
    <x v="183"/>
    <n v="23"/>
    <n v="21.5"/>
    <n v="4.88"/>
    <n v="0.20491803278688525"/>
    <n v="1"/>
    <n v="1"/>
    <n v="3.88"/>
    <n v="0"/>
    <n v="0"/>
    <n v="4.88"/>
    <n v="-5482.4080000000004"/>
    <n v="45136.035000000003"/>
    <n v="13578.821"/>
    <n v="20746.707999999999"/>
    <n v="65882.743000000002"/>
    <n v="60400.334999999999"/>
    <n v="3064.3136279069768"/>
    <n v="2432.7405581395351"/>
    <n v="2177.7448372093022"/>
    <n v="2099.3504651162793"/>
    <n v="221.15823255813956"/>
    <n v="197.97680338266383"/>
  </r>
  <r>
    <x v="4"/>
    <x v="35"/>
    <x v="184"/>
    <n v="30"/>
    <n v="26.875"/>
    <n v="7.9"/>
    <n v="0.37974683544303794"/>
    <n v="0.620253164556962"/>
    <n v="3"/>
    <n v="1.9"/>
    <n v="3"/>
    <n v="1.8"/>
    <n v="9.6999999999999993"/>
    <n v="-7289"/>
    <n v="101104"/>
    <n v="9218"/>
    <n v="14123"/>
    <n v="115227"/>
    <n v="107938"/>
    <n v="4287.5162790697677"/>
    <n v="3944.5209302325579"/>
    <n v="3673.3023255813955"/>
    <n v="3762.0093023255813"/>
    <n v="358.59281183932347"/>
    <n v="333.93657505285415"/>
  </r>
  <r>
    <x v="4"/>
    <x v="36"/>
    <x v="185"/>
    <n v="23"/>
    <n v="21.375"/>
    <n v="6.5600000000000005"/>
    <n v="0.23780487804878048"/>
    <n v="0.23780487804878048"/>
    <n v="1.56"/>
    <n v="0"/>
    <n v="5"/>
    <n v="1"/>
    <n v="7.5600000000000005"/>
    <n v="-9031.5640000000003"/>
    <n v="64063.106"/>
    <n v="31269.816999999999"/>
    <n v="40727.042999999998"/>
    <n v="104790.149"/>
    <n v="95758.585000000006"/>
    <n v="4902.4631111111112"/>
    <n v="3439.5476959064331"/>
    <n v="3017.0183859649128"/>
    <n v="2997.1043742690058"/>
    <n v="312.6861541733121"/>
    <n v="274.27439872408297"/>
  </r>
  <r>
    <x v="4"/>
    <x v="37"/>
    <x v="186"/>
    <n v="14"/>
    <n v="14"/>
    <n v="6.16"/>
    <n v="0"/>
    <n v="0.22889610389610388"/>
    <n v="0"/>
    <n v="1.41"/>
    <n v="4.75"/>
    <n v="0"/>
    <n v="6.16"/>
    <n v="-5359.7740000000003"/>
    <n v="64201.133999999998"/>
    <n v="3424.8719999999998"/>
    <n v="11036.753000000001"/>
    <n v="75237.887000000002"/>
    <n v="69878.112999999998"/>
    <n v="5374.1347857142855"/>
    <n v="5129.5010714285718"/>
    <n v="4746.6600714285714"/>
    <n v="4585.7952857142855"/>
    <n v="466.31827922077923"/>
    <n v="431.51455194805197"/>
  </r>
  <r>
    <x v="0"/>
    <x v="37"/>
    <x v="187"/>
    <n v="34"/>
    <n v="32.625"/>
    <n v="11.54"/>
    <n v="0.268630849220104"/>
    <n v="0.40727902946273836"/>
    <n v="3.1"/>
    <n v="1.6"/>
    <n v="6.84"/>
    <n v="1.25"/>
    <n v="12.79"/>
    <n v="-11286.92"/>
    <n v="107907.478"/>
    <n v="28064.567999999999"/>
    <n v="51641.082999999999"/>
    <n v="159548.56099999999"/>
    <n v="148261.64099999997"/>
    <n v="4890.3773486590035"/>
    <n v="4030.1607049808426"/>
    <n v="3684.2014712643672"/>
    <n v="3307.5089042145596"/>
    <n v="366.37824590734931"/>
    <n v="334.92740647857886"/>
  </r>
  <r>
    <x v="0"/>
    <x v="37"/>
    <x v="188"/>
    <n v="57"/>
    <n v="58.125"/>
    <n v="16.91"/>
    <n v="0.23654642223536368"/>
    <n v="0.3548196333530455"/>
    <n v="4"/>
    <n v="2"/>
    <n v="10.91"/>
    <n v="1.63"/>
    <n v="18.54"/>
    <n v="-20734.09"/>
    <n v="187546.022"/>
    <n v="26424.923999999999"/>
    <n v="47667.957999999999"/>
    <n v="235213.97999999998"/>
    <n v="214479.88999999998"/>
    <n v="4046.6921290322575"/>
    <n v="3592.0697806451608"/>
    <n v="3235.3542537634407"/>
    <n v="3226.5982279569894"/>
    <n v="326.55179824046917"/>
    <n v="294.12311397849459"/>
  </r>
  <r>
    <x v="1"/>
    <x v="37"/>
    <x v="189"/>
    <n v="76"/>
    <n v="76.875"/>
    <n v="22.130000000000003"/>
    <n v="0.16719385449615906"/>
    <n v="0.29371893357433343"/>
    <n v="3.7"/>
    <n v="2.8"/>
    <n v="15.63"/>
    <n v="2.4700000000000002"/>
    <n v="24.6"/>
    <n v="-24578.356"/>
    <n v="248938.15599999999"/>
    <n v="48184.824000000001"/>
    <n v="81386.323999999993"/>
    <n v="330324.47999999998"/>
    <n v="305746.12399999995"/>
    <n v="4296.9038048780485"/>
    <n v="3670.1093463414627"/>
    <n v="3350.3908943089427"/>
    <n v="3238.2199154471541"/>
    <n v="333.64630421286023"/>
    <n v="304.58099039172208"/>
  </r>
  <r>
    <x v="2"/>
    <x v="37"/>
    <x v="190"/>
    <n v="91"/>
    <n v="91"/>
    <n v="28.03"/>
    <n v="0.15162326079200855"/>
    <n v="0.32286835533357117"/>
    <n v="4.25"/>
    <n v="4.8"/>
    <n v="18.98"/>
    <n v="2"/>
    <n v="30.03"/>
    <n v="-27650.675999999999"/>
    <n v="260842.571"/>
    <n v="54807.743999999999"/>
    <n v="89813.538"/>
    <n v="350656.109"/>
    <n v="323005.43300000002"/>
    <n v="3853.3638351648351"/>
    <n v="3251.0809340659339"/>
    <n v="2947.2273516483519"/>
    <n v="2866.4018791208791"/>
    <n v="295.55281218781215"/>
    <n v="267.92975924075927"/>
  </r>
  <r>
    <x v="4"/>
    <x v="38"/>
    <x v="191"/>
    <n v="8"/>
    <n v="6.125"/>
    <n v="2.16"/>
    <n v="0"/>
    <n v="9.2592592592592587E-2"/>
    <n v="0"/>
    <n v="0.2"/>
    <n v="1.96"/>
    <n v="0"/>
    <n v="2.16"/>
    <n v="0"/>
    <n v="0"/>
    <n v="0"/>
    <n v="1.3"/>
    <n v="1.3"/>
    <n v="1.3"/>
    <n v="0.21224489795918369"/>
    <n v="0.21224489795918369"/>
    <n v="0.21224489795918369"/>
    <n v="0"/>
    <n v="1.9294990723562153E-2"/>
    <n v="1.9294990723562153E-2"/>
  </r>
  <r>
    <x v="4"/>
    <x v="38"/>
    <x v="192"/>
    <n v="24"/>
    <n v="24"/>
    <n v="8.8000000000000007"/>
    <n v="0.17045454545454544"/>
    <n v="0.54545454545454541"/>
    <n v="1.5"/>
    <n v="3.3"/>
    <n v="4"/>
    <n v="1"/>
    <n v="9.8000000000000007"/>
    <n v="-9640.768"/>
    <n v="94152.292000000001"/>
    <n v="7817.7839999999997"/>
    <n v="15966.058999999999"/>
    <n v="110118.351"/>
    <n v="100477.583"/>
    <n v="4588.2646249999998"/>
    <n v="4262.5236249999998"/>
    <n v="3860.8249583333331"/>
    <n v="3923.0121666666669"/>
    <n v="387.5021477272727"/>
    <n v="350.9840871212121"/>
  </r>
  <r>
    <x v="4"/>
    <x v="38"/>
    <x v="193"/>
    <n v="26"/>
    <n v="25"/>
    <n v="9.67"/>
    <n v="0.41365046535677352"/>
    <n v="0.41365046535677352"/>
    <n v="4"/>
    <n v="0"/>
    <n v="5.67"/>
    <n v="1"/>
    <n v="10.67"/>
    <n v="-11029.945"/>
    <n v="90837.481"/>
    <n v="10527.216"/>
    <n v="20549.718000000001"/>
    <n v="111387.19899999999"/>
    <n v="100357.25399999999"/>
    <n v="4455.4879599999995"/>
    <n v="4034.3993199999995"/>
    <n v="3593.2015199999996"/>
    <n v="3633.4992400000001"/>
    <n v="366.7635745454545"/>
    <n v="326.65468363636359"/>
  </r>
  <r>
    <x v="0"/>
    <x v="38"/>
    <x v="194"/>
    <n v="42"/>
    <n v="36.875"/>
    <n v="17.18"/>
    <n v="0.20547147846332944"/>
    <n v="0.45692665890570427"/>
    <n v="3.53"/>
    <n v="4.32"/>
    <n v="9.33"/>
    <n v="0.69"/>
    <n v="17.87"/>
    <n v="-13851.052"/>
    <n v="153223.019"/>
    <n v="11802.48"/>
    <n v="37185.650999999998"/>
    <n v="190408.66999999998"/>
    <n v="176557.61799999999"/>
    <n v="5163.6249491525423"/>
    <n v="4843.5576949152537"/>
    <n v="4467.9359457627115"/>
    <n v="4155.200515254237"/>
    <n v="440.3234268104776"/>
    <n v="406.17599506933743"/>
  </r>
  <r>
    <x v="3"/>
    <x v="38"/>
    <x v="195"/>
    <n v="156"/>
    <n v="145"/>
    <n v="49.480000000000004"/>
    <n v="0.23848019401778495"/>
    <n v="0.58872271624898942"/>
    <n v="11.8"/>
    <n v="17.329999999999998"/>
    <n v="20.350000000000001"/>
    <n v="1.64"/>
    <n v="51.120000000000005"/>
    <n v="-65226.216999999997"/>
    <n v="467195.859"/>
    <n v="68943.347999999998"/>
    <n v="111399.534"/>
    <n v="578595.39300000004"/>
    <n v="513369.17600000004"/>
    <n v="3990.3130551724139"/>
    <n v="3514.8416896551726"/>
    <n v="3065.005710344828"/>
    <n v="3222.0404068965518"/>
    <n v="319.53106269592479"/>
    <n v="278.63688275862074"/>
  </r>
  <r>
    <x v="0"/>
    <x v="39"/>
    <x v="196"/>
    <n v="45"/>
    <n v="41.375"/>
    <n v="14.71"/>
    <n v="0.35214140040788577"/>
    <n v="0.43575798776342622"/>
    <n v="5.18"/>
    <n v="1.23"/>
    <n v="8.3000000000000007"/>
    <n v="0"/>
    <n v="14.71"/>
    <n v="-18439.376"/>
    <n v="128711.17"/>
    <n v="24749.556"/>
    <n v="49390.493000000002"/>
    <n v="178101.663"/>
    <n v="159662.28700000001"/>
    <n v="4304.5719154078552"/>
    <n v="3706.3953353474317"/>
    <n v="3260.7306586102718"/>
    <n v="3110.843987915408"/>
    <n v="336.94503048613018"/>
    <n v="296.43005987366109"/>
  </r>
  <r>
    <x v="0"/>
    <x v="40"/>
    <x v="197"/>
    <n v="46"/>
    <n v="45.125"/>
    <n v="10.91"/>
    <n v="0.18881759853345556"/>
    <n v="0.32630614115490375"/>
    <n v="2.06"/>
    <n v="1.5"/>
    <n v="7.35"/>
    <n v="0"/>
    <n v="10.91"/>
    <n v="-11578.891"/>
    <n v="89346.93"/>
    <n v="0"/>
    <n v="21583.621999999999"/>
    <n v="110930.552"/>
    <n v="99351.660999999993"/>
    <n v="2458.2947811634349"/>
    <n v="2458.2947811634349"/>
    <n v="2201.6988587257615"/>
    <n v="1979.9873684210525"/>
    <n v="223.48134374213043"/>
    <n v="200.15444170234196"/>
  </r>
  <r>
    <x v="1"/>
    <x v="40"/>
    <x v="198"/>
    <n v="84"/>
    <n v="81.75"/>
    <n v="25.33"/>
    <n v="0.24674299249901305"/>
    <n v="0.27635215159889459"/>
    <n v="6.25"/>
    <n v="0.75"/>
    <n v="18.329999999999998"/>
    <n v="1.1200000000000001"/>
    <n v="26.45"/>
    <n v="-31327.5"/>
    <n v="212953.451"/>
    <n v="12824"/>
    <n v="44108.578000000001"/>
    <n v="257062.02900000001"/>
    <n v="225734.52900000001"/>
    <n v="3144.4896513761469"/>
    <n v="2987.6211498470948"/>
    <n v="2604.4101406727832"/>
    <n v="2604.9351804281346"/>
    <n v="271.60192271337223"/>
    <n v="236.76455824298029"/>
  </r>
  <r>
    <x v="0"/>
    <x v="41"/>
    <x v="199"/>
    <n v="59"/>
    <n v="58.875"/>
    <n v="22.52"/>
    <n v="0.20692717584369449"/>
    <n v="0.48445825932504444"/>
    <n v="4.66"/>
    <n v="6.25"/>
    <n v="11.61"/>
    <n v="1.8"/>
    <n v="24.32"/>
    <n v="-22363.602999999999"/>
    <n v="203768.73800000001"/>
    <n v="42191.436000000002"/>
    <n v="75343.630999999994"/>
    <n v="279112.36900000001"/>
    <n v="256748.766"/>
    <n v="4740.7621061571126"/>
    <n v="4024.134743099788"/>
    <n v="3644.2858598726116"/>
    <n v="3461.0401358811041"/>
    <n v="365.83043119088984"/>
    <n v="331.29871453387381"/>
  </r>
  <r>
    <x v="2"/>
    <x v="41"/>
    <x v="200"/>
    <n v="102"/>
    <n v="105.625"/>
    <n v="35.480000000000004"/>
    <n v="5.636978579481397E-2"/>
    <n v="0.35625704622322435"/>
    <n v="2"/>
    <n v="10.64"/>
    <n v="22.84"/>
    <n v="2.75"/>
    <n v="38.230000000000004"/>
    <n v="-42081.357000000004"/>
    <n v="351454.92599999998"/>
    <n v="50040.828000000001"/>
    <n v="92528.322"/>
    <n v="443983.24799999996"/>
    <n v="401901.89099999995"/>
    <n v="4203.3916970414193"/>
    <n v="3729.6323786982248"/>
    <n v="3331.2289988165676"/>
    <n v="3327.3839147928993"/>
    <n v="339.05748897256586"/>
    <n v="302.83899989241525"/>
  </r>
  <r>
    <x v="2"/>
    <x v="41"/>
    <x v="201"/>
    <n v="107"/>
    <n v="107.25"/>
    <n v="35.11"/>
    <n v="0.28852178866419825"/>
    <n v="0.55710623753916266"/>
    <n v="10.130000000000001"/>
    <n v="9.43"/>
    <n v="15.55"/>
    <n v="3"/>
    <n v="38.11"/>
    <n v="-38128.466999999997"/>
    <n v="310556.31699999998"/>
    <n v="64229.572"/>
    <n v="112208.1"/>
    <n v="422764.41700000002"/>
    <n v="384635.95"/>
    <n v="3941.8593659673661"/>
    <n v="3342.9822377622381"/>
    <n v="2987.4720559440561"/>
    <n v="2895.6299953379953"/>
    <n v="303.90747616020349"/>
    <n v="271.58836872218694"/>
  </r>
  <r>
    <x v="2"/>
    <x v="41"/>
    <x v="202"/>
    <n v="112"/>
    <n v="112.5"/>
    <n v="35.93"/>
    <n v="0.2897300306150849"/>
    <n v="0.48232674645143331"/>
    <n v="10.41"/>
    <n v="6.92"/>
    <n v="18.600000000000001"/>
    <n v="2"/>
    <n v="37.93"/>
    <n v="-44215.144"/>
    <n v="320450.19799999997"/>
    <n v="21411.045999999998"/>
    <n v="60061.722999999998"/>
    <n v="380511.92099999997"/>
    <n v="336296.777"/>
    <n v="3382.3281866666666"/>
    <n v="3192.0077777777778"/>
    <n v="2798.984275555556"/>
    <n v="2848.4462044444444"/>
    <n v="290.18252525252524"/>
    <n v="254.453115959596"/>
  </r>
  <r>
    <x v="2"/>
    <x v="41"/>
    <x v="203"/>
    <n v="116"/>
    <n v="116.625"/>
    <n v="38.36"/>
    <n v="0.17075078206465066"/>
    <n v="0.38529718456725759"/>
    <n v="6.55"/>
    <n v="8.23"/>
    <n v="23.58"/>
    <n v="3.6"/>
    <n v="41.96"/>
    <n v="-43944.108"/>
    <n v="370922.05499999999"/>
    <n v="40389.995999999999"/>
    <n v="88880.042000000001"/>
    <n v="459802.09700000001"/>
    <n v="415857.989"/>
    <n v="3942.5688917470525"/>
    <n v="3596.2452390139338"/>
    <n v="3219.4468853161843"/>
    <n v="3180.4677813504823"/>
    <n v="326.93138536490306"/>
    <n v="292.67698957419856"/>
  </r>
  <r>
    <x v="2"/>
    <x v="41"/>
    <x v="204"/>
    <n v="119"/>
    <n v="120.125"/>
    <n v="38.68"/>
    <n v="0.2699069286452947"/>
    <n v="0.48940020682523266"/>
    <n v="10.44"/>
    <n v="8.49"/>
    <n v="19.75"/>
    <n v="2.68"/>
    <n v="41.36"/>
    <n v="-45997.637000000002"/>
    <n v="352357.91499999998"/>
    <n v="30579.404999999999"/>
    <n v="66473.195999999996"/>
    <n v="418831.11099999998"/>
    <n v="372833.47399999999"/>
    <n v="3486.6273548387094"/>
    <n v="3232.0641498439127"/>
    <n v="2849.14937773153"/>
    <n v="2933.260478668054"/>
    <n v="293.82401362217388"/>
    <n v="259.01357979377548"/>
  </r>
  <r>
    <x v="4"/>
    <x v="42"/>
    <x v="205"/>
    <n v="7"/>
    <n v="6.875"/>
    <n v="2.2000000000000002"/>
    <n v="0"/>
    <n v="0.27272727272727271"/>
    <n v="0"/>
    <n v="0.6"/>
    <n v="1.6"/>
    <n v="0"/>
    <n v="2.2000000000000002"/>
    <n v="-1592.1859999999999"/>
    <n v="19174.825000000001"/>
    <n v="1502.0039999999999"/>
    <n v="2312.049"/>
    <n v="21486.874"/>
    <n v="19894.687999999998"/>
    <n v="3125.3634909090911"/>
    <n v="2906.8901818181816"/>
    <n v="2675.2994909090908"/>
    <n v="2789.0654545454545"/>
    <n v="264.2627438016529"/>
    <n v="243.20904462809915"/>
  </r>
  <r>
    <x v="2"/>
    <x v="42"/>
    <x v="206"/>
    <n v="116"/>
    <n v="112.875"/>
    <n v="31.259999999999998"/>
    <n v="0.18234165067178504"/>
    <n v="0.31030070377479207"/>
    <n v="5.7"/>
    <n v="4"/>
    <n v="21.56"/>
    <n v="3.4"/>
    <n v="34.659999999999997"/>
    <n v="-35836.561000000002"/>
    <n v="315671.12099999998"/>
    <n v="34751.004000000001"/>
    <n v="74431.452999999994"/>
    <n v="390102.57399999996"/>
    <n v="354266.01299999998"/>
    <n v="3456.0582414174969"/>
    <n v="3148.186666666666"/>
    <n v="2830.6977541528236"/>
    <n v="2796.6433754152822"/>
    <n v="286.19878787878781"/>
    <n v="257.3361594684385"/>
  </r>
  <r>
    <x v="4"/>
    <x v="43"/>
    <x v="207"/>
    <n v="8"/>
    <n v="8"/>
    <n v="1.4000000000000001"/>
    <n v="0.21428571428571425"/>
    <n v="1"/>
    <n v="0.3"/>
    <n v="1.1000000000000001"/>
    <n v="0"/>
    <n v="0"/>
    <n v="1.4000000000000001"/>
    <n v="0"/>
    <n v="0"/>
    <n v="0"/>
    <n v="0"/>
    <n v="0"/>
    <n v="0"/>
    <n v="0"/>
    <n v="0"/>
    <n v="0"/>
    <n v="0"/>
    <n v="0"/>
    <n v="0"/>
  </r>
  <r>
    <x v="4"/>
    <x v="43"/>
    <x v="208"/>
    <n v="25"/>
    <n v="24.625"/>
    <n v="7"/>
    <n v="0.14285714285714285"/>
    <n v="0.7142857142857143"/>
    <n v="1"/>
    <n v="4"/>
    <n v="2"/>
    <n v="1.5"/>
    <n v="8.5"/>
    <n v="-10427.755999999999"/>
    <n v="82640.53"/>
    <n v="6982.0919999999996"/>
    <n v="15473.79"/>
    <n v="98114.32"/>
    <n v="87686.564000000013"/>
    <n v="3984.337868020305"/>
    <n v="3700.8011370558379"/>
    <n v="3277.3389644670056"/>
    <n v="3355.9606091370556"/>
    <n v="336.43646700507617"/>
    <n v="297.93990586063688"/>
  </r>
  <r>
    <x v="0"/>
    <x v="44"/>
    <x v="209"/>
    <n v="36"/>
    <n v="33.25"/>
    <n v="11.43"/>
    <n v="8.7489063867016631E-2"/>
    <n v="0.23622047244094491"/>
    <n v="1"/>
    <n v="1.7"/>
    <n v="8.73"/>
    <n v="0.73"/>
    <n v="12.16"/>
    <n v="-16122.846"/>
    <n v="100740.717"/>
    <n v="8526.4920000000002"/>
    <n v="29468.613000000001"/>
    <n v="130209.33"/>
    <n v="114086.484"/>
    <n v="3916.0700751879699"/>
    <n v="3659.6342255639097"/>
    <n v="3174.7366015037592"/>
    <n v="3029.7960000000003"/>
    <n v="332.69402050580999"/>
    <n v="288.61241831852357"/>
  </r>
  <r>
    <x v="1"/>
    <x v="45"/>
    <x v="210"/>
    <n v="89"/>
    <n v="89.75"/>
    <n v="30.380000000000003"/>
    <n v="0.29624753127057274"/>
    <n v="0.48815009874917703"/>
    <n v="9"/>
    <n v="5.83"/>
    <n v="15.55"/>
    <n v="1"/>
    <n v="31.380000000000003"/>
    <n v="-43852.51"/>
    <n v="266706.65100000001"/>
    <n v="24370.187999999998"/>
    <n v="87844.096999999994"/>
    <n v="354550.74800000002"/>
    <n v="310698.23800000001"/>
    <n v="3950.4261615598889"/>
    <n v="3678.8920334261838"/>
    <n v="3190.2846796657382"/>
    <n v="2971.6618495821726"/>
    <n v="334.44473031147123"/>
    <n v="290.02587996961256"/>
  </r>
  <r>
    <x v="0"/>
    <x v="46"/>
    <x v="211"/>
    <n v="42"/>
    <n v="41.375"/>
    <n v="13.920000000000002"/>
    <n v="0.19468390804597699"/>
    <n v="0.39224137931034475"/>
    <n v="2.71"/>
    <n v="2.75"/>
    <n v="8.4600000000000009"/>
    <n v="0.25"/>
    <n v="14.170000000000002"/>
    <n v="-14155"/>
    <n v="112061"/>
    <n v="17213"/>
    <n v="37575"/>
    <n v="149636"/>
    <n v="135481"/>
    <n v="3616.5800604229607"/>
    <n v="3200.5558912386705"/>
    <n v="2858.4410876132929"/>
    <n v="2708.4229607250754"/>
    <n v="290.95962647624276"/>
    <n v="259.85828069211755"/>
  </r>
  <r>
    <x v="1"/>
    <x v="46"/>
    <x v="212"/>
    <n v="85"/>
    <n v="84"/>
    <n v="25.910000000000004"/>
    <n v="0.20030876109610188"/>
    <n v="0.44152836742570434"/>
    <n v="5.19"/>
    <n v="6.25"/>
    <n v="14.47"/>
    <n v="1"/>
    <n v="26.910000000000004"/>
    <n v="-23166"/>
    <n v="238981"/>
    <n v="29063"/>
    <n v="72098"/>
    <n v="311079"/>
    <n v="287913"/>
    <n v="3703.3214285714284"/>
    <n v="3357.3333333333335"/>
    <n v="3081.5476190476193"/>
    <n v="2845.0119047619046"/>
    <n v="305.21212121212125"/>
    <n v="280.14069264069263"/>
  </r>
  <r>
    <x v="0"/>
    <x v="47"/>
    <x v="213"/>
    <n v="38"/>
    <n v="35.375"/>
    <n v="16.849999999999998"/>
    <n v="5.9347181008902086E-2"/>
    <n v="0.35964391691394659"/>
    <n v="1"/>
    <n v="5.0599999999999996"/>
    <n v="10.79"/>
    <n v="1.2"/>
    <n v="18.049999999999997"/>
    <n v="-10250.602000000001"/>
    <n v="151805.79"/>
    <n v="17214.106"/>
    <n v="35040.836000000003"/>
    <n v="186846.62600000002"/>
    <n v="176596.024"/>
    <n v="5281.8834204946997"/>
    <n v="4795.2655830388694"/>
    <n v="4505.4959151943467"/>
    <n v="4291.3297526501765"/>
    <n v="435.93323482171542"/>
    <n v="409.5905377449406"/>
  </r>
  <r>
    <x v="2"/>
    <x v="48"/>
    <x v="214"/>
    <n v="105"/>
    <n v="102.375"/>
    <n v="33.47"/>
    <n v="0.20466089034956678"/>
    <n v="0.3907977293098297"/>
    <n v="6.85"/>
    <n v="6.23"/>
    <n v="20.39"/>
    <n v="1"/>
    <n v="34.47"/>
    <n v="-40755.377"/>
    <n v="275947.89"/>
    <n v="36933"/>
    <n v="74095.051999999996"/>
    <n v="350042.94200000004"/>
    <n v="309287.56500000006"/>
    <n v="3419.2228766788771"/>
    <n v="3058.4609719169721"/>
    <n v="2660.3620512820517"/>
    <n v="2695.4616849816853"/>
    <n v="278.04190653790653"/>
    <n v="241.85109557109561"/>
  </r>
  <r>
    <x v="2"/>
    <x v="48"/>
    <x v="215"/>
    <n v="113"/>
    <n v="109.25"/>
    <n v="33.03"/>
    <n v="0.16227671813502875"/>
    <n v="0.31668180442022403"/>
    <n v="5.36"/>
    <n v="5.0999999999999996"/>
    <n v="22.57"/>
    <n v="3.13"/>
    <n v="36.160000000000004"/>
    <n v="-69416.695999999996"/>
    <n v="299398.92200000002"/>
    <n v="73684"/>
    <n v="111717.614"/>
    <n v="411116.53600000002"/>
    <n v="341699.84000000003"/>
    <n v="3763.0804210526317"/>
    <n v="3088.6273318077806"/>
    <n v="2453.2342334096111"/>
    <n v="2740.4935652173913"/>
    <n v="280.78430289161639"/>
    <n v="223.02129394632829"/>
  </r>
  <r>
    <x v="2"/>
    <x v="49"/>
    <x v="216"/>
    <n v="118"/>
    <n v="120.75"/>
    <n v="33.83"/>
    <n v="0.13301803133313628"/>
    <n v="0.42270174401418864"/>
    <n v="4.5"/>
    <n v="9.8000000000000007"/>
    <n v="19.53"/>
    <n v="0.88"/>
    <n v="34.71"/>
    <n v="-75105.755999999994"/>
    <n v="0"/>
    <n v="38880"/>
    <n v="434960.22200000001"/>
    <n v="434960.22200000001"/>
    <n v="359854.46600000001"/>
    <n v="3602.1550476190478"/>
    <n v="3280.1674699792961"/>
    <n v="2658.1736314699792"/>
    <n v="0"/>
    <n v="298.19704272539053"/>
    <n v="241.65214831545265"/>
  </r>
  <r>
    <x v="4"/>
    <x v="50"/>
    <x v="217"/>
    <n v="15"/>
    <n v="13.875"/>
    <n v="5.3100000000000005"/>
    <n v="0.51789077212806023"/>
    <n v="0.70621468926553665"/>
    <n v="2.75"/>
    <n v="1"/>
    <n v="1.56"/>
    <n v="0"/>
    <n v="5.3100000000000005"/>
    <n v="-5126.3590000000004"/>
    <n v="83553.289999999994"/>
    <n v="0"/>
    <n v="883"/>
    <n v="84436.29"/>
    <n v="79309.930999999997"/>
    <n v="6085.4983783783782"/>
    <n v="6085.4983783783782"/>
    <n v="5716.0310630630629"/>
    <n v="6021.8587387387379"/>
    <n v="553.22712530712533"/>
    <n v="519.63918755118755"/>
  </r>
  <r>
    <x v="0"/>
    <x v="51"/>
    <x v="218"/>
    <n v="34"/>
    <n v="33.5"/>
    <n v="11.55"/>
    <n v="0.35497835497835495"/>
    <n v="0.69264069264069261"/>
    <n v="4.0999999999999996"/>
    <n v="3.9"/>
    <n v="3.55"/>
    <n v="1"/>
    <n v="12.55"/>
    <n v="-8493.9249999999993"/>
    <n v="118489.62300000001"/>
    <n v="10499.964"/>
    <n v="29394.548999999999"/>
    <n v="147884.17200000002"/>
    <n v="139390.24700000003"/>
    <n v="4414.4528955223886"/>
    <n v="4101.021134328359"/>
    <n v="3847.4711343283589"/>
    <n v="3537.0036716417912"/>
    <n v="372.82010312075994"/>
    <n v="349.77010312075987"/>
  </r>
  <r>
    <x v="4"/>
    <x v="52"/>
    <x v="219"/>
    <n v="21"/>
    <n v="20.75"/>
    <n v="7.67"/>
    <n v="0.36114732724902215"/>
    <n v="0.5958279009126467"/>
    <n v="2.77"/>
    <n v="1.8"/>
    <n v="3.1"/>
    <n v="1.2"/>
    <n v="8.8699999999999992"/>
    <n v="-6775.4480000000003"/>
    <n v="74280.963000000003"/>
    <n v="6372.6959999999999"/>
    <n v="26717.978999999999"/>
    <n v="100998.94200000001"/>
    <n v="94223.494000000006"/>
    <n v="4867.4188915662653"/>
    <n v="4560.3010120481931"/>
    <n v="4233.773397590362"/>
    <n v="3579.8054457831327"/>
    <n v="414.57281927710847"/>
    <n v="384.88849069003294"/>
  </r>
  <r>
    <x v="4"/>
    <x v="52"/>
    <x v="220"/>
    <n v="22"/>
    <n v="21.625"/>
    <n v="9.4499999999999993"/>
    <n v="0.21164021164021166"/>
    <n v="0.52380952380952384"/>
    <n v="2"/>
    <n v="2.95"/>
    <n v="4.5"/>
    <n v="1"/>
    <n v="10.45"/>
    <n v="-9856.2729999999992"/>
    <n v="109554.51300000001"/>
    <n v="40607.112000000001"/>
    <n v="79360.315000000002"/>
    <n v="188914.82800000001"/>
    <n v="179058.55500000002"/>
    <n v="8735.9458034682084"/>
    <n v="6858.1602774566481"/>
    <n v="6402.3788670520244"/>
    <n v="5066.1046473988445"/>
    <n v="623.46911613242253"/>
    <n v="582.03444245927494"/>
  </r>
  <r>
    <x v="0"/>
    <x v="53"/>
    <x v="221"/>
    <n v="38"/>
    <n v="35.125"/>
    <n v="13.649999999999999"/>
    <n v="0.33186813186813191"/>
    <n v="0.33186813186813191"/>
    <n v="4.53"/>
    <n v="0"/>
    <n v="9.1199999999999992"/>
    <n v="0.75"/>
    <n v="14.399999999999999"/>
    <n v="-16913.424999999999"/>
    <n v="130090.144"/>
    <n v="26348.33"/>
    <n v="47104.733999999997"/>
    <n v="177194.878"/>
    <n v="160281.45300000001"/>
    <n v="5044.6940355871884"/>
    <n v="4294.563644128114"/>
    <n v="3813.0426476868333"/>
    <n v="3703.6339928825623"/>
    <n v="390.41487673891947"/>
    <n v="346.6402406988030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50A8DB-6C9B-4545-99F1-FBA3AD6F7DA2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4:G227" firstHeaderRow="0" firstDataRow="1" firstDataCol="1" rowPageCount="2" colPageCount="1"/>
  <pivotFields count="25">
    <pivotField axis="axisPage" showAll="0">
      <items count="6">
        <item x="4"/>
        <item x="3"/>
        <item x="0"/>
        <item x="1"/>
        <item x="2"/>
        <item t="default"/>
      </items>
    </pivotField>
    <pivotField axis="axisPage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axis="axisRow" showAll="0">
      <items count="223">
        <item x="140"/>
        <item x="176"/>
        <item x="185"/>
        <item x="96"/>
        <item x="207"/>
        <item x="205"/>
        <item x="150"/>
        <item x="170"/>
        <item x="184"/>
        <item x="178"/>
        <item x="152"/>
        <item x="153"/>
        <item x="29"/>
        <item x="92"/>
        <item x="134"/>
        <item x="105"/>
        <item x="220"/>
        <item x="180"/>
        <item x="71"/>
        <item x="179"/>
        <item x="101"/>
        <item x="69"/>
        <item x="200"/>
        <item x="34"/>
        <item x="137"/>
        <item x="154"/>
        <item x="203"/>
        <item x="5"/>
        <item x="106"/>
        <item x="73"/>
        <item x="162"/>
        <item x="13"/>
        <item x="157"/>
        <item x="144"/>
        <item x="42"/>
        <item x="67"/>
        <item x="91"/>
        <item x="50"/>
        <item x="159"/>
        <item x="158"/>
        <item x="81"/>
        <item x="0"/>
        <item x="216"/>
        <item x="161"/>
        <item x="98"/>
        <item x="193"/>
        <item x="58"/>
        <item x="21"/>
        <item x="219"/>
        <item x="54"/>
        <item x="37"/>
        <item x="186"/>
        <item x="196"/>
        <item x="17"/>
        <item x="11"/>
        <item x="191"/>
        <item x="188"/>
        <item x="61"/>
        <item x="72"/>
        <item x="53"/>
        <item x="70"/>
        <item x="27"/>
        <item x="189"/>
        <item x="66"/>
        <item x="24"/>
        <item x="78"/>
        <item x="175"/>
        <item x="86"/>
        <item x="12"/>
        <item x="77"/>
        <item x="56"/>
        <item x="2"/>
        <item x="132"/>
        <item x="126"/>
        <item x="52"/>
        <item x="145"/>
        <item x="201"/>
        <item x="28"/>
        <item x="64"/>
        <item x="146"/>
        <item x="174"/>
        <item x="16"/>
        <item x="43"/>
        <item x="194"/>
        <item x="87"/>
        <item x="41"/>
        <item x="60"/>
        <item x="33"/>
        <item x="108"/>
        <item x="22"/>
        <item x="124"/>
        <item x="212"/>
        <item x="120"/>
        <item x="128"/>
        <item x="115"/>
        <item x="47"/>
        <item x="114"/>
        <item x="109"/>
        <item x="102"/>
        <item x="136"/>
        <item x="57"/>
        <item x="121"/>
        <item x="3"/>
        <item x="40"/>
        <item x="127"/>
        <item x="90"/>
        <item x="99"/>
        <item x="18"/>
        <item x="111"/>
        <item x="118"/>
        <item x="32"/>
        <item x="165"/>
        <item x="202"/>
        <item x="112"/>
        <item x="164"/>
        <item x="51"/>
        <item x="39"/>
        <item x="204"/>
        <item x="209"/>
        <item x="187"/>
        <item x="217"/>
        <item x="166"/>
        <item x="88"/>
        <item x="198"/>
        <item x="10"/>
        <item x="138"/>
        <item x="23"/>
        <item x="155"/>
        <item x="68"/>
        <item x="65"/>
        <item x="221"/>
        <item x="94"/>
        <item x="117"/>
        <item x="177"/>
        <item x="167"/>
        <item x="181"/>
        <item x="7"/>
        <item x="156"/>
        <item x="79"/>
        <item x="62"/>
        <item x="147"/>
        <item x="35"/>
        <item x="211"/>
        <item x="59"/>
        <item x="129"/>
        <item x="218"/>
        <item x="119"/>
        <item x="89"/>
        <item x="171"/>
        <item x="30"/>
        <item x="190"/>
        <item x="93"/>
        <item x="208"/>
        <item x="75"/>
        <item x="38"/>
        <item x="55"/>
        <item x="44"/>
        <item x="169"/>
        <item x="25"/>
        <item x="110"/>
        <item x="74"/>
        <item x="210"/>
        <item x="214"/>
        <item x="8"/>
        <item x="9"/>
        <item x="63"/>
        <item x="116"/>
        <item x="31"/>
        <item x="76"/>
        <item x="45"/>
        <item x="14"/>
        <item x="4"/>
        <item x="36"/>
        <item x="84"/>
        <item x="206"/>
        <item x="104"/>
        <item x="135"/>
        <item x="163"/>
        <item x="100"/>
        <item x="142"/>
        <item x="149"/>
        <item x="19"/>
        <item x="80"/>
        <item x="141"/>
        <item x="192"/>
        <item x="20"/>
        <item x="6"/>
        <item x="113"/>
        <item x="199"/>
        <item x="143"/>
        <item x="48"/>
        <item x="130"/>
        <item x="49"/>
        <item x="46"/>
        <item x="85"/>
        <item x="131"/>
        <item x="103"/>
        <item x="148"/>
        <item x="122"/>
        <item x="195"/>
        <item x="26"/>
        <item x="160"/>
        <item x="168"/>
        <item x="139"/>
        <item x="213"/>
        <item x="215"/>
        <item x="82"/>
        <item x="95"/>
        <item x="133"/>
        <item x="125"/>
        <item x="1"/>
        <item x="97"/>
        <item x="107"/>
        <item x="197"/>
        <item x="15"/>
        <item x="151"/>
        <item x="173"/>
        <item x="172"/>
        <item x="123"/>
        <item x="182"/>
        <item x="83"/>
        <item x="183"/>
        <item t="default"/>
      </items>
    </pivotField>
    <pivotField showAll="0"/>
    <pivotField dataField="1" numFmtId="164" showAll="0"/>
    <pivotField numFmtId="164" showAll="0"/>
    <pivotField numFmtId="9" showAll="0"/>
    <pivotField dataField="1" numFmtId="9" showAll="0"/>
    <pivotField numFmtId="165" showAll="0"/>
    <pivotField numFmtId="165" showAll="0"/>
    <pivotField numFmtId="165" showAll="0"/>
    <pivotField numFmtId="165" showAll="0"/>
    <pivotField numFmtId="165" showAll="0"/>
    <pivotField showAll="0"/>
    <pivotField showAll="0"/>
    <pivotField showAll="0"/>
    <pivotField showAll="0"/>
    <pivotField dataField="1" numFmtId="3" showAll="0"/>
    <pivotField dataField="1" numFmtId="3" showAll="0"/>
    <pivotField numFmtId="3" showAll="0"/>
    <pivotField dataField="1" numFmtId="3" showAll="0"/>
    <pivotField dataField="1" numFmtId="3" showAll="0"/>
    <pivotField numFmtId="3" showAll="0"/>
    <pivotField numFmtId="3" showAll="0"/>
    <pivotField numFmtId="3" showAll="0"/>
  </pivotFields>
  <rowFields count="1">
    <field x="2"/>
  </rowFields>
  <rowItems count="2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2">
    <pageField fld="0" hier="-1"/>
    <pageField fld="1" hier="-1"/>
  </pageFields>
  <dataFields count="6">
    <dataField name="Sum of HEILSDAGSÍG" fld="4" baseField="2" baseItem="0" numFmtId="164"/>
    <dataField name="Sum of % leikskólakennara og með aðra uppeldism." fld="7" baseField="2" baseItem="0" numFmtId="166"/>
    <dataField name="Sum of Brúttó" fld="17" baseField="2" baseItem="0" numFmtId="3"/>
    <dataField name="Sum of Nettó" fld="18" baseField="2" baseItem="0" numFmtId="3"/>
    <dataField name="Sum of Brúttó -innri leiga/ hdig" fld="20" baseField="2" baseItem="0" numFmtId="3"/>
    <dataField name="Sum of Nettó - innri leiga(hdig" fld="21" baseField="2" baseItem="0" numFmtId="3"/>
  </dataFields>
  <formats count="1">
    <format dxfId="0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D64DC-DD7D-48BB-9631-BD33AA332ABD}">
  <dimension ref="A1:G227"/>
  <sheetViews>
    <sheetView workbookViewId="0">
      <selection activeCell="L10" sqref="L10"/>
    </sheetView>
  </sheetViews>
  <sheetFormatPr defaultRowHeight="15" x14ac:dyDescent="0.25"/>
  <cols>
    <col min="1" max="1" width="37" bestFit="1" customWidth="1"/>
    <col min="2" max="2" width="19.140625" customWidth="1"/>
    <col min="3" max="3" width="19.85546875" customWidth="1"/>
    <col min="4" max="4" width="13.28515625" bestFit="1" customWidth="1"/>
    <col min="5" max="5" width="12.7109375" bestFit="1" customWidth="1"/>
    <col min="6" max="6" width="15.28515625" customWidth="1"/>
    <col min="7" max="7" width="15" customWidth="1"/>
  </cols>
  <sheetData>
    <row r="1" spans="1:7" x14ac:dyDescent="0.25">
      <c r="A1" s="90" t="s">
        <v>5</v>
      </c>
      <c r="B1" t="s">
        <v>336</v>
      </c>
    </row>
    <row r="2" spans="1:7" x14ac:dyDescent="0.25">
      <c r="A2" s="90" t="s">
        <v>6</v>
      </c>
      <c r="B2" t="s">
        <v>336</v>
      </c>
    </row>
    <row r="4" spans="1:7" ht="60" x14ac:dyDescent="0.25">
      <c r="A4" s="90" t="s">
        <v>337</v>
      </c>
      <c r="B4" s="92" t="s">
        <v>338</v>
      </c>
      <c r="C4" s="92" t="s">
        <v>339</v>
      </c>
      <c r="D4" s="92" t="s">
        <v>340</v>
      </c>
      <c r="E4" s="92" t="s">
        <v>341</v>
      </c>
      <c r="F4" s="92" t="s">
        <v>342</v>
      </c>
      <c r="G4" s="92" t="s">
        <v>343</v>
      </c>
    </row>
    <row r="5" spans="1:7" x14ac:dyDescent="0.25">
      <c r="A5" s="91" t="s">
        <v>185</v>
      </c>
      <c r="B5" s="5">
        <v>7</v>
      </c>
      <c r="C5" s="100">
        <v>0.77941176470588236</v>
      </c>
      <c r="D5" s="6">
        <v>28729.444000000003</v>
      </c>
      <c r="E5" s="6">
        <v>24611.645000000004</v>
      </c>
      <c r="F5" s="6">
        <v>3710.8540000000003</v>
      </c>
      <c r="G5" s="6">
        <v>3122.5970000000007</v>
      </c>
    </row>
    <row r="6" spans="1:7" x14ac:dyDescent="0.25">
      <c r="A6" s="91" t="s">
        <v>310</v>
      </c>
      <c r="B6" s="5">
        <v>16.875</v>
      </c>
      <c r="C6" s="100">
        <v>0.39393939393939392</v>
      </c>
      <c r="D6" s="6">
        <v>0</v>
      </c>
      <c r="E6" s="6">
        <v>0</v>
      </c>
      <c r="F6" s="6">
        <v>0</v>
      </c>
      <c r="G6" s="6">
        <v>0</v>
      </c>
    </row>
    <row r="7" spans="1:7" x14ac:dyDescent="0.25">
      <c r="A7" s="91" t="s">
        <v>250</v>
      </c>
      <c r="B7" s="5">
        <v>21.375</v>
      </c>
      <c r="C7" s="100">
        <v>0.23780487804878048</v>
      </c>
      <c r="D7" s="6">
        <v>104790.149</v>
      </c>
      <c r="E7" s="6">
        <v>95758.585000000006</v>
      </c>
      <c r="F7" s="6">
        <v>3439.5476959064331</v>
      </c>
      <c r="G7" s="6">
        <v>3017.0183859649128</v>
      </c>
    </row>
    <row r="8" spans="1:7" x14ac:dyDescent="0.25">
      <c r="A8" s="91" t="s">
        <v>305</v>
      </c>
      <c r="B8" s="5">
        <v>42.625</v>
      </c>
      <c r="C8" s="100">
        <v>0.31861198738170343</v>
      </c>
      <c r="D8" s="6">
        <v>0</v>
      </c>
      <c r="E8" s="6">
        <v>0</v>
      </c>
      <c r="F8" s="6">
        <v>0</v>
      </c>
      <c r="G8" s="6">
        <v>0</v>
      </c>
    </row>
    <row r="9" spans="1:7" x14ac:dyDescent="0.25">
      <c r="A9" s="91" t="s">
        <v>312</v>
      </c>
      <c r="B9" s="5">
        <v>8</v>
      </c>
      <c r="C9" s="100">
        <v>1</v>
      </c>
      <c r="D9" s="6">
        <v>0</v>
      </c>
      <c r="E9" s="6">
        <v>0</v>
      </c>
      <c r="F9" s="6">
        <v>0</v>
      </c>
      <c r="G9" s="6">
        <v>0</v>
      </c>
    </row>
    <row r="10" spans="1:7" x14ac:dyDescent="0.25">
      <c r="A10" s="91" t="s">
        <v>275</v>
      </c>
      <c r="B10" s="5">
        <v>6.875</v>
      </c>
      <c r="C10" s="100">
        <v>0.27272727272727271</v>
      </c>
      <c r="D10" s="6">
        <v>21486.874</v>
      </c>
      <c r="E10" s="6">
        <v>19894.687999999998</v>
      </c>
      <c r="F10" s="6">
        <v>2906.8901818181816</v>
      </c>
      <c r="G10" s="6">
        <v>2675.2994909090908</v>
      </c>
    </row>
    <row r="11" spans="1:7" x14ac:dyDescent="0.25">
      <c r="A11" s="91" t="s">
        <v>201</v>
      </c>
      <c r="B11" s="5">
        <v>11.625</v>
      </c>
      <c r="C11" s="100">
        <v>0.35149863760217986</v>
      </c>
      <c r="D11" s="6">
        <v>63560</v>
      </c>
      <c r="E11" s="6">
        <v>62642</v>
      </c>
      <c r="F11" s="6">
        <v>4793.8064516129034</v>
      </c>
      <c r="G11" s="6">
        <v>4714.8387096774195</v>
      </c>
    </row>
    <row r="12" spans="1:7" x14ac:dyDescent="0.25">
      <c r="A12" s="91" t="s">
        <v>229</v>
      </c>
      <c r="B12" s="5">
        <v>134.375</v>
      </c>
      <c r="C12" s="100">
        <v>0.62466224514861213</v>
      </c>
      <c r="D12" s="6">
        <v>469638.03200000001</v>
      </c>
      <c r="E12" s="6">
        <v>407929.48300000001</v>
      </c>
      <c r="F12" s="6">
        <v>2839.3084874418605</v>
      </c>
      <c r="G12" s="6">
        <v>2380.0820762790695</v>
      </c>
    </row>
    <row r="13" spans="1:7" x14ac:dyDescent="0.25">
      <c r="A13" s="91" t="s">
        <v>248</v>
      </c>
      <c r="B13" s="5">
        <v>26.875</v>
      </c>
      <c r="C13" s="100">
        <v>0.620253164556962</v>
      </c>
      <c r="D13" s="6">
        <v>115227</v>
      </c>
      <c r="E13" s="6">
        <v>107938</v>
      </c>
      <c r="F13" s="6">
        <v>3944.5209302325579</v>
      </c>
      <c r="G13" s="6">
        <v>3673.3023255813955</v>
      </c>
    </row>
    <row r="14" spans="1:7" x14ac:dyDescent="0.25">
      <c r="A14" s="91" t="s">
        <v>238</v>
      </c>
      <c r="B14" s="5">
        <v>73.125</v>
      </c>
      <c r="C14" s="100">
        <v>0.39364719228587636</v>
      </c>
      <c r="D14" s="6">
        <v>209121.772</v>
      </c>
      <c r="E14" s="6">
        <v>187954.75899999999</v>
      </c>
      <c r="F14" s="6">
        <v>2641.1400752136751</v>
      </c>
      <c r="G14" s="6">
        <v>2351.6766495726492</v>
      </c>
    </row>
    <row r="15" spans="1:7" x14ac:dyDescent="0.25">
      <c r="A15" s="91" t="s">
        <v>205</v>
      </c>
      <c r="B15" s="5">
        <v>9</v>
      </c>
      <c r="C15" s="100">
        <v>0.51428571428571435</v>
      </c>
      <c r="D15" s="6">
        <v>44780.932000000001</v>
      </c>
      <c r="E15" s="6">
        <v>40903.523999999998</v>
      </c>
      <c r="F15" s="6">
        <v>4601.8053333333337</v>
      </c>
      <c r="G15" s="6">
        <v>4170.9822222222219</v>
      </c>
    </row>
    <row r="16" spans="1:7" x14ac:dyDescent="0.25">
      <c r="A16" s="91" t="s">
        <v>307</v>
      </c>
      <c r="B16" s="5">
        <v>12</v>
      </c>
      <c r="C16" s="100">
        <v>0.4281345565749235</v>
      </c>
      <c r="D16" s="6">
        <v>0</v>
      </c>
      <c r="E16" s="6">
        <v>0</v>
      </c>
      <c r="F16" s="6">
        <v>0</v>
      </c>
      <c r="G16" s="6">
        <v>0</v>
      </c>
    </row>
    <row r="17" spans="1:7" x14ac:dyDescent="0.25">
      <c r="A17" s="91" t="s">
        <v>62</v>
      </c>
      <c r="B17" s="5">
        <v>76.875</v>
      </c>
      <c r="C17" s="100">
        <v>0.6049325267566309</v>
      </c>
      <c r="D17" s="6">
        <v>280700.73499999999</v>
      </c>
      <c r="E17" s="6">
        <v>260110.848</v>
      </c>
      <c r="F17" s="6">
        <v>3336.8683707317073</v>
      </c>
      <c r="G17" s="6">
        <v>3069.0324422764229</v>
      </c>
    </row>
    <row r="18" spans="1:7" x14ac:dyDescent="0.25">
      <c r="A18" s="91" t="s">
        <v>130</v>
      </c>
      <c r="B18" s="5">
        <v>85.125</v>
      </c>
      <c r="C18" s="100">
        <v>0.2877138413685848</v>
      </c>
      <c r="D18" s="6">
        <v>272752.97700000001</v>
      </c>
      <c r="E18" s="6">
        <v>230652.28400000001</v>
      </c>
      <c r="F18" s="6">
        <v>2727.4066255506609</v>
      </c>
      <c r="G18" s="6">
        <v>2232.8316710719532</v>
      </c>
    </row>
    <row r="19" spans="1:7" x14ac:dyDescent="0.25">
      <c r="A19" s="91" t="s">
        <v>176</v>
      </c>
      <c r="B19" s="5">
        <v>147.25</v>
      </c>
      <c r="C19" s="100">
        <v>0.61156101647584471</v>
      </c>
      <c r="D19" s="6">
        <v>398613.44799999997</v>
      </c>
      <c r="E19" s="6">
        <v>322447.21699999995</v>
      </c>
      <c r="F19" s="6">
        <v>2470.7452292020371</v>
      </c>
      <c r="G19" s="6">
        <v>1953.487293718166</v>
      </c>
    </row>
    <row r="20" spans="1:7" x14ac:dyDescent="0.25">
      <c r="A20" s="91" t="s">
        <v>143</v>
      </c>
      <c r="B20" s="5">
        <v>81.25</v>
      </c>
      <c r="C20" s="100">
        <v>0.34093338083363023</v>
      </c>
      <c r="D20" s="6">
        <v>300101.348</v>
      </c>
      <c r="E20" s="6">
        <v>271274.489</v>
      </c>
      <c r="F20" s="6">
        <v>3452.2701292307688</v>
      </c>
      <c r="G20" s="6">
        <v>3097.4780184615383</v>
      </c>
    </row>
    <row r="21" spans="1:7" x14ac:dyDescent="0.25">
      <c r="A21" s="91" t="s">
        <v>299</v>
      </c>
      <c r="B21" s="5">
        <v>21.625</v>
      </c>
      <c r="C21" s="100">
        <v>0.52380952380952384</v>
      </c>
      <c r="D21" s="6">
        <v>188914.82800000001</v>
      </c>
      <c r="E21" s="6">
        <v>179058.55500000002</v>
      </c>
      <c r="F21" s="6">
        <v>6858.1602774566481</v>
      </c>
      <c r="G21" s="6">
        <v>6402.3788670520244</v>
      </c>
    </row>
    <row r="22" spans="1:7" x14ac:dyDescent="0.25">
      <c r="A22" s="91" t="s">
        <v>242</v>
      </c>
      <c r="B22" s="5">
        <v>35.75</v>
      </c>
      <c r="C22" s="100">
        <v>0.29411764705882354</v>
      </c>
      <c r="D22" s="6">
        <v>143333.86300000001</v>
      </c>
      <c r="E22" s="6">
        <v>132008.85100000002</v>
      </c>
      <c r="F22" s="6">
        <v>3648.8667132867135</v>
      </c>
      <c r="G22" s="6">
        <v>3332.0831608391618</v>
      </c>
    </row>
    <row r="23" spans="1:7" x14ac:dyDescent="0.25">
      <c r="A23" s="91" t="s">
        <v>107</v>
      </c>
      <c r="B23" s="5">
        <v>79.125</v>
      </c>
      <c r="C23" s="100">
        <v>0.46394230769230765</v>
      </c>
      <c r="D23" s="6">
        <v>306632.826</v>
      </c>
      <c r="E23" s="6">
        <v>276344.86</v>
      </c>
      <c r="F23" s="6">
        <v>3641.0172511848341</v>
      </c>
      <c r="G23" s="6">
        <v>3258.230951026856</v>
      </c>
    </row>
    <row r="24" spans="1:7" x14ac:dyDescent="0.25">
      <c r="A24" s="91" t="s">
        <v>240</v>
      </c>
      <c r="B24" s="5">
        <v>66.125</v>
      </c>
      <c r="C24" s="100">
        <v>0.5874751491053678</v>
      </c>
      <c r="D24" s="6">
        <v>256436.421</v>
      </c>
      <c r="E24" s="6">
        <v>227223.30100000001</v>
      </c>
      <c r="F24" s="6">
        <v>3380.9586238185257</v>
      </c>
      <c r="G24" s="6">
        <v>2939.1723100189038</v>
      </c>
    </row>
    <row r="25" spans="1:7" x14ac:dyDescent="0.25">
      <c r="A25" s="91" t="s">
        <v>139</v>
      </c>
      <c r="B25" s="5">
        <v>73.5</v>
      </c>
      <c r="C25" s="100">
        <v>0.35674035543996535</v>
      </c>
      <c r="D25" s="6">
        <v>296195.25199999998</v>
      </c>
      <c r="E25" s="6">
        <v>268202.92599999998</v>
      </c>
      <c r="F25" s="6">
        <v>3660.9854557823128</v>
      </c>
      <c r="G25" s="6">
        <v>3280.137482993197</v>
      </c>
    </row>
    <row r="26" spans="1:7" x14ac:dyDescent="0.25">
      <c r="A26" s="91" t="s">
        <v>105</v>
      </c>
      <c r="B26" s="5">
        <v>75.375</v>
      </c>
      <c r="C26" s="100">
        <v>0.33067226890756302</v>
      </c>
      <c r="D26" s="6">
        <v>275730.64899999998</v>
      </c>
      <c r="E26" s="6">
        <v>246735.65699999998</v>
      </c>
      <c r="F26" s="6">
        <v>3388.1738640132667</v>
      </c>
      <c r="G26" s="6">
        <v>3003.4973532338308</v>
      </c>
    </row>
    <row r="27" spans="1:7" x14ac:dyDescent="0.25">
      <c r="A27" s="91" t="s">
        <v>269</v>
      </c>
      <c r="B27" s="5">
        <v>105.625</v>
      </c>
      <c r="C27" s="100">
        <v>0.35625704622322435</v>
      </c>
      <c r="D27" s="6">
        <v>443983.24799999996</v>
      </c>
      <c r="E27" s="6">
        <v>401901.89099999995</v>
      </c>
      <c r="F27" s="6">
        <v>3729.6323786982248</v>
      </c>
      <c r="G27" s="6">
        <v>3331.2289988165676</v>
      </c>
    </row>
    <row r="28" spans="1:7" x14ac:dyDescent="0.25">
      <c r="A28" s="91" t="s">
        <v>67</v>
      </c>
      <c r="B28" s="5">
        <v>83.25</v>
      </c>
      <c r="C28" s="100">
        <v>0.52997275204359673</v>
      </c>
      <c r="D28" s="6">
        <v>315371.76699999999</v>
      </c>
      <c r="E28" s="6">
        <v>292479.97200000001</v>
      </c>
      <c r="F28" s="6">
        <v>3379.9582582582584</v>
      </c>
      <c r="G28" s="6">
        <v>3104.9817417417416</v>
      </c>
    </row>
    <row r="29" spans="1:7" x14ac:dyDescent="0.25">
      <c r="A29" s="91" t="s">
        <v>181</v>
      </c>
      <c r="B29" s="5">
        <v>42</v>
      </c>
      <c r="C29" s="100">
        <v>0.70993473531544593</v>
      </c>
      <c r="D29" s="6">
        <v>279405.96000000002</v>
      </c>
      <c r="E29" s="6">
        <v>245473.33200000002</v>
      </c>
      <c r="F29" s="6">
        <v>5924.9725714285723</v>
      </c>
      <c r="G29" s="6">
        <v>5117.0528571428576</v>
      </c>
    </row>
    <row r="30" spans="1:7" x14ac:dyDescent="0.25">
      <c r="A30" s="91" t="s">
        <v>206</v>
      </c>
      <c r="B30" s="5">
        <v>39.25</v>
      </c>
      <c r="C30" s="100">
        <v>8.3333333333333329E-2</v>
      </c>
      <c r="D30" s="6">
        <v>155736.62</v>
      </c>
      <c r="E30" s="6">
        <v>140783.22699999998</v>
      </c>
      <c r="F30" s="6">
        <v>3741.2978343949044</v>
      </c>
      <c r="G30" s="6">
        <v>3360.3196687898085</v>
      </c>
    </row>
    <row r="31" spans="1:7" x14ac:dyDescent="0.25">
      <c r="A31" s="91" t="s">
        <v>272</v>
      </c>
      <c r="B31" s="5">
        <v>116.625</v>
      </c>
      <c r="C31" s="100">
        <v>0.38529718456725759</v>
      </c>
      <c r="D31" s="6">
        <v>459802.09700000001</v>
      </c>
      <c r="E31" s="6">
        <v>415857.989</v>
      </c>
      <c r="F31" s="6">
        <v>3596.2452390139338</v>
      </c>
      <c r="G31" s="6">
        <v>3219.4468853161843</v>
      </c>
    </row>
    <row r="32" spans="1:7" x14ac:dyDescent="0.25">
      <c r="A32" s="91" t="s">
        <v>37</v>
      </c>
      <c r="B32" s="5">
        <v>52.75</v>
      </c>
      <c r="C32" s="100">
        <v>0.25936599423631124</v>
      </c>
      <c r="D32" s="6">
        <v>215737.46799999999</v>
      </c>
      <c r="E32" s="6">
        <v>199719.209</v>
      </c>
      <c r="F32" s="6">
        <v>3821.3200379146915</v>
      </c>
      <c r="G32" s="6">
        <v>3517.6563601895732</v>
      </c>
    </row>
    <row r="33" spans="1:7" x14ac:dyDescent="0.25">
      <c r="A33" s="91" t="s">
        <v>144</v>
      </c>
      <c r="B33" s="5">
        <v>81.125</v>
      </c>
      <c r="C33" s="100">
        <v>0.50272585669781933</v>
      </c>
      <c r="D33" s="6">
        <v>286090.30499999999</v>
      </c>
      <c r="E33" s="6">
        <v>255966.79699999999</v>
      </c>
      <c r="F33" s="6">
        <v>3341.7405855161787</v>
      </c>
      <c r="G33" s="6">
        <v>2970.4184530046223</v>
      </c>
    </row>
    <row r="34" spans="1:7" x14ac:dyDescent="0.25">
      <c r="A34" s="91" t="s">
        <v>109</v>
      </c>
      <c r="B34" s="5">
        <v>86.375</v>
      </c>
      <c r="C34" s="100">
        <v>0.44395692062225761</v>
      </c>
      <c r="D34" s="6">
        <v>301891.55599999998</v>
      </c>
      <c r="E34" s="6">
        <v>268040.60499999998</v>
      </c>
      <c r="F34" s="6">
        <v>3259.2081505065121</v>
      </c>
      <c r="G34" s="6">
        <v>2867.3013371924744</v>
      </c>
    </row>
    <row r="35" spans="1:7" x14ac:dyDescent="0.25">
      <c r="A35" s="91" t="s">
        <v>220</v>
      </c>
      <c r="B35" s="5">
        <v>178.625</v>
      </c>
      <c r="C35" s="100">
        <v>0.35860559637329997</v>
      </c>
      <c r="D35" s="6">
        <v>630233.64800000004</v>
      </c>
      <c r="E35" s="6">
        <v>548738.03800000006</v>
      </c>
      <c r="F35" s="6">
        <v>3220.2326438068585</v>
      </c>
      <c r="G35" s="6">
        <v>2763.9940993701894</v>
      </c>
    </row>
    <row r="36" spans="1:7" x14ac:dyDescent="0.25">
      <c r="A36" s="91" t="s">
        <v>45</v>
      </c>
      <c r="B36" s="5">
        <v>61.125</v>
      </c>
      <c r="C36" s="100">
        <v>0.24344569288389514</v>
      </c>
      <c r="D36" s="6">
        <v>181793.86900000001</v>
      </c>
      <c r="E36" s="6">
        <v>160638.08100000001</v>
      </c>
      <c r="F36" s="6">
        <v>2974.132826175869</v>
      </c>
      <c r="G36" s="6">
        <v>2628.025865030675</v>
      </c>
    </row>
    <row r="37" spans="1:7" x14ac:dyDescent="0.25">
      <c r="A37" s="91" t="s">
        <v>212</v>
      </c>
      <c r="B37" s="5">
        <v>48.375</v>
      </c>
      <c r="C37" s="100">
        <v>0.19131529263687855</v>
      </c>
      <c r="D37" s="6">
        <v>176218.22400000002</v>
      </c>
      <c r="E37" s="6">
        <v>153452.87000000002</v>
      </c>
      <c r="F37" s="6">
        <v>3407.4093643410856</v>
      </c>
      <c r="G37" s="6">
        <v>2936.8077312661503</v>
      </c>
    </row>
    <row r="38" spans="1:7" x14ac:dyDescent="0.25">
      <c r="A38" s="91" t="s">
        <v>192</v>
      </c>
      <c r="B38" s="5">
        <v>20.375</v>
      </c>
      <c r="C38" s="100">
        <v>0.65277777777777779</v>
      </c>
      <c r="D38" s="6">
        <v>83225.361000000004</v>
      </c>
      <c r="E38" s="6">
        <v>79694.444000000003</v>
      </c>
      <c r="F38" s="6">
        <v>3495.9794355828221</v>
      </c>
      <c r="G38" s="6">
        <v>3322.6828957055218</v>
      </c>
    </row>
    <row r="39" spans="1:7" x14ac:dyDescent="0.25">
      <c r="A39" s="91" t="s">
        <v>76</v>
      </c>
      <c r="B39" s="5">
        <v>97.75</v>
      </c>
      <c r="C39" s="100">
        <v>0.50714534681073542</v>
      </c>
      <c r="D39" s="6">
        <v>352248.41200000001</v>
      </c>
      <c r="E39" s="6">
        <v>326287.89199999999</v>
      </c>
      <c r="F39" s="6">
        <v>3341.6820971867005</v>
      </c>
      <c r="G39" s="6">
        <v>3076.1013299232732</v>
      </c>
    </row>
    <row r="40" spans="1:7" x14ac:dyDescent="0.25">
      <c r="A40" s="91" t="s">
        <v>103</v>
      </c>
      <c r="B40" s="5">
        <v>69.75</v>
      </c>
      <c r="C40" s="100">
        <v>0.55279503105590067</v>
      </c>
      <c r="D40" s="6">
        <v>269724.87</v>
      </c>
      <c r="E40" s="6">
        <v>240752.77899999998</v>
      </c>
      <c r="F40" s="6">
        <v>3323.1133763440857</v>
      </c>
      <c r="G40" s="6">
        <v>2907.7428960573475</v>
      </c>
    </row>
    <row r="41" spans="1:7" x14ac:dyDescent="0.25">
      <c r="A41" s="91" t="s">
        <v>129</v>
      </c>
      <c r="B41" s="5">
        <v>74.375</v>
      </c>
      <c r="C41" s="100">
        <v>0.23086470831609432</v>
      </c>
      <c r="D41" s="6">
        <v>276426.47200000001</v>
      </c>
      <c r="E41" s="6">
        <v>238513.527</v>
      </c>
      <c r="F41" s="6">
        <v>3421.5231462184875</v>
      </c>
      <c r="G41" s="6">
        <v>2911.7692638655462</v>
      </c>
    </row>
    <row r="42" spans="1:7" x14ac:dyDescent="0.25">
      <c r="A42" s="91" t="s">
        <v>84</v>
      </c>
      <c r="B42" s="5">
        <v>103.125</v>
      </c>
      <c r="C42" s="100">
        <v>0.48443922489724012</v>
      </c>
      <c r="D42" s="6">
        <v>405336.80800000002</v>
      </c>
      <c r="E42" s="6">
        <v>377765.78500000003</v>
      </c>
      <c r="F42" s="6">
        <v>3556.7967127272727</v>
      </c>
      <c r="G42" s="6">
        <v>3289.4413381818185</v>
      </c>
    </row>
    <row r="43" spans="1:7" x14ac:dyDescent="0.25">
      <c r="A43" s="91" t="s">
        <v>216</v>
      </c>
      <c r="B43" s="5">
        <v>82.125</v>
      </c>
      <c r="C43" s="100">
        <v>0.29334336216622792</v>
      </c>
      <c r="D43" s="6">
        <v>226306.022</v>
      </c>
      <c r="E43" s="6">
        <v>202998.783</v>
      </c>
      <c r="F43" s="6">
        <v>2459.4570350076101</v>
      </c>
      <c r="G43" s="6">
        <v>2175.6550380517501</v>
      </c>
    </row>
    <row r="44" spans="1:7" x14ac:dyDescent="0.25">
      <c r="A44" s="91" t="s">
        <v>214</v>
      </c>
      <c r="B44" s="5">
        <v>38.875</v>
      </c>
      <c r="C44" s="100">
        <v>0.64408396946564883</v>
      </c>
      <c r="D44" s="6">
        <v>98622.447</v>
      </c>
      <c r="E44" s="6">
        <v>83346.601999999999</v>
      </c>
      <c r="F44" s="6">
        <v>2445.3708295819933</v>
      </c>
      <c r="G44" s="6">
        <v>2052.4230482315111</v>
      </c>
    </row>
    <row r="45" spans="1:7" x14ac:dyDescent="0.25">
      <c r="A45" s="91" t="s">
        <v>117</v>
      </c>
      <c r="B45" s="5">
        <v>142.75</v>
      </c>
      <c r="C45" s="100">
        <v>0.48538367844092573</v>
      </c>
      <c r="D45" s="6">
        <v>478726.35</v>
      </c>
      <c r="E45" s="6">
        <v>424787.17099999997</v>
      </c>
      <c r="F45" s="6">
        <v>3022.5177583187387</v>
      </c>
      <c r="G45" s="6">
        <v>2644.6601120840628</v>
      </c>
    </row>
    <row r="46" spans="1:7" x14ac:dyDescent="0.25">
      <c r="A46" s="91" t="s">
        <v>32</v>
      </c>
      <c r="B46" s="5">
        <v>34.875</v>
      </c>
      <c r="C46" s="100">
        <v>7.9936051159072749E-2</v>
      </c>
      <c r="D46" s="6">
        <v>145126.94</v>
      </c>
      <c r="E46" s="6">
        <v>135959.23800000001</v>
      </c>
      <c r="F46" s="6">
        <v>3606.0415483870966</v>
      </c>
      <c r="G46" s="6">
        <v>3343.1683727598565</v>
      </c>
    </row>
    <row r="47" spans="1:7" x14ac:dyDescent="0.25">
      <c r="A47" s="91" t="s">
        <v>292</v>
      </c>
      <c r="B47" s="5">
        <v>120.75</v>
      </c>
      <c r="C47" s="100">
        <v>0.42270174401418864</v>
      </c>
      <c r="D47" s="6">
        <v>434960.22200000001</v>
      </c>
      <c r="E47" s="6">
        <v>359854.46600000001</v>
      </c>
      <c r="F47" s="6">
        <v>3280.1674699792961</v>
      </c>
      <c r="G47" s="6">
        <v>2658.1736314699792</v>
      </c>
    </row>
    <row r="48" spans="1:7" x14ac:dyDescent="0.25">
      <c r="A48" s="91" t="s">
        <v>219</v>
      </c>
      <c r="B48" s="5">
        <v>37.375</v>
      </c>
      <c r="C48" s="100">
        <v>0.87062187276626157</v>
      </c>
      <c r="D48" s="6">
        <v>169240.323</v>
      </c>
      <c r="E48" s="6">
        <v>143654.18700000001</v>
      </c>
      <c r="F48" s="6">
        <v>4359.1763210702338</v>
      </c>
      <c r="G48" s="6">
        <v>3674.5974314381269</v>
      </c>
    </row>
    <row r="49" spans="1:7" x14ac:dyDescent="0.25">
      <c r="A49" s="91" t="s">
        <v>136</v>
      </c>
      <c r="B49" s="5">
        <v>62.625</v>
      </c>
      <c r="C49" s="100">
        <v>0.4364406779661017</v>
      </c>
      <c r="D49" s="6">
        <v>293334.39899999998</v>
      </c>
      <c r="E49" s="6">
        <v>268877.26699999999</v>
      </c>
      <c r="F49" s="6">
        <v>4295.1088383233528</v>
      </c>
      <c r="G49" s="6">
        <v>3904.5757924151699</v>
      </c>
    </row>
    <row r="50" spans="1:7" x14ac:dyDescent="0.25">
      <c r="A50" s="91" t="s">
        <v>259</v>
      </c>
      <c r="B50" s="5">
        <v>25</v>
      </c>
      <c r="C50" s="100">
        <v>0.41365046535677352</v>
      </c>
      <c r="D50" s="6">
        <v>111387.19899999999</v>
      </c>
      <c r="E50" s="6">
        <v>100357.25399999999</v>
      </c>
      <c r="F50" s="6">
        <v>4034.3993199999995</v>
      </c>
      <c r="G50" s="6">
        <v>3593.2015199999996</v>
      </c>
    </row>
    <row r="51" spans="1:7" x14ac:dyDescent="0.25">
      <c r="A51" s="91" t="s">
        <v>92</v>
      </c>
      <c r="B51" s="5">
        <v>116.375</v>
      </c>
      <c r="C51" s="100">
        <v>0.29176540284360192</v>
      </c>
      <c r="D51" s="6">
        <v>438900.125</v>
      </c>
      <c r="E51" s="6">
        <v>404937.55</v>
      </c>
      <c r="F51" s="6">
        <v>3435.2987153598278</v>
      </c>
      <c r="G51" s="6">
        <v>3143.4613361976367</v>
      </c>
    </row>
    <row r="52" spans="1:7" x14ac:dyDescent="0.25">
      <c r="A52" s="91" t="s">
        <v>54</v>
      </c>
      <c r="B52" s="5">
        <v>71.25</v>
      </c>
      <c r="C52" s="100">
        <v>0.35316593886462883</v>
      </c>
      <c r="D52" s="6">
        <v>231991.88</v>
      </c>
      <c r="E52" s="6">
        <v>212939.014</v>
      </c>
      <c r="F52" s="6">
        <v>2967.9716491228073</v>
      </c>
      <c r="G52" s="6">
        <v>2700.563003508772</v>
      </c>
    </row>
    <row r="53" spans="1:7" x14ac:dyDescent="0.25">
      <c r="A53" s="91" t="s">
        <v>298</v>
      </c>
      <c r="B53" s="5">
        <v>20.75</v>
      </c>
      <c r="C53" s="100">
        <v>0.5958279009126467</v>
      </c>
      <c r="D53" s="6">
        <v>100998.94200000001</v>
      </c>
      <c r="E53" s="6">
        <v>94223.494000000006</v>
      </c>
      <c r="F53" s="6">
        <v>4560.3010120481931</v>
      </c>
      <c r="G53" s="6">
        <v>4233.773397590362</v>
      </c>
    </row>
    <row r="54" spans="1:7" x14ac:dyDescent="0.25">
      <c r="A54" s="91" t="s">
        <v>88</v>
      </c>
      <c r="B54" s="5">
        <v>107.5</v>
      </c>
      <c r="C54" s="100">
        <v>0.32227488151658767</v>
      </c>
      <c r="D54" s="6">
        <v>391035.91800000006</v>
      </c>
      <c r="E54" s="6">
        <v>359905.56300000008</v>
      </c>
      <c r="F54" s="6">
        <v>3260.9168558139536</v>
      </c>
      <c r="G54" s="6">
        <v>2971.3321581395353</v>
      </c>
    </row>
    <row r="55" spans="1:7" x14ac:dyDescent="0.25">
      <c r="A55" s="91" t="s">
        <v>70</v>
      </c>
      <c r="B55" s="5">
        <v>89.625</v>
      </c>
      <c r="C55" s="100">
        <v>0.34761752478413815</v>
      </c>
      <c r="D55" s="6">
        <v>244354.12</v>
      </c>
      <c r="E55" s="6">
        <v>228158.927</v>
      </c>
      <c r="F55" s="6">
        <v>2608.3536066945603</v>
      </c>
      <c r="G55" s="6">
        <v>2427.6541032078103</v>
      </c>
    </row>
    <row r="56" spans="1:7" x14ac:dyDescent="0.25">
      <c r="A56" s="91" t="s">
        <v>252</v>
      </c>
      <c r="B56" s="5">
        <v>14</v>
      </c>
      <c r="C56" s="100">
        <v>0.22889610389610388</v>
      </c>
      <c r="D56" s="6">
        <v>75237.887000000002</v>
      </c>
      <c r="E56" s="6">
        <v>69878.112999999998</v>
      </c>
      <c r="F56" s="6">
        <v>5129.5010714285718</v>
      </c>
      <c r="G56" s="6">
        <v>4746.6600714285714</v>
      </c>
    </row>
    <row r="57" spans="1:7" x14ac:dyDescent="0.25">
      <c r="A57" s="91" t="s">
        <v>263</v>
      </c>
      <c r="B57" s="5">
        <v>41.375</v>
      </c>
      <c r="C57" s="100">
        <v>0.43575798776342622</v>
      </c>
      <c r="D57" s="6">
        <v>178101.663</v>
      </c>
      <c r="E57" s="6">
        <v>159662.28700000001</v>
      </c>
      <c r="F57" s="6">
        <v>3706.3953353474317</v>
      </c>
      <c r="G57" s="6">
        <v>3260.7306586102718</v>
      </c>
    </row>
    <row r="58" spans="1:7" x14ac:dyDescent="0.25">
      <c r="A58" s="91" t="s">
        <v>50</v>
      </c>
      <c r="B58" s="5">
        <v>65.625</v>
      </c>
      <c r="C58" s="100">
        <v>0.56480901690670005</v>
      </c>
      <c r="D58" s="6">
        <v>217472.93799999999</v>
      </c>
      <c r="E58" s="6">
        <v>193156.47899999999</v>
      </c>
      <c r="F58" s="6">
        <v>3006.7020952380949</v>
      </c>
      <c r="G58" s="6">
        <v>2636.1655771428568</v>
      </c>
    </row>
    <row r="59" spans="1:7" x14ac:dyDescent="0.25">
      <c r="A59" s="91" t="s">
        <v>43</v>
      </c>
      <c r="B59" s="5">
        <v>56.625</v>
      </c>
      <c r="C59" s="100">
        <v>0.28832292167227291</v>
      </c>
      <c r="D59" s="6">
        <v>160820.66399999999</v>
      </c>
      <c r="E59" s="6">
        <v>151607.74599999998</v>
      </c>
      <c r="F59" s="6">
        <v>2840.1000264900658</v>
      </c>
      <c r="G59" s="6">
        <v>2677.3994878587196</v>
      </c>
    </row>
    <row r="60" spans="1:7" x14ac:dyDescent="0.25">
      <c r="A60" s="91" t="s">
        <v>311</v>
      </c>
      <c r="B60" s="5">
        <v>6.125</v>
      </c>
      <c r="C60" s="100">
        <v>9.2592592592592587E-2</v>
      </c>
      <c r="D60" s="6">
        <v>1.3</v>
      </c>
      <c r="E60" s="6">
        <v>1.3</v>
      </c>
      <c r="F60" s="6">
        <v>0.21224489795918369</v>
      </c>
      <c r="G60" s="6">
        <v>0.21224489795918369</v>
      </c>
    </row>
    <row r="61" spans="1:7" x14ac:dyDescent="0.25">
      <c r="A61" s="91" t="s">
        <v>254</v>
      </c>
      <c r="B61" s="5">
        <v>58.125</v>
      </c>
      <c r="C61" s="100">
        <v>0.3548196333530455</v>
      </c>
      <c r="D61" s="6">
        <v>235213.97999999998</v>
      </c>
      <c r="E61" s="6">
        <v>214479.88999999998</v>
      </c>
      <c r="F61" s="6">
        <v>3592.0697806451608</v>
      </c>
      <c r="G61" s="6">
        <v>3235.3542537634407</v>
      </c>
    </row>
    <row r="62" spans="1:7" x14ac:dyDescent="0.25">
      <c r="A62" s="91" t="s">
        <v>96</v>
      </c>
      <c r="B62" s="5">
        <v>153.25</v>
      </c>
      <c r="C62" s="100">
        <v>0.40794649881982692</v>
      </c>
      <c r="D62" s="6">
        <v>551922</v>
      </c>
      <c r="E62" s="6">
        <v>502426.71299999999</v>
      </c>
      <c r="F62" s="6">
        <v>3601.4486133768351</v>
      </c>
      <c r="G62" s="6">
        <v>3278.4777357259381</v>
      </c>
    </row>
    <row r="63" spans="1:7" x14ac:dyDescent="0.25">
      <c r="A63" s="91" t="s">
        <v>108</v>
      </c>
      <c r="B63" s="5">
        <v>82.625</v>
      </c>
      <c r="C63" s="100">
        <v>0.56019261637239171</v>
      </c>
      <c r="D63" s="6">
        <v>274158.44199999998</v>
      </c>
      <c r="E63" s="6">
        <v>243072.51599999997</v>
      </c>
      <c r="F63" s="6">
        <v>3075.0119939485626</v>
      </c>
      <c r="G63" s="6">
        <v>2698.7829349470494</v>
      </c>
    </row>
    <row r="64" spans="1:7" x14ac:dyDescent="0.25">
      <c r="A64" s="91" t="s">
        <v>87</v>
      </c>
      <c r="B64" s="5">
        <v>102.75</v>
      </c>
      <c r="C64" s="100">
        <v>0.40317357512953367</v>
      </c>
      <c r="D64" s="6">
        <v>354086.54300000001</v>
      </c>
      <c r="E64" s="6">
        <v>328812.783</v>
      </c>
      <c r="F64" s="6">
        <v>3138.4558053527985</v>
      </c>
      <c r="G64" s="6">
        <v>2892.4824720194651</v>
      </c>
    </row>
    <row r="65" spans="1:7" x14ac:dyDescent="0.25">
      <c r="A65" s="91" t="s">
        <v>106</v>
      </c>
      <c r="B65" s="5">
        <v>76.25</v>
      </c>
      <c r="C65" s="100">
        <v>0.24860917941585539</v>
      </c>
      <c r="D65" s="6">
        <v>304656.71399999998</v>
      </c>
      <c r="E65" s="6">
        <v>274386.76399999997</v>
      </c>
      <c r="F65" s="6">
        <v>3659.5967213114754</v>
      </c>
      <c r="G65" s="6">
        <v>3262.6137704918028</v>
      </c>
    </row>
    <row r="66" spans="1:7" x14ac:dyDescent="0.25">
      <c r="A66" s="91" t="s">
        <v>60</v>
      </c>
      <c r="B66" s="5">
        <v>76.625</v>
      </c>
      <c r="C66" s="100">
        <v>0.49554013875123887</v>
      </c>
      <c r="D66" s="6">
        <v>254948.24900000001</v>
      </c>
      <c r="E66" s="6">
        <v>235779.33900000001</v>
      </c>
      <c r="F66" s="6">
        <v>3067.4837716150082</v>
      </c>
      <c r="G66" s="6">
        <v>2817.3185513866233</v>
      </c>
    </row>
    <row r="67" spans="1:7" x14ac:dyDescent="0.25">
      <c r="A67" s="91" t="s">
        <v>255</v>
      </c>
      <c r="B67" s="5">
        <v>76.875</v>
      </c>
      <c r="C67" s="100">
        <v>0.29371893357433343</v>
      </c>
      <c r="D67" s="6">
        <v>330324.47999999998</v>
      </c>
      <c r="E67" s="6">
        <v>305746.12399999995</v>
      </c>
      <c r="F67" s="6">
        <v>3670.1093463414627</v>
      </c>
      <c r="G67" s="6">
        <v>3350.3908943089427</v>
      </c>
    </row>
    <row r="68" spans="1:7" x14ac:dyDescent="0.25">
      <c r="A68" s="91" t="s">
        <v>102</v>
      </c>
      <c r="B68" s="5">
        <v>67.875</v>
      </c>
      <c r="C68" s="100">
        <v>0.61764705882352944</v>
      </c>
      <c r="D68" s="6">
        <v>253925.39</v>
      </c>
      <c r="E68" s="6">
        <v>227220.40800000002</v>
      </c>
      <c r="F68" s="6">
        <v>3531.3538416206266</v>
      </c>
      <c r="G68" s="6">
        <v>3137.9102762430944</v>
      </c>
    </row>
    <row r="69" spans="1:7" x14ac:dyDescent="0.25">
      <c r="A69" s="91" t="s">
        <v>57</v>
      </c>
      <c r="B69" s="5">
        <v>76.75</v>
      </c>
      <c r="C69" s="100">
        <v>0.59548793284365165</v>
      </c>
      <c r="D69" s="6">
        <v>249003.63200000001</v>
      </c>
      <c r="E69" s="6">
        <v>225452.35700000002</v>
      </c>
      <c r="F69" s="6">
        <v>2986.2678436482083</v>
      </c>
      <c r="G69" s="6">
        <v>2679.4108403908795</v>
      </c>
    </row>
    <row r="70" spans="1:7" x14ac:dyDescent="0.25">
      <c r="A70" s="91" t="s">
        <v>114</v>
      </c>
      <c r="B70" s="5">
        <v>105.625</v>
      </c>
      <c r="C70" s="100">
        <v>0.27391562685680332</v>
      </c>
      <c r="D70" s="6">
        <v>388202.29</v>
      </c>
      <c r="E70" s="6">
        <v>346176.77399999998</v>
      </c>
      <c r="F70" s="6">
        <v>3378.1406863905322</v>
      </c>
      <c r="G70" s="6">
        <v>2980.2659786982249</v>
      </c>
    </row>
    <row r="71" spans="1:7" x14ac:dyDescent="0.25">
      <c r="A71" s="91" t="s">
        <v>234</v>
      </c>
      <c r="B71" s="5">
        <v>110</v>
      </c>
      <c r="C71" s="100">
        <v>0.34229508196721309</v>
      </c>
      <c r="D71" s="6">
        <v>397195.33</v>
      </c>
      <c r="E71" s="6">
        <v>350245.011</v>
      </c>
      <c r="F71" s="6">
        <v>3075.6011818181819</v>
      </c>
      <c r="G71" s="6">
        <v>2648.7800999999999</v>
      </c>
    </row>
    <row r="72" spans="1:7" x14ac:dyDescent="0.25">
      <c r="A72" s="91" t="s">
        <v>124</v>
      </c>
      <c r="B72" s="5">
        <v>31.375</v>
      </c>
      <c r="C72" s="100">
        <v>0.61264822134387342</v>
      </c>
      <c r="D72" s="6">
        <v>57730.831999999995</v>
      </c>
      <c r="E72" s="6">
        <v>45620.261999999995</v>
      </c>
      <c r="F72" s="6">
        <v>1672.5833944223107</v>
      </c>
      <c r="G72" s="6">
        <v>1286.5891314741034</v>
      </c>
    </row>
    <row r="73" spans="1:7" x14ac:dyDescent="0.25">
      <c r="A73" s="91" t="s">
        <v>44</v>
      </c>
      <c r="B73" s="5">
        <v>57.125</v>
      </c>
      <c r="C73" s="100">
        <v>0.32207629768605378</v>
      </c>
      <c r="D73" s="6">
        <v>195188.77900000001</v>
      </c>
      <c r="E73" s="6">
        <v>171116.848</v>
      </c>
      <c r="F73" s="6">
        <v>3184.1972516411379</v>
      </c>
      <c r="G73" s="6">
        <v>2762.8067746170677</v>
      </c>
    </row>
    <row r="74" spans="1:7" x14ac:dyDescent="0.25">
      <c r="A74" s="91" t="s">
        <v>113</v>
      </c>
      <c r="B74" s="5">
        <v>100.5</v>
      </c>
      <c r="C74" s="100">
        <v>0.6094488188976378</v>
      </c>
      <c r="D74" s="6">
        <v>312528.06</v>
      </c>
      <c r="E74" s="6">
        <v>280717.52299999999</v>
      </c>
      <c r="F74" s="6">
        <v>2956.1598805970148</v>
      </c>
      <c r="G74" s="6">
        <v>2639.6371243781091</v>
      </c>
    </row>
    <row r="75" spans="1:7" x14ac:dyDescent="0.25">
      <c r="A75" s="91" t="s">
        <v>90</v>
      </c>
      <c r="B75" s="5">
        <v>111</v>
      </c>
      <c r="C75" s="100">
        <v>0.43144611186903137</v>
      </c>
      <c r="D75" s="6">
        <v>409045.38300000003</v>
      </c>
      <c r="E75" s="6">
        <v>380874.25900000002</v>
      </c>
      <c r="F75" s="6">
        <v>3295.7411531531534</v>
      </c>
      <c r="G75" s="6">
        <v>3041.9472432432435</v>
      </c>
    </row>
    <row r="76" spans="1:7" x14ac:dyDescent="0.25">
      <c r="A76" s="91" t="s">
        <v>34</v>
      </c>
      <c r="B76" s="5">
        <v>48.875</v>
      </c>
      <c r="C76" s="100">
        <v>0.47959183673469391</v>
      </c>
      <c r="D76" s="6">
        <v>178812.82699999999</v>
      </c>
      <c r="E76" s="6">
        <v>165471.32299999997</v>
      </c>
      <c r="F76" s="6">
        <v>3262.7685524296676</v>
      </c>
      <c r="G76" s="6">
        <v>2989.7966035805621</v>
      </c>
    </row>
    <row r="77" spans="1:7" x14ac:dyDescent="0.25">
      <c r="A77" s="91" t="s">
        <v>174</v>
      </c>
      <c r="B77" s="5">
        <v>96.5</v>
      </c>
      <c r="C77" s="100">
        <v>0.5245579567779961</v>
      </c>
      <c r="D77" s="6">
        <v>264262.75199999998</v>
      </c>
      <c r="E77" s="6">
        <v>228078.46999999997</v>
      </c>
      <c r="F77" s="6">
        <v>2635.2593056994815</v>
      </c>
      <c r="G77" s="6">
        <v>2260.2926528497405</v>
      </c>
    </row>
    <row r="78" spans="1:7" x14ac:dyDescent="0.25">
      <c r="A78" s="91" t="s">
        <v>165</v>
      </c>
      <c r="B78" s="5">
        <v>91.75</v>
      </c>
      <c r="C78" s="100">
        <v>0.2843289371605896</v>
      </c>
      <c r="D78" s="6">
        <v>286002.98599999998</v>
      </c>
      <c r="E78" s="6">
        <v>249515.33099999998</v>
      </c>
      <c r="F78" s="6">
        <v>2949.2527738419617</v>
      </c>
      <c r="G78" s="6">
        <v>2551.5671607629424</v>
      </c>
    </row>
    <row r="79" spans="1:7" x14ac:dyDescent="0.25">
      <c r="A79" s="91" t="s">
        <v>86</v>
      </c>
      <c r="B79" s="5">
        <v>107.5</v>
      </c>
      <c r="C79" s="100">
        <v>0.37139150178397662</v>
      </c>
      <c r="D79" s="6">
        <v>385145.36800000002</v>
      </c>
      <c r="E79" s="6">
        <v>357122.25200000004</v>
      </c>
      <c r="F79" s="6">
        <v>3251.1186604651161</v>
      </c>
      <c r="G79" s="6">
        <v>2990.4385116279072</v>
      </c>
    </row>
    <row r="80" spans="1:7" x14ac:dyDescent="0.25">
      <c r="A80" s="91" t="s">
        <v>194</v>
      </c>
      <c r="B80" s="5">
        <v>58.75</v>
      </c>
      <c r="C80" s="100">
        <v>0.3987898789878988</v>
      </c>
      <c r="D80" s="6">
        <v>190475.745</v>
      </c>
      <c r="E80" s="6">
        <v>171430.533</v>
      </c>
      <c r="F80" s="6">
        <v>3174.0553021276592</v>
      </c>
      <c r="G80" s="6">
        <v>2849.8814808510633</v>
      </c>
    </row>
    <row r="81" spans="1:7" x14ac:dyDescent="0.25">
      <c r="A81" s="91" t="s">
        <v>270</v>
      </c>
      <c r="B81" s="5">
        <v>107.25</v>
      </c>
      <c r="C81" s="100">
        <v>0.55710623753916266</v>
      </c>
      <c r="D81" s="6">
        <v>422764.41700000002</v>
      </c>
      <c r="E81" s="6">
        <v>384635.95</v>
      </c>
      <c r="F81" s="6">
        <v>3342.9822377622381</v>
      </c>
      <c r="G81" s="6">
        <v>2987.4720559440561</v>
      </c>
    </row>
    <row r="82" spans="1:7" x14ac:dyDescent="0.25">
      <c r="A82" s="91" t="s">
        <v>61</v>
      </c>
      <c r="B82" s="5">
        <v>74.125</v>
      </c>
      <c r="C82" s="100">
        <v>0.48544485444854446</v>
      </c>
      <c r="D82" s="6">
        <v>241464.818</v>
      </c>
      <c r="E82" s="6">
        <v>222027.50400000002</v>
      </c>
      <c r="F82" s="6">
        <v>3007.5849443507586</v>
      </c>
      <c r="G82" s="6">
        <v>2745.3614839797642</v>
      </c>
    </row>
    <row r="83" spans="1:7" x14ac:dyDescent="0.25">
      <c r="A83" s="91" t="s">
        <v>100</v>
      </c>
      <c r="B83" s="5">
        <v>65.25</v>
      </c>
      <c r="C83" s="100">
        <v>0.33278236914600556</v>
      </c>
      <c r="D83" s="6">
        <v>233157.22700000001</v>
      </c>
      <c r="E83" s="6">
        <v>207164.08900000001</v>
      </c>
      <c r="F83" s="6">
        <v>3348.5838927203067</v>
      </c>
      <c r="G83" s="6">
        <v>2950.221624521073</v>
      </c>
    </row>
    <row r="84" spans="1:7" x14ac:dyDescent="0.25">
      <c r="A84" s="91" t="s">
        <v>196</v>
      </c>
      <c r="B84" s="5">
        <v>6</v>
      </c>
      <c r="C84" s="100">
        <v>0.5</v>
      </c>
      <c r="D84" s="6">
        <v>62555.696000000004</v>
      </c>
      <c r="E84" s="6">
        <v>57104.642000000007</v>
      </c>
      <c r="F84" s="6">
        <v>9213.2873333333337</v>
      </c>
      <c r="G84" s="6">
        <v>8304.7783333333336</v>
      </c>
    </row>
    <row r="85" spans="1:7" x14ac:dyDescent="0.25">
      <c r="A85" s="91" t="s">
        <v>232</v>
      </c>
      <c r="B85" s="5">
        <v>141.5</v>
      </c>
      <c r="C85" s="100">
        <v>0.44651913324112491</v>
      </c>
      <c r="D85" s="6">
        <v>506322.022</v>
      </c>
      <c r="E85" s="6">
        <v>458971.72700000001</v>
      </c>
      <c r="F85" s="6">
        <v>3228.5920989399292</v>
      </c>
      <c r="G85" s="6">
        <v>2893.9610388692581</v>
      </c>
    </row>
    <row r="86" spans="1:7" x14ac:dyDescent="0.25">
      <c r="A86" s="91" t="s">
        <v>49</v>
      </c>
      <c r="B86" s="5">
        <v>64</v>
      </c>
      <c r="C86" s="100">
        <v>0.29158215010141991</v>
      </c>
      <c r="D86" s="6">
        <v>310811.41099999996</v>
      </c>
      <c r="E86" s="6">
        <v>286475.92499999999</v>
      </c>
      <c r="F86" s="6">
        <v>4219.5868281249996</v>
      </c>
      <c r="G86" s="6">
        <v>3839.3448593749999</v>
      </c>
    </row>
    <row r="87" spans="1:7" x14ac:dyDescent="0.25">
      <c r="A87" s="91" t="s">
        <v>77</v>
      </c>
      <c r="B87" s="5">
        <v>96.125</v>
      </c>
      <c r="C87" s="100">
        <v>0.29554477282752534</v>
      </c>
      <c r="D87" s="6">
        <v>299147.15399999998</v>
      </c>
      <c r="E87" s="6">
        <v>274834.52899999998</v>
      </c>
      <c r="F87" s="6">
        <v>2892.8513602080625</v>
      </c>
      <c r="G87" s="6">
        <v>2639.9241820546163</v>
      </c>
    </row>
    <row r="88" spans="1:7" x14ac:dyDescent="0.25">
      <c r="A88" s="91" t="s">
        <v>260</v>
      </c>
      <c r="B88" s="5">
        <v>36.875</v>
      </c>
      <c r="C88" s="100">
        <v>0.45692665890570427</v>
      </c>
      <c r="D88" s="6">
        <v>190408.66999999998</v>
      </c>
      <c r="E88" s="6">
        <v>176557.61799999999</v>
      </c>
      <c r="F88" s="6">
        <v>4843.5576949152537</v>
      </c>
      <c r="G88" s="6">
        <v>4467.9359457627115</v>
      </c>
    </row>
    <row r="89" spans="1:7" x14ac:dyDescent="0.25">
      <c r="A89" s="91" t="s">
        <v>125</v>
      </c>
      <c r="B89" s="5">
        <v>55.25</v>
      </c>
      <c r="C89" s="100">
        <v>0.81055480378890399</v>
      </c>
      <c r="D89" s="6">
        <v>207827.80300000001</v>
      </c>
      <c r="E89" s="6">
        <v>181233.08200000002</v>
      </c>
      <c r="F89" s="6">
        <v>3494.1612126696832</v>
      </c>
      <c r="G89" s="6">
        <v>3012.8087963800908</v>
      </c>
    </row>
    <row r="90" spans="1:7" x14ac:dyDescent="0.25">
      <c r="A90" s="91" t="s">
        <v>75</v>
      </c>
      <c r="B90" s="5">
        <v>92.875</v>
      </c>
      <c r="C90" s="100">
        <v>0.29661285216840777</v>
      </c>
      <c r="D90" s="6">
        <v>336704.64800000004</v>
      </c>
      <c r="E90" s="6">
        <v>312543.14200000005</v>
      </c>
      <c r="F90" s="6">
        <v>3286.7555316285334</v>
      </c>
      <c r="G90" s="6">
        <v>3026.6047267833114</v>
      </c>
    </row>
    <row r="91" spans="1:7" x14ac:dyDescent="0.25">
      <c r="A91" s="91" t="s">
        <v>95</v>
      </c>
      <c r="B91" s="5">
        <v>127.5</v>
      </c>
      <c r="C91" s="100">
        <v>0.46287519747235384</v>
      </c>
      <c r="D91" s="6">
        <v>426677.15899999999</v>
      </c>
      <c r="E91" s="6">
        <v>393088.18299999996</v>
      </c>
      <c r="F91" s="6">
        <v>3075.1274117647058</v>
      </c>
      <c r="G91" s="6">
        <v>2811.6844627450978</v>
      </c>
    </row>
    <row r="92" spans="1:7" x14ac:dyDescent="0.25">
      <c r="A92" s="91" t="s">
        <v>66</v>
      </c>
      <c r="B92" s="5">
        <v>84.125</v>
      </c>
      <c r="C92" s="100">
        <v>0.61813842482100234</v>
      </c>
      <c r="D92" s="6">
        <v>262272.08199999999</v>
      </c>
      <c r="E92" s="6">
        <v>238665.125</v>
      </c>
      <c r="F92" s="6">
        <v>2859.2115304606241</v>
      </c>
      <c r="G92" s="6">
        <v>2578.5939138187218</v>
      </c>
    </row>
    <row r="93" spans="1:7" x14ac:dyDescent="0.25">
      <c r="A93" s="91" t="s">
        <v>146</v>
      </c>
      <c r="B93" s="5">
        <v>84.75</v>
      </c>
      <c r="C93" s="100">
        <v>0.35615079365079366</v>
      </c>
      <c r="D93" s="6">
        <v>337753.18</v>
      </c>
      <c r="E93" s="6">
        <v>305840.62</v>
      </c>
      <c r="F93" s="6">
        <v>3787.3052507374632</v>
      </c>
      <c r="G93" s="6">
        <v>3410.7558702064898</v>
      </c>
    </row>
    <row r="94" spans="1:7" x14ac:dyDescent="0.25">
      <c r="A94" s="91" t="s">
        <v>55</v>
      </c>
      <c r="B94" s="5">
        <v>72.875</v>
      </c>
      <c r="C94" s="100">
        <v>0.36534064929126658</v>
      </c>
      <c r="D94" s="6">
        <v>261178.45699999999</v>
      </c>
      <c r="E94" s="6">
        <v>235291.992</v>
      </c>
      <c r="F94" s="6">
        <v>3245.9586963979414</v>
      </c>
      <c r="G94" s="6">
        <v>2890.7413379073755</v>
      </c>
    </row>
    <row r="95" spans="1:7" x14ac:dyDescent="0.25">
      <c r="A95" s="91" t="s">
        <v>163</v>
      </c>
      <c r="B95" s="5">
        <v>88.5</v>
      </c>
      <c r="C95" s="100">
        <v>0.43226311667971806</v>
      </c>
      <c r="D95" s="6">
        <v>278113.14600000001</v>
      </c>
      <c r="E95" s="6">
        <v>243344</v>
      </c>
      <c r="F95" s="6">
        <v>3007.7025762711864</v>
      </c>
      <c r="G95" s="6">
        <v>2614.8308700564971</v>
      </c>
    </row>
    <row r="96" spans="1:7" x14ac:dyDescent="0.25">
      <c r="A96" s="91" t="s">
        <v>285</v>
      </c>
      <c r="B96" s="5">
        <v>84</v>
      </c>
      <c r="C96" s="100">
        <v>0.44152836742570434</v>
      </c>
      <c r="D96" s="6">
        <v>311079</v>
      </c>
      <c r="E96" s="6">
        <v>287913</v>
      </c>
      <c r="F96" s="6">
        <v>3357.3333333333335</v>
      </c>
      <c r="G96" s="6">
        <v>3081.5476190476193</v>
      </c>
    </row>
    <row r="97" spans="1:7" x14ac:dyDescent="0.25">
      <c r="A97" s="91" t="s">
        <v>159</v>
      </c>
      <c r="B97" s="5">
        <v>131.75</v>
      </c>
      <c r="C97" s="100">
        <v>0.3736095128500192</v>
      </c>
      <c r="D97" s="6">
        <v>397301.90899999999</v>
      </c>
      <c r="E97" s="6">
        <v>358169.97</v>
      </c>
      <c r="F97" s="6">
        <v>2198.9809184060719</v>
      </c>
      <c r="G97" s="6">
        <v>1901.9643036053128</v>
      </c>
    </row>
    <row r="98" spans="1:7" x14ac:dyDescent="0.25">
      <c r="A98" s="91" t="s">
        <v>167</v>
      </c>
      <c r="B98" s="5">
        <v>117.125</v>
      </c>
      <c r="C98" s="100">
        <v>0.38158309681488489</v>
      </c>
      <c r="D98" s="6">
        <v>342116.64500000002</v>
      </c>
      <c r="E98" s="6">
        <v>296329.83400000003</v>
      </c>
      <c r="F98" s="6">
        <v>2795.0281579509074</v>
      </c>
      <c r="G98" s="6">
        <v>2404.1055453575241</v>
      </c>
    </row>
    <row r="99" spans="1:7" x14ac:dyDescent="0.25">
      <c r="A99" s="91" t="s">
        <v>154</v>
      </c>
      <c r="B99" s="5">
        <v>77.75</v>
      </c>
      <c r="C99" s="100">
        <v>0.38561750911933307</v>
      </c>
      <c r="D99" s="6">
        <v>251849.33100000001</v>
      </c>
      <c r="E99" s="6">
        <v>227689.166</v>
      </c>
      <c r="F99" s="6">
        <v>2979.3854405144693</v>
      </c>
      <c r="G99" s="6">
        <v>2668.643768488746</v>
      </c>
    </row>
    <row r="100" spans="1:7" x14ac:dyDescent="0.25">
      <c r="A100" s="91" t="s">
        <v>81</v>
      </c>
      <c r="B100" s="5">
        <v>97.75</v>
      </c>
      <c r="C100" s="100">
        <v>0.31097362422663627</v>
      </c>
      <c r="D100" s="6">
        <v>410444.97699999996</v>
      </c>
      <c r="E100" s="6">
        <v>382457.37899999996</v>
      </c>
      <c r="F100" s="6">
        <v>3690.7039693094625</v>
      </c>
      <c r="G100" s="6">
        <v>3404.3858312020457</v>
      </c>
    </row>
    <row r="101" spans="1:7" x14ac:dyDescent="0.25">
      <c r="A101" s="91" t="s">
        <v>153</v>
      </c>
      <c r="B101" s="5">
        <v>71.125</v>
      </c>
      <c r="C101" s="100">
        <v>0.30691530691530688</v>
      </c>
      <c r="D101" s="6">
        <v>283453.92300000001</v>
      </c>
      <c r="E101" s="6">
        <v>260026.11300000001</v>
      </c>
      <c r="F101" s="6">
        <v>3517.3295325131812</v>
      </c>
      <c r="G101" s="6">
        <v>3187.9402882249565</v>
      </c>
    </row>
    <row r="102" spans="1:7" x14ac:dyDescent="0.25">
      <c r="A102" s="91" t="s">
        <v>147</v>
      </c>
      <c r="B102" s="5">
        <v>93.875</v>
      </c>
      <c r="C102" s="100">
        <v>0.38554610856769128</v>
      </c>
      <c r="D102" s="6">
        <v>308754.51199999999</v>
      </c>
      <c r="E102" s="6">
        <v>273068.71499999997</v>
      </c>
      <c r="F102" s="6">
        <v>3080.8541997336879</v>
      </c>
      <c r="G102" s="6">
        <v>2700.7125539280955</v>
      </c>
    </row>
    <row r="103" spans="1:7" x14ac:dyDescent="0.25">
      <c r="A103" s="91" t="s">
        <v>140</v>
      </c>
      <c r="B103" s="5">
        <v>78.875</v>
      </c>
      <c r="C103" s="100">
        <v>0.4710778193924261</v>
      </c>
      <c r="D103" s="6">
        <v>262913.86300000001</v>
      </c>
      <c r="E103" s="6">
        <v>231400.88</v>
      </c>
      <c r="F103" s="6">
        <v>3126.2700602218702</v>
      </c>
      <c r="G103" s="6">
        <v>2726.7393724247227</v>
      </c>
    </row>
    <row r="104" spans="1:7" x14ac:dyDescent="0.25">
      <c r="A104" s="91" t="s">
        <v>180</v>
      </c>
      <c r="B104" s="5">
        <v>23.75</v>
      </c>
      <c r="C104" s="100">
        <v>0.33860045146726864</v>
      </c>
      <c r="D104" s="6">
        <v>123275.16800000001</v>
      </c>
      <c r="E104" s="6">
        <v>112265.94600000001</v>
      </c>
      <c r="F104" s="6">
        <v>4249.8273684210526</v>
      </c>
      <c r="G104" s="6">
        <v>3786.281178947369</v>
      </c>
    </row>
    <row r="105" spans="1:7" x14ac:dyDescent="0.25">
      <c r="A105" s="91" t="s">
        <v>91</v>
      </c>
      <c r="B105" s="5">
        <v>116.125</v>
      </c>
      <c r="C105" s="100">
        <v>0.61074918566775249</v>
      </c>
      <c r="D105" s="6">
        <v>369555.89500000002</v>
      </c>
      <c r="E105" s="6">
        <v>339463.9</v>
      </c>
      <c r="F105" s="6">
        <v>2936.0104628632939</v>
      </c>
      <c r="G105" s="6">
        <v>2676.8759526372446</v>
      </c>
    </row>
    <row r="106" spans="1:7" x14ac:dyDescent="0.25">
      <c r="A106" s="91" t="s">
        <v>160</v>
      </c>
      <c r="B106" s="5">
        <v>143.375</v>
      </c>
      <c r="C106" s="100">
        <v>0.25964912280701757</v>
      </c>
      <c r="D106" s="6">
        <v>347824.58199999999</v>
      </c>
      <c r="E106" s="6">
        <v>306209.484</v>
      </c>
      <c r="F106" s="6">
        <v>2425.9779040976459</v>
      </c>
      <c r="G106" s="6">
        <v>2135.7243870967741</v>
      </c>
    </row>
    <row r="107" spans="1:7" x14ac:dyDescent="0.25">
      <c r="A107" s="91" t="s">
        <v>35</v>
      </c>
      <c r="B107" s="5">
        <v>49.625</v>
      </c>
      <c r="C107" s="100">
        <v>0.25432756324900135</v>
      </c>
      <c r="D107" s="6">
        <v>197471.41499999998</v>
      </c>
      <c r="E107" s="6">
        <v>185551.84199999998</v>
      </c>
      <c r="F107" s="6">
        <v>3584.4297229219142</v>
      </c>
      <c r="G107" s="6">
        <v>3344.2368161209065</v>
      </c>
    </row>
    <row r="108" spans="1:7" x14ac:dyDescent="0.25">
      <c r="A108" s="91" t="s">
        <v>74</v>
      </c>
      <c r="B108" s="5">
        <v>96</v>
      </c>
      <c r="C108" s="100">
        <v>0.34988179669030728</v>
      </c>
      <c r="D108" s="6">
        <v>328073.25200000004</v>
      </c>
      <c r="E108" s="6">
        <v>301204.67600000004</v>
      </c>
      <c r="F108" s="6">
        <v>3151.5865729166671</v>
      </c>
      <c r="G108" s="6">
        <v>2871.7055729166673</v>
      </c>
    </row>
    <row r="109" spans="1:7" x14ac:dyDescent="0.25">
      <c r="A109" s="91" t="s">
        <v>166</v>
      </c>
      <c r="B109" s="5">
        <v>107.25</v>
      </c>
      <c r="C109" s="100">
        <v>0.48952969447305184</v>
      </c>
      <c r="D109" s="6">
        <v>283434.80900000001</v>
      </c>
      <c r="E109" s="6">
        <v>244740.41899999999</v>
      </c>
      <c r="F109" s="6">
        <v>2486.1846620046617</v>
      </c>
      <c r="G109" s="6">
        <v>2125.3978088578087</v>
      </c>
    </row>
    <row r="110" spans="1:7" x14ac:dyDescent="0.25">
      <c r="A110" s="91" t="s">
        <v>128</v>
      </c>
      <c r="B110" s="5">
        <v>65.125</v>
      </c>
      <c r="C110" s="100">
        <v>0.18968133535660092</v>
      </c>
      <c r="D110" s="6">
        <v>254496.42300000001</v>
      </c>
      <c r="E110" s="6">
        <v>223398.96300000002</v>
      </c>
      <c r="F110" s="6">
        <v>3269.7523071017276</v>
      </c>
      <c r="G110" s="6">
        <v>2792.2481228406914</v>
      </c>
    </row>
    <row r="111" spans="1:7" x14ac:dyDescent="0.25">
      <c r="A111" s="91" t="s">
        <v>137</v>
      </c>
      <c r="B111" s="5">
        <v>64.375</v>
      </c>
      <c r="C111" s="100">
        <v>0.4685077519379845</v>
      </c>
      <c r="D111" s="6">
        <v>245233.09099999999</v>
      </c>
      <c r="E111" s="6">
        <v>221709.69999999998</v>
      </c>
      <c r="F111" s="6">
        <v>3809.4460737864074</v>
      </c>
      <c r="G111" s="6">
        <v>3444.0341747572811</v>
      </c>
    </row>
    <row r="112" spans="1:7" x14ac:dyDescent="0.25">
      <c r="A112" s="91" t="s">
        <v>51</v>
      </c>
      <c r="B112" s="5">
        <v>67.25</v>
      </c>
      <c r="C112" s="100">
        <v>0.45374449339207051</v>
      </c>
      <c r="D112" s="6">
        <v>211458.52499999999</v>
      </c>
      <c r="E112" s="6">
        <v>191261.302</v>
      </c>
      <c r="F112" s="6">
        <v>2757.3764609665423</v>
      </c>
      <c r="G112" s="6">
        <v>2457.0460074349439</v>
      </c>
    </row>
    <row r="113" spans="1:7" x14ac:dyDescent="0.25">
      <c r="A113" s="91" t="s">
        <v>149</v>
      </c>
      <c r="B113" s="5">
        <v>108.125</v>
      </c>
      <c r="C113" s="100">
        <v>0.21078976640711902</v>
      </c>
      <c r="D113" s="6">
        <v>322412.43299999996</v>
      </c>
      <c r="E113" s="6">
        <v>286793.21599999996</v>
      </c>
      <c r="F113" s="6">
        <v>2721.3283976878611</v>
      </c>
      <c r="G113" s="6">
        <v>2391.9021132947973</v>
      </c>
    </row>
    <row r="114" spans="1:7" x14ac:dyDescent="0.25">
      <c r="A114" s="91" t="s">
        <v>157</v>
      </c>
      <c r="B114" s="5">
        <v>101.375</v>
      </c>
      <c r="C114" s="100">
        <v>0.32159373888295978</v>
      </c>
      <c r="D114" s="6">
        <v>360325.17699999997</v>
      </c>
      <c r="E114" s="6">
        <v>329302.79099999997</v>
      </c>
      <c r="F114" s="6">
        <v>3127.5917040690501</v>
      </c>
      <c r="G114" s="6">
        <v>2821.5755659679407</v>
      </c>
    </row>
    <row r="115" spans="1:7" x14ac:dyDescent="0.25">
      <c r="A115" s="91" t="s">
        <v>65</v>
      </c>
      <c r="B115" s="5">
        <v>82</v>
      </c>
      <c r="C115" s="100">
        <v>0.36933045356371497</v>
      </c>
      <c r="D115" s="6">
        <v>267774.33199999999</v>
      </c>
      <c r="E115" s="6">
        <v>246525.24099999998</v>
      </c>
      <c r="F115" s="6">
        <v>2993.0106097560974</v>
      </c>
      <c r="G115" s="6">
        <v>2733.8753536585364</v>
      </c>
    </row>
    <row r="116" spans="1:7" x14ac:dyDescent="0.25">
      <c r="A116" s="91" t="s">
        <v>224</v>
      </c>
      <c r="B116" s="5">
        <v>81.375</v>
      </c>
      <c r="C116" s="100">
        <v>0.72523364485981301</v>
      </c>
      <c r="D116" s="6">
        <v>250591.92300000001</v>
      </c>
      <c r="E116" s="6">
        <v>206316.399</v>
      </c>
      <c r="F116" s="6">
        <v>2805.0687066052228</v>
      </c>
      <c r="G116" s="6">
        <v>2260.9762457757297</v>
      </c>
    </row>
    <row r="117" spans="1:7" x14ac:dyDescent="0.25">
      <c r="A117" s="91" t="s">
        <v>271</v>
      </c>
      <c r="B117" s="5">
        <v>112.5</v>
      </c>
      <c r="C117" s="100">
        <v>0.48232674645143331</v>
      </c>
      <c r="D117" s="6">
        <v>380511.92099999997</v>
      </c>
      <c r="E117" s="6">
        <v>336296.777</v>
      </c>
      <c r="F117" s="6">
        <v>3192.0077777777778</v>
      </c>
      <c r="G117" s="6">
        <v>2798.984275555556</v>
      </c>
    </row>
    <row r="118" spans="1:7" x14ac:dyDescent="0.25">
      <c r="A118" s="91" t="s">
        <v>150</v>
      </c>
      <c r="B118" s="5">
        <v>128.5</v>
      </c>
      <c r="C118" s="100">
        <v>0.59243006034009882</v>
      </c>
      <c r="D118" s="6">
        <v>370520.658</v>
      </c>
      <c r="E118" s="6">
        <v>321570.52100000001</v>
      </c>
      <c r="F118" s="6">
        <v>2716.6453073929961</v>
      </c>
      <c r="G118" s="6">
        <v>2335.7103891050588</v>
      </c>
    </row>
    <row r="119" spans="1:7" x14ac:dyDescent="0.25">
      <c r="A119" s="91" t="s">
        <v>223</v>
      </c>
      <c r="B119" s="5">
        <v>76.5</v>
      </c>
      <c r="C119" s="100">
        <v>0.68931657501963861</v>
      </c>
      <c r="D119" s="6">
        <v>241293.90600000002</v>
      </c>
      <c r="E119" s="6">
        <v>203972.54500000001</v>
      </c>
      <c r="F119" s="6">
        <v>2866.7072941176471</v>
      </c>
      <c r="G119" s="6">
        <v>2378.8463660130719</v>
      </c>
    </row>
    <row r="120" spans="1:7" x14ac:dyDescent="0.25">
      <c r="A120" s="91" t="s">
        <v>85</v>
      </c>
      <c r="B120" s="5">
        <v>107.25</v>
      </c>
      <c r="C120" s="100">
        <v>0.37180730682185581</v>
      </c>
      <c r="D120" s="6">
        <v>343064.74700000003</v>
      </c>
      <c r="E120" s="6">
        <v>315039.16700000002</v>
      </c>
      <c r="F120" s="6">
        <v>2887.287365967366</v>
      </c>
      <c r="G120" s="6">
        <v>2625.9765967365965</v>
      </c>
    </row>
    <row r="121" spans="1:7" x14ac:dyDescent="0.25">
      <c r="A121" s="91" t="s">
        <v>73</v>
      </c>
      <c r="B121" s="5">
        <v>94.25</v>
      </c>
      <c r="C121" s="100">
        <v>0.15573770491803277</v>
      </c>
      <c r="D121" s="6">
        <v>310771.37299999996</v>
      </c>
      <c r="E121" s="6">
        <v>285208.91299999994</v>
      </c>
      <c r="F121" s="6">
        <v>3020.4599045092832</v>
      </c>
      <c r="G121" s="6">
        <v>2749.2401697612727</v>
      </c>
    </row>
    <row r="122" spans="1:7" x14ac:dyDescent="0.25">
      <c r="A122" s="91" t="s">
        <v>273</v>
      </c>
      <c r="B122" s="5">
        <v>120.125</v>
      </c>
      <c r="C122" s="100">
        <v>0.48940020682523266</v>
      </c>
      <c r="D122" s="6">
        <v>418831.11099999998</v>
      </c>
      <c r="E122" s="6">
        <v>372833.47399999999</v>
      </c>
      <c r="F122" s="6">
        <v>3232.0641498439127</v>
      </c>
      <c r="G122" s="6">
        <v>2849.14937773153</v>
      </c>
    </row>
    <row r="123" spans="1:7" x14ac:dyDescent="0.25">
      <c r="A123" s="91" t="s">
        <v>280</v>
      </c>
      <c r="B123" s="5">
        <v>33.25</v>
      </c>
      <c r="C123" s="100">
        <v>0.23622047244094491</v>
      </c>
      <c r="D123" s="6">
        <v>130209.33</v>
      </c>
      <c r="E123" s="6">
        <v>114086.484</v>
      </c>
      <c r="F123" s="6">
        <v>3659.6342255639097</v>
      </c>
      <c r="G123" s="6">
        <v>3174.7366015037592</v>
      </c>
    </row>
    <row r="124" spans="1:7" x14ac:dyDescent="0.25">
      <c r="A124" s="91" t="s">
        <v>253</v>
      </c>
      <c r="B124" s="5">
        <v>32.625</v>
      </c>
      <c r="C124" s="100">
        <v>0.40727902946273836</v>
      </c>
      <c r="D124" s="6">
        <v>159548.56099999999</v>
      </c>
      <c r="E124" s="6">
        <v>148261.64099999997</v>
      </c>
      <c r="F124" s="6">
        <v>4030.1607049808426</v>
      </c>
      <c r="G124" s="6">
        <v>3684.2014712643672</v>
      </c>
    </row>
    <row r="125" spans="1:7" x14ac:dyDescent="0.25">
      <c r="A125" s="91" t="s">
        <v>294</v>
      </c>
      <c r="B125" s="5">
        <v>13.875</v>
      </c>
      <c r="C125" s="100">
        <v>0.70621468926553665</v>
      </c>
      <c r="D125" s="6">
        <v>84436.29</v>
      </c>
      <c r="E125" s="6">
        <v>79309.930999999997</v>
      </c>
      <c r="F125" s="6">
        <v>6085.4983783783782</v>
      </c>
      <c r="G125" s="6">
        <v>5716.0310630630629</v>
      </c>
    </row>
    <row r="126" spans="1:7" x14ac:dyDescent="0.25">
      <c r="A126" s="91" t="s">
        <v>225</v>
      </c>
      <c r="B126" s="5">
        <v>88.375</v>
      </c>
      <c r="C126" s="100">
        <v>0.54808126410835223</v>
      </c>
      <c r="D126" s="6">
        <v>245882.359</v>
      </c>
      <c r="E126" s="6">
        <v>200504.038</v>
      </c>
      <c r="F126" s="6">
        <v>2514.0688656294201</v>
      </c>
      <c r="G126" s="6">
        <v>2000.5942291371996</v>
      </c>
    </row>
    <row r="127" spans="1:7" x14ac:dyDescent="0.25">
      <c r="A127" s="91" t="s">
        <v>126</v>
      </c>
      <c r="B127" s="5">
        <v>61.375</v>
      </c>
      <c r="C127" s="100">
        <v>0.19083969465648856</v>
      </c>
      <c r="D127" s="6">
        <v>243983.88499999998</v>
      </c>
      <c r="E127" s="6">
        <v>215165.45799999998</v>
      </c>
      <c r="F127" s="6">
        <v>3500.6236578411399</v>
      </c>
      <c r="G127" s="6">
        <v>3031.0769857433806</v>
      </c>
    </row>
    <row r="128" spans="1:7" x14ac:dyDescent="0.25">
      <c r="A128" s="91" t="s">
        <v>266</v>
      </c>
      <c r="B128" s="5">
        <v>81.75</v>
      </c>
      <c r="C128" s="100">
        <v>0.27635215159889459</v>
      </c>
      <c r="D128" s="6">
        <v>257062.02900000001</v>
      </c>
      <c r="E128" s="6">
        <v>225734.52900000001</v>
      </c>
      <c r="F128" s="6">
        <v>2987.6211498470948</v>
      </c>
      <c r="G128" s="6">
        <v>2604.4101406727832</v>
      </c>
    </row>
    <row r="129" spans="1:7" x14ac:dyDescent="0.25">
      <c r="A129" s="91" t="s">
        <v>42</v>
      </c>
      <c r="B129" s="5">
        <v>56.875</v>
      </c>
      <c r="C129" s="100">
        <v>0.4096495220755576</v>
      </c>
      <c r="D129" s="6">
        <v>263330.69699999999</v>
      </c>
      <c r="E129" s="6">
        <v>245846.69999999998</v>
      </c>
      <c r="F129" s="6">
        <v>4291.226356043956</v>
      </c>
      <c r="G129" s="6">
        <v>3983.8154197802196</v>
      </c>
    </row>
    <row r="130" spans="1:7" x14ac:dyDescent="0.25">
      <c r="A130" s="91" t="s">
        <v>182</v>
      </c>
      <c r="B130" s="5">
        <v>53.625</v>
      </c>
      <c r="C130" s="100">
        <v>0.33799533799533799</v>
      </c>
      <c r="D130" s="6">
        <v>196429.984</v>
      </c>
      <c r="E130" s="6">
        <v>171977.625</v>
      </c>
      <c r="F130" s="6">
        <v>3354.1877109557108</v>
      </c>
      <c r="G130" s="6">
        <v>2898.1996643356642</v>
      </c>
    </row>
    <row r="131" spans="1:7" x14ac:dyDescent="0.25">
      <c r="A131" s="91" t="s">
        <v>56</v>
      </c>
      <c r="B131" s="5">
        <v>73</v>
      </c>
      <c r="C131" s="100">
        <v>0.54486626402070759</v>
      </c>
      <c r="D131" s="6">
        <v>271437.23800000001</v>
      </c>
      <c r="E131" s="6">
        <v>252576.228</v>
      </c>
      <c r="F131" s="6">
        <v>3401.2600684931508</v>
      </c>
      <c r="G131" s="6">
        <v>3142.8900684931509</v>
      </c>
    </row>
    <row r="132" spans="1:7" x14ac:dyDescent="0.25">
      <c r="A132" s="91" t="s">
        <v>208</v>
      </c>
      <c r="B132" s="5">
        <v>8</v>
      </c>
      <c r="C132" s="100">
        <v>0.1111111111111111</v>
      </c>
      <c r="D132" s="6">
        <v>29470.481</v>
      </c>
      <c r="E132" s="6">
        <v>27673.974999999999</v>
      </c>
      <c r="F132" s="6">
        <v>3484.060125</v>
      </c>
      <c r="G132" s="6">
        <v>3259.4968749999998</v>
      </c>
    </row>
    <row r="133" spans="1:7" x14ac:dyDescent="0.25">
      <c r="A133" s="91" t="s">
        <v>104</v>
      </c>
      <c r="B133" s="5">
        <v>76.125</v>
      </c>
      <c r="C133" s="100">
        <v>0.35796972395369542</v>
      </c>
      <c r="D133" s="6">
        <v>269448.40100000001</v>
      </c>
      <c r="E133" s="6">
        <v>240446.32700000002</v>
      </c>
      <c r="F133" s="6">
        <v>3342.1174252873566</v>
      </c>
      <c r="G133" s="6">
        <v>2961.1377996715933</v>
      </c>
    </row>
    <row r="134" spans="1:7" x14ac:dyDescent="0.25">
      <c r="A134" s="91" t="s">
        <v>101</v>
      </c>
      <c r="B134" s="5">
        <v>68.375</v>
      </c>
      <c r="C134" s="100">
        <v>0.44658753709198823</v>
      </c>
      <c r="D134" s="6">
        <v>241485.353</v>
      </c>
      <c r="E134" s="6">
        <v>214619.666</v>
      </c>
      <c r="F134" s="6">
        <v>3261.4607239488118</v>
      </c>
      <c r="G134" s="6">
        <v>2868.5439122486291</v>
      </c>
    </row>
    <row r="135" spans="1:7" x14ac:dyDescent="0.25">
      <c r="A135" s="91" t="s">
        <v>301</v>
      </c>
      <c r="B135" s="5">
        <v>35.125</v>
      </c>
      <c r="C135" s="100">
        <v>0.33186813186813191</v>
      </c>
      <c r="D135" s="6">
        <v>177194.878</v>
      </c>
      <c r="E135" s="6">
        <v>160281.45300000001</v>
      </c>
      <c r="F135" s="6">
        <v>4294.563644128114</v>
      </c>
      <c r="G135" s="6">
        <v>3813.0426476868333</v>
      </c>
    </row>
    <row r="136" spans="1:7" x14ac:dyDescent="0.25">
      <c r="A136" s="91" t="s">
        <v>132</v>
      </c>
      <c r="B136" s="5">
        <v>90.125</v>
      </c>
      <c r="C136" s="100">
        <v>0.33265966046887629</v>
      </c>
      <c r="D136" s="6">
        <v>360837.58299999998</v>
      </c>
      <c r="E136" s="6">
        <v>314279.04599999997</v>
      </c>
      <c r="F136" s="6">
        <v>3370.4422413314837</v>
      </c>
      <c r="G136" s="6">
        <v>2853.8426629680998</v>
      </c>
    </row>
    <row r="137" spans="1:7" x14ac:dyDescent="0.25">
      <c r="A137" s="91" t="s">
        <v>156</v>
      </c>
      <c r="B137" s="5">
        <v>102.5</v>
      </c>
      <c r="C137" s="100">
        <v>0.36708860759493667</v>
      </c>
      <c r="D137" s="6">
        <v>319881.408</v>
      </c>
      <c r="E137" s="6">
        <v>286769.64799999999</v>
      </c>
      <c r="F137" s="6">
        <v>2447.3467999999998</v>
      </c>
      <c r="G137" s="6">
        <v>2124.3052390243902</v>
      </c>
    </row>
    <row r="138" spans="1:7" x14ac:dyDescent="0.25">
      <c r="A138" s="91" t="s">
        <v>236</v>
      </c>
      <c r="B138" s="5">
        <v>89.125</v>
      </c>
      <c r="C138" s="100">
        <v>0.39212659204940176</v>
      </c>
      <c r="D138" s="6">
        <v>315544.12199999997</v>
      </c>
      <c r="E138" s="6">
        <v>281337.44099999999</v>
      </c>
      <c r="F138" s="6">
        <v>3082.0418288920055</v>
      </c>
      <c r="G138" s="6">
        <v>2698.2361514726508</v>
      </c>
    </row>
    <row r="139" spans="1:7" x14ac:dyDescent="0.25">
      <c r="A139" s="91" t="s">
        <v>226</v>
      </c>
      <c r="B139" s="5">
        <v>89.875</v>
      </c>
      <c r="C139" s="100">
        <v>0.57219031993437242</v>
      </c>
      <c r="D139" s="6">
        <v>271779.08</v>
      </c>
      <c r="E139" s="6">
        <v>228262.84300000002</v>
      </c>
      <c r="F139" s="6">
        <v>2931.367087621697</v>
      </c>
      <c r="G139" s="6">
        <v>2447.1808623087627</v>
      </c>
    </row>
    <row r="140" spans="1:7" x14ac:dyDescent="0.25">
      <c r="A140" s="91" t="s">
        <v>244</v>
      </c>
      <c r="B140" s="5">
        <v>17.25</v>
      </c>
      <c r="C140" s="100">
        <v>0.27113702623906705</v>
      </c>
      <c r="D140" s="6">
        <v>63652.632000000005</v>
      </c>
      <c r="E140" s="6">
        <v>58374.319000000003</v>
      </c>
      <c r="F140" s="6">
        <v>3330.2975072463769</v>
      </c>
      <c r="G140" s="6">
        <v>3024.3083478260874</v>
      </c>
    </row>
    <row r="141" spans="1:7" x14ac:dyDescent="0.25">
      <c r="A141" s="91" t="s">
        <v>39</v>
      </c>
      <c r="B141" s="5">
        <v>54.25</v>
      </c>
      <c r="C141" s="100">
        <v>0.40852459016393444</v>
      </c>
      <c r="D141" s="6">
        <v>260998.32</v>
      </c>
      <c r="E141" s="6">
        <v>245091.56700000001</v>
      </c>
      <c r="F141" s="6">
        <v>4192.2117972350225</v>
      </c>
      <c r="G141" s="6">
        <v>3898.9997603686638</v>
      </c>
    </row>
    <row r="142" spans="1:7" x14ac:dyDescent="0.25">
      <c r="A142" s="91" t="s">
        <v>210</v>
      </c>
      <c r="B142" s="5">
        <v>21</v>
      </c>
      <c r="C142" s="100">
        <v>0.52191235059760954</v>
      </c>
      <c r="D142" s="6">
        <v>109753.88400000001</v>
      </c>
      <c r="E142" s="6">
        <v>99601.806000000011</v>
      </c>
      <c r="F142" s="6">
        <v>4755.6135238095239</v>
      </c>
      <c r="G142" s="6">
        <v>4272.1812380952388</v>
      </c>
    </row>
    <row r="143" spans="1:7" x14ac:dyDescent="0.25">
      <c r="A143" s="91" t="s">
        <v>115</v>
      </c>
      <c r="B143" s="5">
        <v>129.75</v>
      </c>
      <c r="C143" s="100">
        <v>0.34789557805007987</v>
      </c>
      <c r="D143" s="6">
        <v>418622.86300000001</v>
      </c>
      <c r="E143" s="6">
        <v>368944.93400000001</v>
      </c>
      <c r="F143" s="6">
        <v>2946.8132793834302</v>
      </c>
      <c r="G143" s="6">
        <v>2563.9390674373799</v>
      </c>
    </row>
    <row r="144" spans="1:7" x14ac:dyDescent="0.25">
      <c r="A144" s="91" t="s">
        <v>97</v>
      </c>
      <c r="B144" s="5">
        <v>162.75</v>
      </c>
      <c r="C144" s="100">
        <v>0.34299935078987231</v>
      </c>
      <c r="D144" s="6">
        <v>565143.18099999998</v>
      </c>
      <c r="E144" s="6">
        <v>519841.08899999998</v>
      </c>
      <c r="F144" s="6">
        <v>3117.318298003072</v>
      </c>
      <c r="G144" s="6">
        <v>2838.9644301075268</v>
      </c>
    </row>
    <row r="145" spans="1:7" x14ac:dyDescent="0.25">
      <c r="A145" s="91" t="s">
        <v>197</v>
      </c>
      <c r="B145" s="5">
        <v>12.875</v>
      </c>
      <c r="C145" s="100">
        <v>0.34351145038167941</v>
      </c>
      <c r="D145" s="6">
        <v>66122.971999999994</v>
      </c>
      <c r="E145" s="6">
        <v>56585.382999999994</v>
      </c>
      <c r="F145" s="6">
        <v>4589.6046601941744</v>
      </c>
      <c r="G145" s="6">
        <v>3848.8210485436889</v>
      </c>
    </row>
    <row r="146" spans="1:7" x14ac:dyDescent="0.25">
      <c r="A146" s="91" t="s">
        <v>68</v>
      </c>
      <c r="B146" s="5">
        <v>84.375</v>
      </c>
      <c r="C146" s="100">
        <v>0.33940972222222227</v>
      </c>
      <c r="D146" s="6">
        <v>286044.43400000001</v>
      </c>
      <c r="E146" s="6">
        <v>262145.55</v>
      </c>
      <c r="F146" s="6">
        <v>3145.6225659259258</v>
      </c>
      <c r="G146" s="6">
        <v>2862.3765333333331</v>
      </c>
    </row>
    <row r="147" spans="1:7" x14ac:dyDescent="0.25">
      <c r="A147" s="91" t="s">
        <v>284</v>
      </c>
      <c r="B147" s="5">
        <v>41.375</v>
      </c>
      <c r="C147" s="100">
        <v>0.39224137931034475</v>
      </c>
      <c r="D147" s="6">
        <v>149636</v>
      </c>
      <c r="E147" s="6">
        <v>135481</v>
      </c>
      <c r="F147" s="6">
        <v>3200.5558912386705</v>
      </c>
      <c r="G147" s="6">
        <v>2858.4410876132929</v>
      </c>
    </row>
    <row r="148" spans="1:7" x14ac:dyDescent="0.25">
      <c r="A148" s="91" t="s">
        <v>94</v>
      </c>
      <c r="B148" s="5">
        <v>122.375</v>
      </c>
      <c r="C148" s="100">
        <v>0.56516443361753965</v>
      </c>
      <c r="D148" s="6">
        <v>560018.70200000005</v>
      </c>
      <c r="E148" s="6">
        <v>521942.60800000007</v>
      </c>
      <c r="F148" s="6">
        <v>4138.3589131767112</v>
      </c>
      <c r="G148" s="6">
        <v>3827.2161634320742</v>
      </c>
    </row>
    <row r="149" spans="1:7" x14ac:dyDescent="0.25">
      <c r="A149" s="91" t="s">
        <v>169</v>
      </c>
      <c r="B149" s="5">
        <v>81.375</v>
      </c>
      <c r="C149" s="100">
        <v>0.33291457286432158</v>
      </c>
      <c r="D149" s="6">
        <v>269123.83100000001</v>
      </c>
      <c r="E149" s="6">
        <v>233390.386</v>
      </c>
      <c r="F149" s="6">
        <v>2926.2391029185869</v>
      </c>
      <c r="G149" s="6">
        <v>2487.1184270353301</v>
      </c>
    </row>
    <row r="150" spans="1:7" x14ac:dyDescent="0.25">
      <c r="A150" s="91" t="s">
        <v>296</v>
      </c>
      <c r="B150" s="5">
        <v>33.5</v>
      </c>
      <c r="C150" s="100">
        <v>0.69264069264069261</v>
      </c>
      <c r="D150" s="6">
        <v>147884.17200000002</v>
      </c>
      <c r="E150" s="6">
        <v>139390.24700000003</v>
      </c>
      <c r="F150" s="6">
        <v>4101.021134328359</v>
      </c>
      <c r="G150" s="6">
        <v>3847.4711343283589</v>
      </c>
    </row>
    <row r="151" spans="1:7" x14ac:dyDescent="0.25">
      <c r="A151" s="91" t="s">
        <v>158</v>
      </c>
      <c r="B151" s="5">
        <v>115</v>
      </c>
      <c r="C151" s="100">
        <v>0.22177256171590451</v>
      </c>
      <c r="D151" s="6">
        <v>330997.82499999995</v>
      </c>
      <c r="E151" s="6">
        <v>296555.47199999995</v>
      </c>
      <c r="F151" s="6">
        <v>2403.8031739130429</v>
      </c>
      <c r="G151" s="6">
        <v>2104.3044521739125</v>
      </c>
    </row>
    <row r="152" spans="1:7" x14ac:dyDescent="0.25">
      <c r="A152" s="91" t="s">
        <v>127</v>
      </c>
      <c r="B152" s="5">
        <v>62.5</v>
      </c>
      <c r="C152" s="100">
        <v>0.62345877817461659</v>
      </c>
      <c r="D152" s="6">
        <v>247681.851</v>
      </c>
      <c r="E152" s="6">
        <v>217972.14299999998</v>
      </c>
      <c r="F152" s="6">
        <v>3454.9006559999998</v>
      </c>
      <c r="G152" s="6">
        <v>2979.5453279999997</v>
      </c>
    </row>
    <row r="153" spans="1:7" x14ac:dyDescent="0.25">
      <c r="A153" s="91" t="s">
        <v>230</v>
      </c>
      <c r="B153" s="5">
        <v>139</v>
      </c>
      <c r="C153" s="100">
        <v>0.5367847411444141</v>
      </c>
      <c r="D153" s="6">
        <v>410630.89</v>
      </c>
      <c r="E153" s="6">
        <v>340196.90399999998</v>
      </c>
      <c r="F153" s="6">
        <v>2630.7214748201441</v>
      </c>
      <c r="G153" s="6">
        <v>2124.0021510791366</v>
      </c>
    </row>
    <row r="154" spans="1:7" x14ac:dyDescent="0.25">
      <c r="A154" s="91" t="s">
        <v>63</v>
      </c>
      <c r="B154" s="5">
        <v>79</v>
      </c>
      <c r="C154" s="100">
        <v>0.53313508920985564</v>
      </c>
      <c r="D154" s="6">
        <v>282391.087</v>
      </c>
      <c r="E154" s="6">
        <v>259943.80100000001</v>
      </c>
      <c r="F154" s="6">
        <v>3296.6393544303796</v>
      </c>
      <c r="G154" s="6">
        <v>3012.4964936708861</v>
      </c>
    </row>
    <row r="155" spans="1:7" x14ac:dyDescent="0.25">
      <c r="A155" s="91" t="s">
        <v>256</v>
      </c>
      <c r="B155" s="5">
        <v>91</v>
      </c>
      <c r="C155" s="100">
        <v>0.32286835533357117</v>
      </c>
      <c r="D155" s="6">
        <v>350656.109</v>
      </c>
      <c r="E155" s="6">
        <v>323005.43300000002</v>
      </c>
      <c r="F155" s="6">
        <v>3251.0809340659339</v>
      </c>
      <c r="G155" s="6">
        <v>2947.2273516483519</v>
      </c>
    </row>
    <row r="156" spans="1:7" x14ac:dyDescent="0.25">
      <c r="A156" s="91" t="s">
        <v>131</v>
      </c>
      <c r="B156" s="5">
        <v>82</v>
      </c>
      <c r="C156" s="100">
        <v>0.28097982708933716</v>
      </c>
      <c r="D156" s="6">
        <v>335630.13799999998</v>
      </c>
      <c r="E156" s="6">
        <v>301022.70499999996</v>
      </c>
      <c r="F156" s="6">
        <v>3646.0260243902435</v>
      </c>
      <c r="G156" s="6">
        <v>3223.9841585365848</v>
      </c>
    </row>
    <row r="157" spans="1:7" x14ac:dyDescent="0.25">
      <c r="A157" s="91" t="s">
        <v>278</v>
      </c>
      <c r="B157" s="5">
        <v>24.625</v>
      </c>
      <c r="C157" s="100">
        <v>0.7142857142857143</v>
      </c>
      <c r="D157" s="6">
        <v>98114.32</v>
      </c>
      <c r="E157" s="6">
        <v>87686.564000000013</v>
      </c>
      <c r="F157" s="6">
        <v>3700.8011370558379</v>
      </c>
      <c r="G157" s="6">
        <v>3277.3389644670056</v>
      </c>
    </row>
    <row r="158" spans="1:7" x14ac:dyDescent="0.25">
      <c r="A158" s="91" t="s">
        <v>111</v>
      </c>
      <c r="B158" s="5">
        <v>97.75</v>
      </c>
      <c r="C158" s="100">
        <v>0.39777869189633891</v>
      </c>
      <c r="D158" s="6">
        <v>307109.81199999998</v>
      </c>
      <c r="E158" s="6">
        <v>265859.82299999997</v>
      </c>
      <c r="F158" s="6">
        <v>2861.9290843989766</v>
      </c>
      <c r="G158" s="6">
        <v>2439.9343120204599</v>
      </c>
    </row>
    <row r="159" spans="1:7" x14ac:dyDescent="0.25">
      <c r="A159" s="91" t="s">
        <v>71</v>
      </c>
      <c r="B159" s="5">
        <v>91.125</v>
      </c>
      <c r="C159" s="100">
        <v>0.43044247787610618</v>
      </c>
      <c r="D159" s="6">
        <v>310934.25699999998</v>
      </c>
      <c r="E159" s="6">
        <v>286242.72599999997</v>
      </c>
      <c r="F159" s="6">
        <v>3147.7295802469139</v>
      </c>
      <c r="G159" s="6">
        <v>2876.7662770919064</v>
      </c>
    </row>
    <row r="160" spans="1:7" x14ac:dyDescent="0.25">
      <c r="A160" s="91" t="s">
        <v>89</v>
      </c>
      <c r="B160" s="5">
        <v>103.375</v>
      </c>
      <c r="C160" s="100">
        <v>0.51017113335485953</v>
      </c>
      <c r="D160" s="6">
        <v>438516.44300000003</v>
      </c>
      <c r="E160" s="6">
        <v>406668.65900000004</v>
      </c>
      <c r="F160" s="6">
        <v>3875.6191438935916</v>
      </c>
      <c r="G160" s="6">
        <v>3567.5390084643291</v>
      </c>
    </row>
    <row r="161" spans="1:7" x14ac:dyDescent="0.25">
      <c r="A161" s="91" t="s">
        <v>78</v>
      </c>
      <c r="B161" s="5">
        <v>98.25</v>
      </c>
      <c r="C161" s="100">
        <v>0.20385974449578689</v>
      </c>
      <c r="D161" s="6">
        <v>373532.79700000002</v>
      </c>
      <c r="E161" s="6">
        <v>350542.114</v>
      </c>
      <c r="F161" s="6">
        <v>3444.9567226463105</v>
      </c>
      <c r="G161" s="6">
        <v>3210.9548600508906</v>
      </c>
    </row>
    <row r="162" spans="1:7" x14ac:dyDescent="0.25">
      <c r="A162" s="91" t="s">
        <v>228</v>
      </c>
      <c r="B162" s="5">
        <v>129.5</v>
      </c>
      <c r="C162" s="100">
        <v>0.58216112531969311</v>
      </c>
      <c r="D162" s="6">
        <v>383485.06200000003</v>
      </c>
      <c r="E162" s="6">
        <v>298936.23800000001</v>
      </c>
      <c r="F162" s="6">
        <v>2590.2951274131278</v>
      </c>
      <c r="G162" s="6">
        <v>1937.4084555984557</v>
      </c>
    </row>
    <row r="163" spans="1:7" x14ac:dyDescent="0.25">
      <c r="A163" s="91" t="s">
        <v>58</v>
      </c>
      <c r="B163" s="5">
        <v>71.75</v>
      </c>
      <c r="C163" s="100">
        <v>0.55652173913043479</v>
      </c>
      <c r="D163" s="6">
        <v>299431.212</v>
      </c>
      <c r="E163" s="6">
        <v>273871.60399999999</v>
      </c>
      <c r="F163" s="6">
        <v>3912.9091010452962</v>
      </c>
      <c r="G163" s="6">
        <v>3556.6776306620209</v>
      </c>
    </row>
    <row r="164" spans="1:7" x14ac:dyDescent="0.25">
      <c r="A164" s="91" t="s">
        <v>148</v>
      </c>
      <c r="B164" s="5">
        <v>101.25</v>
      </c>
      <c r="C164" s="100">
        <v>0.67889908256880727</v>
      </c>
      <c r="D164" s="6">
        <v>351554.51300000004</v>
      </c>
      <c r="E164" s="6">
        <v>314038.48600000003</v>
      </c>
      <c r="F164" s="6">
        <v>3280.7763456790126</v>
      </c>
      <c r="G164" s="6">
        <v>2910.2476839506176</v>
      </c>
    </row>
    <row r="165" spans="1:7" x14ac:dyDescent="0.25">
      <c r="A165" s="91" t="s">
        <v>110</v>
      </c>
      <c r="B165" s="5">
        <v>97.375</v>
      </c>
      <c r="C165" s="100">
        <v>0.47711670480549201</v>
      </c>
      <c r="D165" s="6">
        <v>326762.54500000004</v>
      </c>
      <c r="E165" s="6">
        <v>288912.63700000005</v>
      </c>
      <c r="F165" s="6">
        <v>3092.6767342747116</v>
      </c>
      <c r="G165" s="6">
        <v>2703.9742130937107</v>
      </c>
    </row>
    <row r="166" spans="1:7" x14ac:dyDescent="0.25">
      <c r="A166" s="91" t="s">
        <v>282</v>
      </c>
      <c r="B166" s="5">
        <v>89.75</v>
      </c>
      <c r="C166" s="100">
        <v>0.48815009874917703</v>
      </c>
      <c r="D166" s="6">
        <v>354550.74800000002</v>
      </c>
      <c r="E166" s="6">
        <v>310698.23800000001</v>
      </c>
      <c r="F166" s="6">
        <v>3678.8920334261838</v>
      </c>
      <c r="G166" s="6">
        <v>3190.2846796657382</v>
      </c>
    </row>
    <row r="167" spans="1:7" x14ac:dyDescent="0.25">
      <c r="A167" s="91" t="s">
        <v>289</v>
      </c>
      <c r="B167" s="5">
        <v>102.375</v>
      </c>
      <c r="C167" s="100">
        <v>0.3907977293098297</v>
      </c>
      <c r="D167" s="6">
        <v>350042.94200000004</v>
      </c>
      <c r="E167" s="6">
        <v>309287.56500000006</v>
      </c>
      <c r="F167" s="6">
        <v>3058.4609719169721</v>
      </c>
      <c r="G167" s="6">
        <v>2660.3620512820517</v>
      </c>
    </row>
    <row r="168" spans="1:7" x14ac:dyDescent="0.25">
      <c r="A168" s="91" t="s">
        <v>40</v>
      </c>
      <c r="B168" s="5">
        <v>54.25</v>
      </c>
      <c r="C168" s="100">
        <v>0.34113545816733071</v>
      </c>
      <c r="D168" s="6">
        <v>224278.397</v>
      </c>
      <c r="E168" s="6">
        <v>203915.59299999999</v>
      </c>
      <c r="F168" s="6">
        <v>3828.4181013824887</v>
      </c>
      <c r="G168" s="6">
        <v>3453.0668755760366</v>
      </c>
    </row>
    <row r="169" spans="1:7" x14ac:dyDescent="0.25">
      <c r="A169" s="91" t="s">
        <v>41</v>
      </c>
      <c r="B169" s="5">
        <v>58.25</v>
      </c>
      <c r="C169" s="100">
        <v>0.33564814814814814</v>
      </c>
      <c r="D169" s="6">
        <v>186282.90900000001</v>
      </c>
      <c r="E169" s="6">
        <v>171177.89400000003</v>
      </c>
      <c r="F169" s="6">
        <v>2966.5202575107301</v>
      </c>
      <c r="G169" s="6">
        <v>2707.2066952789705</v>
      </c>
    </row>
    <row r="170" spans="1:7" x14ac:dyDescent="0.25">
      <c r="A170" s="91" t="s">
        <v>98</v>
      </c>
      <c r="B170" s="5">
        <v>199.375</v>
      </c>
      <c r="C170" s="100">
        <v>0.57124225627649161</v>
      </c>
      <c r="D170" s="6">
        <v>689449.60900000005</v>
      </c>
      <c r="E170" s="6">
        <v>637350.74900000007</v>
      </c>
      <c r="F170" s="6">
        <v>3028.3221667711605</v>
      </c>
      <c r="G170" s="6">
        <v>2767.011270219436</v>
      </c>
    </row>
    <row r="171" spans="1:7" x14ac:dyDescent="0.25">
      <c r="A171" s="91" t="s">
        <v>155</v>
      </c>
      <c r="B171" s="5">
        <v>85</v>
      </c>
      <c r="C171" s="100">
        <v>0.51022604951560824</v>
      </c>
      <c r="D171" s="6">
        <v>258429.508</v>
      </c>
      <c r="E171" s="6">
        <v>232020.66899999999</v>
      </c>
      <c r="F171" s="6">
        <v>2789.2457411764708</v>
      </c>
      <c r="G171" s="6">
        <v>2478.5535176470589</v>
      </c>
    </row>
    <row r="172" spans="1:7" x14ac:dyDescent="0.25">
      <c r="A172" s="91" t="s">
        <v>64</v>
      </c>
      <c r="B172" s="5">
        <v>79.625</v>
      </c>
      <c r="C172" s="100">
        <v>0.77382580939352485</v>
      </c>
      <c r="D172" s="6">
        <v>286409.49599999998</v>
      </c>
      <c r="E172" s="6">
        <v>265165.63899999997</v>
      </c>
      <c r="F172" s="6">
        <v>3278.8167284144424</v>
      </c>
      <c r="G172" s="6">
        <v>3012.0178963893245</v>
      </c>
    </row>
    <row r="173" spans="1:7" x14ac:dyDescent="0.25">
      <c r="A173" s="91" t="s">
        <v>112</v>
      </c>
      <c r="B173" s="5">
        <v>102</v>
      </c>
      <c r="C173" s="100">
        <v>0.41200000000000003</v>
      </c>
      <c r="D173" s="6">
        <v>378539.51699999999</v>
      </c>
      <c r="E173" s="6">
        <v>335538.37400000001</v>
      </c>
      <c r="F173" s="6">
        <v>3407.4237352941177</v>
      </c>
      <c r="G173" s="6">
        <v>2985.8439019607845</v>
      </c>
    </row>
    <row r="174" spans="1:7" x14ac:dyDescent="0.25">
      <c r="A174" s="91" t="s">
        <v>79</v>
      </c>
      <c r="B174" s="5">
        <v>100</v>
      </c>
      <c r="C174" s="100">
        <v>0.34839476813317477</v>
      </c>
      <c r="D174" s="6">
        <v>331170.728</v>
      </c>
      <c r="E174" s="6">
        <v>304695.45900000003</v>
      </c>
      <c r="F174" s="6">
        <v>2887.0583099999999</v>
      </c>
      <c r="G174" s="6">
        <v>2622.3056200000005</v>
      </c>
    </row>
    <row r="175" spans="1:7" x14ac:dyDescent="0.25">
      <c r="A175" s="91" t="s">
        <v>47</v>
      </c>
      <c r="B175" s="5">
        <v>61.125</v>
      </c>
      <c r="C175" s="100">
        <v>0.20880361173814901</v>
      </c>
      <c r="D175" s="6">
        <v>247030.76200000002</v>
      </c>
      <c r="E175" s="6">
        <v>230345.92600000001</v>
      </c>
      <c r="F175" s="6">
        <v>3750.9727280163602</v>
      </c>
      <c r="G175" s="6">
        <v>3478.0101758691208</v>
      </c>
    </row>
    <row r="176" spans="1:7" x14ac:dyDescent="0.25">
      <c r="A176" s="91" t="s">
        <v>36</v>
      </c>
      <c r="B176" s="5">
        <v>49.5</v>
      </c>
      <c r="C176" s="100">
        <v>0.39969834087481143</v>
      </c>
      <c r="D176" s="6">
        <v>170385.06599999999</v>
      </c>
      <c r="E176" s="6">
        <v>156859.89599999998</v>
      </c>
      <c r="F176" s="6">
        <v>3036.9968282828281</v>
      </c>
      <c r="G176" s="6">
        <v>2763.7610707070703</v>
      </c>
    </row>
    <row r="177" spans="1:7" x14ac:dyDescent="0.25">
      <c r="A177" s="91" t="s">
        <v>69</v>
      </c>
      <c r="B177" s="5">
        <v>88.625</v>
      </c>
      <c r="C177" s="100">
        <v>0.5128097438051239</v>
      </c>
      <c r="D177" s="6">
        <v>281092.04700000002</v>
      </c>
      <c r="E177" s="6">
        <v>257938.45900000003</v>
      </c>
      <c r="F177" s="6">
        <v>2883.6662454160792</v>
      </c>
      <c r="G177" s="6">
        <v>2622.4127842031035</v>
      </c>
    </row>
    <row r="178" spans="1:7" x14ac:dyDescent="0.25">
      <c r="A178" s="91" t="s">
        <v>121</v>
      </c>
      <c r="B178" s="5">
        <v>210.375</v>
      </c>
      <c r="C178" s="100">
        <v>0.5140158439975625</v>
      </c>
      <c r="D178" s="6">
        <v>918083.848</v>
      </c>
      <c r="E178" s="6">
        <v>827969.75399999996</v>
      </c>
      <c r="F178" s="6">
        <v>4258.7422364824724</v>
      </c>
      <c r="G178" s="6">
        <v>3830.3924135472371</v>
      </c>
    </row>
    <row r="179" spans="1:7" x14ac:dyDescent="0.25">
      <c r="A179" s="91" t="s">
        <v>276</v>
      </c>
      <c r="B179" s="5">
        <v>112.875</v>
      </c>
      <c r="C179" s="100">
        <v>0.31030070377479207</v>
      </c>
      <c r="D179" s="6">
        <v>390102.57399999996</v>
      </c>
      <c r="E179" s="6">
        <v>354266.01299999998</v>
      </c>
      <c r="F179" s="6">
        <v>3148.186666666666</v>
      </c>
      <c r="G179" s="6">
        <v>2830.6977541528236</v>
      </c>
    </row>
    <row r="180" spans="1:7" x14ac:dyDescent="0.25">
      <c r="A180" s="91" t="s">
        <v>142</v>
      </c>
      <c r="B180" s="5">
        <v>81.5</v>
      </c>
      <c r="C180" s="100">
        <v>0.26512766701643931</v>
      </c>
      <c r="D180" s="6">
        <v>292053.538</v>
      </c>
      <c r="E180" s="6">
        <v>262681.402</v>
      </c>
      <c r="F180" s="6">
        <v>3324.8853251533742</v>
      </c>
      <c r="G180" s="6">
        <v>2964.4910184049081</v>
      </c>
    </row>
    <row r="181" spans="1:7" x14ac:dyDescent="0.25">
      <c r="A181" s="91" t="s">
        <v>178</v>
      </c>
      <c r="B181" s="5">
        <v>33.125</v>
      </c>
      <c r="C181" s="100">
        <v>0.65727699530516426</v>
      </c>
      <c r="D181" s="6">
        <v>145236.18599999999</v>
      </c>
      <c r="E181" s="6">
        <v>129261.94399999999</v>
      </c>
      <c r="F181" s="6">
        <v>4063.3450867924521</v>
      </c>
      <c r="G181" s="6">
        <v>3581.103818867924</v>
      </c>
    </row>
    <row r="182" spans="1:7" x14ac:dyDescent="0.25">
      <c r="A182" s="91" t="s">
        <v>222</v>
      </c>
      <c r="B182" s="5">
        <v>3</v>
      </c>
      <c r="C182" s="100">
        <v>4.2016806722689079E-2</v>
      </c>
      <c r="D182" s="6">
        <v>15253.648999999999</v>
      </c>
      <c r="E182" s="6">
        <v>13348.237999999999</v>
      </c>
      <c r="F182" s="6">
        <v>4338.9426666666668</v>
      </c>
      <c r="G182" s="6">
        <v>3703.8056666666666</v>
      </c>
    </row>
    <row r="183" spans="1:7" x14ac:dyDescent="0.25">
      <c r="A183" s="91" t="s">
        <v>138</v>
      </c>
      <c r="B183" s="5">
        <v>68.25</v>
      </c>
      <c r="C183" s="100">
        <v>0.40604751619870416</v>
      </c>
      <c r="D183" s="6">
        <v>252807.394</v>
      </c>
      <c r="E183" s="6">
        <v>227448.86499999999</v>
      </c>
      <c r="F183" s="6">
        <v>3508.0492014652013</v>
      </c>
      <c r="G183" s="6">
        <v>3136.4956630036631</v>
      </c>
    </row>
    <row r="184" spans="1:7" x14ac:dyDescent="0.25">
      <c r="A184" s="91" t="s">
        <v>188</v>
      </c>
      <c r="B184" s="5">
        <v>82.125</v>
      </c>
      <c r="C184" s="100">
        <v>0.35732430143945809</v>
      </c>
      <c r="D184" s="6">
        <v>272160.85100000002</v>
      </c>
      <c r="E184" s="6">
        <v>233831.13900000002</v>
      </c>
      <c r="F184" s="6">
        <v>3026.7855951293764</v>
      </c>
      <c r="G184" s="6">
        <v>2560.0615525114158</v>
      </c>
    </row>
    <row r="185" spans="1:7" x14ac:dyDescent="0.25">
      <c r="A185" s="91" t="s">
        <v>199</v>
      </c>
      <c r="B185" s="5">
        <v>87.375</v>
      </c>
      <c r="C185" s="100">
        <v>0.47617438323758027</v>
      </c>
      <c r="D185" s="6">
        <v>375312.96100000001</v>
      </c>
      <c r="E185" s="6">
        <v>331345.06</v>
      </c>
      <c r="F185" s="6">
        <v>3883.0598340486408</v>
      </c>
      <c r="G185" s="6">
        <v>3379.8506666666667</v>
      </c>
    </row>
    <row r="186" spans="1:7" x14ac:dyDescent="0.25">
      <c r="A186" s="91" t="s">
        <v>52</v>
      </c>
      <c r="B186" s="5">
        <v>67</v>
      </c>
      <c r="C186" s="100">
        <v>0.80053817692566431</v>
      </c>
      <c r="D186" s="6">
        <v>386617.61099999998</v>
      </c>
      <c r="E186" s="6">
        <v>368512.57499999995</v>
      </c>
      <c r="F186" s="6">
        <v>5312.9908208955212</v>
      </c>
      <c r="G186" s="6">
        <v>5042.7664029850739</v>
      </c>
    </row>
    <row r="187" spans="1:7" x14ac:dyDescent="0.25">
      <c r="A187" s="91" t="s">
        <v>116</v>
      </c>
      <c r="B187" s="5">
        <v>129.5</v>
      </c>
      <c r="C187" s="100">
        <v>0.30674846625766872</v>
      </c>
      <c r="D187" s="6">
        <v>372340.58299999998</v>
      </c>
      <c r="E187" s="6">
        <v>323076.95799999998</v>
      </c>
      <c r="F187" s="6">
        <v>2615.9744169884166</v>
      </c>
      <c r="G187" s="6">
        <v>2235.560324324324</v>
      </c>
    </row>
    <row r="188" spans="1:7" x14ac:dyDescent="0.25">
      <c r="A188" s="91" t="s">
        <v>186</v>
      </c>
      <c r="B188" s="5">
        <v>44.75</v>
      </c>
      <c r="C188" s="100">
        <v>0.49041297935103245</v>
      </c>
      <c r="D188" s="6">
        <v>184420.39199999999</v>
      </c>
      <c r="E188" s="6">
        <v>156196.20699999999</v>
      </c>
      <c r="F188" s="6">
        <v>3557.4409608938549</v>
      </c>
      <c r="G188" s="6">
        <v>2926.7329162011174</v>
      </c>
    </row>
    <row r="189" spans="1:7" x14ac:dyDescent="0.25">
      <c r="A189" s="91" t="s">
        <v>258</v>
      </c>
      <c r="B189" s="5">
        <v>24</v>
      </c>
      <c r="C189" s="100">
        <v>0.54545454545454541</v>
      </c>
      <c r="D189" s="6">
        <v>110118.351</v>
      </c>
      <c r="E189" s="6">
        <v>100477.583</v>
      </c>
      <c r="F189" s="6">
        <v>4262.5236249999998</v>
      </c>
      <c r="G189" s="6">
        <v>3860.8249583333331</v>
      </c>
    </row>
    <row r="190" spans="1:7" x14ac:dyDescent="0.25">
      <c r="A190" s="91" t="s">
        <v>53</v>
      </c>
      <c r="B190" s="5">
        <v>68.5</v>
      </c>
      <c r="C190" s="100">
        <v>0.48905109489051096</v>
      </c>
      <c r="D190" s="6">
        <v>262115.639</v>
      </c>
      <c r="E190" s="6">
        <v>242575.87599999999</v>
      </c>
      <c r="F190" s="6">
        <v>3456.4974160583943</v>
      </c>
      <c r="G190" s="6">
        <v>3171.2454014598538</v>
      </c>
    </row>
    <row r="191" spans="1:7" x14ac:dyDescent="0.25">
      <c r="A191" s="91" t="s">
        <v>38</v>
      </c>
      <c r="B191" s="5">
        <v>51.875</v>
      </c>
      <c r="C191" s="100">
        <v>0.56187290969899673</v>
      </c>
      <c r="D191" s="6">
        <v>209338.44500000001</v>
      </c>
      <c r="E191" s="6">
        <v>189683.90700000001</v>
      </c>
      <c r="F191" s="6">
        <v>3491.0554024096386</v>
      </c>
      <c r="G191" s="6">
        <v>3112.1727421686751</v>
      </c>
    </row>
    <row r="192" spans="1:7" x14ac:dyDescent="0.25">
      <c r="A192" s="91" t="s">
        <v>151</v>
      </c>
      <c r="B192" s="5">
        <v>150.625</v>
      </c>
      <c r="C192" s="100">
        <v>0.50074738415545594</v>
      </c>
      <c r="D192" s="6">
        <v>521885.51999999996</v>
      </c>
      <c r="E192" s="6">
        <v>464252.12899999996</v>
      </c>
      <c r="F192" s="6">
        <v>3242.9723352697092</v>
      </c>
      <c r="G192" s="6">
        <v>2860.3440132780083</v>
      </c>
    </row>
    <row r="193" spans="1:7" x14ac:dyDescent="0.25">
      <c r="A193" s="91" t="s">
        <v>268</v>
      </c>
      <c r="B193" s="5">
        <v>58.875</v>
      </c>
      <c r="C193" s="100">
        <v>0.48445825932504444</v>
      </c>
      <c r="D193" s="6">
        <v>279112.36900000001</v>
      </c>
      <c r="E193" s="6">
        <v>256748.766</v>
      </c>
      <c r="F193" s="6">
        <v>4024.134743099788</v>
      </c>
      <c r="G193" s="6">
        <v>3644.2858598726116</v>
      </c>
    </row>
    <row r="194" spans="1:7" x14ac:dyDescent="0.25">
      <c r="A194" s="91" t="s">
        <v>190</v>
      </c>
      <c r="B194" s="5">
        <v>84.375</v>
      </c>
      <c r="C194" s="100">
        <v>0.53551136363636365</v>
      </c>
      <c r="D194" s="6">
        <v>283458.25799999997</v>
      </c>
      <c r="E194" s="6">
        <v>241440.15799999997</v>
      </c>
      <c r="F194" s="6">
        <v>2867.5468088888888</v>
      </c>
      <c r="G194" s="6">
        <v>2369.5545125925919</v>
      </c>
    </row>
    <row r="195" spans="1:7" x14ac:dyDescent="0.25">
      <c r="A195" s="91" t="s">
        <v>82</v>
      </c>
      <c r="B195" s="5">
        <v>101.375</v>
      </c>
      <c r="C195" s="100">
        <v>0.33634772462077017</v>
      </c>
      <c r="D195" s="6">
        <v>403135.772</v>
      </c>
      <c r="E195" s="6">
        <v>373810.83</v>
      </c>
      <c r="F195" s="6">
        <v>3600.4822786683108</v>
      </c>
      <c r="G195" s="6">
        <v>3311.2103477188657</v>
      </c>
    </row>
    <row r="196" spans="1:7" x14ac:dyDescent="0.25">
      <c r="A196" s="91" t="s">
        <v>171</v>
      </c>
      <c r="B196" s="5">
        <v>54.125</v>
      </c>
      <c r="C196" s="100">
        <v>0.4098360655737705</v>
      </c>
      <c r="D196" s="6">
        <v>194117.49300000002</v>
      </c>
      <c r="E196" s="6">
        <v>171516.74300000002</v>
      </c>
      <c r="F196" s="6">
        <v>3268.2155196304852</v>
      </c>
      <c r="G196" s="6">
        <v>2850.6496997690533</v>
      </c>
    </row>
    <row r="197" spans="1:7" x14ac:dyDescent="0.25">
      <c r="A197" s="91" t="s">
        <v>83</v>
      </c>
      <c r="B197" s="5">
        <v>99.375</v>
      </c>
      <c r="C197" s="100">
        <v>0.54402102496714855</v>
      </c>
      <c r="D197" s="6">
        <v>495956.16200000001</v>
      </c>
      <c r="E197" s="6">
        <v>450508.65899999999</v>
      </c>
      <c r="F197" s="6">
        <v>4466.6051220125792</v>
      </c>
      <c r="G197" s="6">
        <v>4009.2717584905658</v>
      </c>
    </row>
    <row r="198" spans="1:7" x14ac:dyDescent="0.25">
      <c r="A198" s="91" t="s">
        <v>80</v>
      </c>
      <c r="B198" s="5">
        <v>100.125</v>
      </c>
      <c r="C198" s="100">
        <v>0.35801630434782611</v>
      </c>
      <c r="D198" s="6">
        <v>358872.14</v>
      </c>
      <c r="E198" s="6">
        <v>331403.516</v>
      </c>
      <c r="F198" s="6">
        <v>3231.4499375780279</v>
      </c>
      <c r="G198" s="6">
        <v>2957.1066267166038</v>
      </c>
    </row>
    <row r="199" spans="1:7" x14ac:dyDescent="0.25">
      <c r="A199" s="91" t="s">
        <v>123</v>
      </c>
      <c r="B199" s="5">
        <v>26.75</v>
      </c>
      <c r="C199" s="100">
        <v>0.61454545454545451</v>
      </c>
      <c r="D199" s="6">
        <v>138914.41100000002</v>
      </c>
      <c r="E199" s="6">
        <v>125497.53600000002</v>
      </c>
      <c r="F199" s="6">
        <v>5143.6185046728979</v>
      </c>
      <c r="G199" s="6">
        <v>4642.0530841121508</v>
      </c>
    </row>
    <row r="200" spans="1:7" x14ac:dyDescent="0.25">
      <c r="A200" s="91" t="s">
        <v>173</v>
      </c>
      <c r="B200" s="5">
        <v>71.25</v>
      </c>
      <c r="C200" s="100">
        <v>0.69306930693069313</v>
      </c>
      <c r="D200" s="6">
        <v>211846.06700000001</v>
      </c>
      <c r="E200" s="6">
        <v>180795.804</v>
      </c>
      <c r="F200" s="6">
        <v>2845.1405333333332</v>
      </c>
      <c r="G200" s="6">
        <v>2409.3473684210526</v>
      </c>
    </row>
    <row r="201" spans="1:7" x14ac:dyDescent="0.25">
      <c r="A201" s="91" t="s">
        <v>141</v>
      </c>
      <c r="B201" s="5">
        <v>79.875</v>
      </c>
      <c r="C201" s="100">
        <v>0.57232704402515722</v>
      </c>
      <c r="D201" s="6">
        <v>306696.89</v>
      </c>
      <c r="E201" s="6">
        <v>274911.32800000004</v>
      </c>
      <c r="F201" s="6">
        <v>3839.7106729264478</v>
      </c>
      <c r="G201" s="6">
        <v>3441.7693646322382</v>
      </c>
    </row>
    <row r="202" spans="1:7" x14ac:dyDescent="0.25">
      <c r="A202" s="91" t="s">
        <v>198</v>
      </c>
      <c r="B202" s="5">
        <v>14.875</v>
      </c>
      <c r="C202" s="100">
        <v>0.8</v>
      </c>
      <c r="D202" s="6">
        <v>71357.247000000003</v>
      </c>
      <c r="E202" s="6">
        <v>60519.355000000003</v>
      </c>
      <c r="F202" s="6">
        <v>4405.7394957983197</v>
      </c>
      <c r="G202" s="6">
        <v>3677.1417142857144</v>
      </c>
    </row>
    <row r="203" spans="1:7" x14ac:dyDescent="0.25">
      <c r="A203" s="91" t="s">
        <v>162</v>
      </c>
      <c r="B203" s="5">
        <v>78.5</v>
      </c>
      <c r="C203" s="100">
        <v>0.66255319148936165</v>
      </c>
      <c r="D203" s="6">
        <v>270847.62699999998</v>
      </c>
      <c r="E203" s="6">
        <v>237344.81299999997</v>
      </c>
      <c r="F203" s="6">
        <v>3331.8013121019108</v>
      </c>
      <c r="G203" s="6">
        <v>2905.0138726114646</v>
      </c>
    </row>
    <row r="204" spans="1:7" x14ac:dyDescent="0.25">
      <c r="A204" s="91" t="s">
        <v>261</v>
      </c>
      <c r="B204" s="5">
        <v>145</v>
      </c>
      <c r="C204" s="100">
        <v>0.58872271624898942</v>
      </c>
      <c r="D204" s="6">
        <v>578595.39300000004</v>
      </c>
      <c r="E204" s="6">
        <v>513369.17600000004</v>
      </c>
      <c r="F204" s="6">
        <v>3514.8416896551726</v>
      </c>
      <c r="G204" s="6">
        <v>3065.005710344828</v>
      </c>
    </row>
    <row r="205" spans="1:7" x14ac:dyDescent="0.25">
      <c r="A205" s="91" t="s">
        <v>59</v>
      </c>
      <c r="B205" s="5">
        <v>73</v>
      </c>
      <c r="C205" s="100">
        <v>0.42957042957042957</v>
      </c>
      <c r="D205" s="6">
        <v>285215.21399999998</v>
      </c>
      <c r="E205" s="6">
        <v>265230.26399999997</v>
      </c>
      <c r="F205" s="6">
        <v>3553.8480958904106</v>
      </c>
      <c r="G205" s="6">
        <v>3280.081657534246</v>
      </c>
    </row>
    <row r="206" spans="1:7" x14ac:dyDescent="0.25">
      <c r="A206" s="91" t="s">
        <v>218</v>
      </c>
      <c r="B206" s="5">
        <v>26.875</v>
      </c>
      <c r="C206" s="100">
        <v>0.46043851286939941</v>
      </c>
      <c r="D206" s="6">
        <v>136887.41999999998</v>
      </c>
      <c r="E206" s="6">
        <v>122882.72599999998</v>
      </c>
      <c r="F206" s="6">
        <v>4602.5812837209296</v>
      </c>
      <c r="G206" s="6">
        <v>4081.4763906976737</v>
      </c>
    </row>
    <row r="207" spans="1:7" x14ac:dyDescent="0.25">
      <c r="A207" s="91" t="s">
        <v>227</v>
      </c>
      <c r="B207" s="5">
        <v>99.5</v>
      </c>
      <c r="C207" s="100">
        <v>0.60043274432023086</v>
      </c>
      <c r="D207" s="6">
        <v>325131.94099999999</v>
      </c>
      <c r="E207" s="6">
        <v>282138.853</v>
      </c>
      <c r="F207" s="6">
        <v>3209.7468442211052</v>
      </c>
      <c r="G207" s="6">
        <v>2777.6555075376882</v>
      </c>
    </row>
    <row r="208" spans="1:7" x14ac:dyDescent="0.25">
      <c r="A208" s="91" t="s">
        <v>183</v>
      </c>
      <c r="B208" s="5">
        <v>76.625</v>
      </c>
      <c r="C208" s="100">
        <v>0.48236167842554772</v>
      </c>
      <c r="D208" s="6">
        <v>184162.318</v>
      </c>
      <c r="E208" s="6">
        <v>164856.33299999998</v>
      </c>
      <c r="F208" s="6">
        <v>1996.1581990212071</v>
      </c>
      <c r="G208" s="6">
        <v>1744.2040717781401</v>
      </c>
    </row>
    <row r="209" spans="1:7" x14ac:dyDescent="0.25">
      <c r="A209" s="91" t="s">
        <v>287</v>
      </c>
      <c r="B209" s="5">
        <v>35.375</v>
      </c>
      <c r="C209" s="100">
        <v>0.35964391691394659</v>
      </c>
      <c r="D209" s="6">
        <v>186846.62600000002</v>
      </c>
      <c r="E209" s="6">
        <v>176596.024</v>
      </c>
      <c r="F209" s="6">
        <v>4795.2655830388694</v>
      </c>
      <c r="G209" s="6">
        <v>4505.4959151943467</v>
      </c>
    </row>
    <row r="210" spans="1:7" x14ac:dyDescent="0.25">
      <c r="A210" s="91" t="s">
        <v>290</v>
      </c>
      <c r="B210" s="5">
        <v>109.25</v>
      </c>
      <c r="C210" s="100">
        <v>0.31668180442022403</v>
      </c>
      <c r="D210" s="6">
        <v>411116.53600000002</v>
      </c>
      <c r="E210" s="6">
        <v>341699.84000000003</v>
      </c>
      <c r="F210" s="6">
        <v>3088.6273318077806</v>
      </c>
      <c r="G210" s="6">
        <v>2453.2342334096111</v>
      </c>
    </row>
    <row r="211" spans="1:7" x14ac:dyDescent="0.25">
      <c r="A211" s="91" t="s">
        <v>118</v>
      </c>
      <c r="B211" s="5">
        <v>155.625</v>
      </c>
      <c r="C211" s="100">
        <v>0.59696502057613166</v>
      </c>
      <c r="D211" s="6">
        <v>489848.07299999997</v>
      </c>
      <c r="E211" s="6">
        <v>432748.38299999997</v>
      </c>
      <c r="F211" s="6">
        <v>2937.1571469879518</v>
      </c>
      <c r="G211" s="6">
        <v>2570.2515084337347</v>
      </c>
    </row>
    <row r="212" spans="1:7" x14ac:dyDescent="0.25">
      <c r="A212" s="91" t="s">
        <v>133</v>
      </c>
      <c r="B212" s="5">
        <v>190.875</v>
      </c>
      <c r="C212" s="100">
        <v>0.25875566543057271</v>
      </c>
      <c r="D212" s="6">
        <v>604268.20799999998</v>
      </c>
      <c r="E212" s="6">
        <v>507336.64500000002</v>
      </c>
      <c r="F212" s="6">
        <v>2870.1636149312376</v>
      </c>
      <c r="G212" s="6">
        <v>2362.3361728880159</v>
      </c>
    </row>
    <row r="213" spans="1:7" x14ac:dyDescent="0.25">
      <c r="A213" s="91" t="s">
        <v>175</v>
      </c>
      <c r="B213" s="5">
        <v>137.75</v>
      </c>
      <c r="C213" s="100">
        <v>0.64083865086599823</v>
      </c>
      <c r="D213" s="6">
        <v>346388.30199999997</v>
      </c>
      <c r="E213" s="6">
        <v>287198.09599999996</v>
      </c>
      <c r="F213" s="6">
        <v>2370.1384972776768</v>
      </c>
      <c r="G213" s="6">
        <v>1940.4455317604354</v>
      </c>
    </row>
    <row r="214" spans="1:7" x14ac:dyDescent="0.25">
      <c r="A214" s="91" t="s">
        <v>164</v>
      </c>
      <c r="B214" s="5">
        <v>91.25</v>
      </c>
      <c r="C214" s="100">
        <v>0.76571651698555254</v>
      </c>
      <c r="D214" s="6">
        <v>294912.16000000003</v>
      </c>
      <c r="E214" s="6">
        <v>257992.81100000005</v>
      </c>
      <c r="F214" s="6">
        <v>2889.7543013698632</v>
      </c>
      <c r="G214" s="6">
        <v>2485.1586958904113</v>
      </c>
    </row>
    <row r="215" spans="1:7" x14ac:dyDescent="0.25">
      <c r="A215" s="91" t="s">
        <v>33</v>
      </c>
      <c r="B215" s="5">
        <v>39.875</v>
      </c>
      <c r="C215" s="100">
        <v>7.4850299401197612E-2</v>
      </c>
      <c r="D215" s="6">
        <v>215681.77499999999</v>
      </c>
      <c r="E215" s="6">
        <v>199851.18899999998</v>
      </c>
      <c r="F215" s="6">
        <v>5022.0487021943572</v>
      </c>
      <c r="G215" s="6">
        <v>4625.0434106583061</v>
      </c>
    </row>
    <row r="216" spans="1:7" x14ac:dyDescent="0.25">
      <c r="A216" s="91" t="s">
        <v>135</v>
      </c>
      <c r="B216" s="5">
        <v>59</v>
      </c>
      <c r="C216" s="100">
        <v>0.38992443324937026</v>
      </c>
      <c r="D216" s="6">
        <v>223205.71000000002</v>
      </c>
      <c r="E216" s="6">
        <v>199518.40600000002</v>
      </c>
      <c r="F216" s="6">
        <v>3536.6755593220341</v>
      </c>
      <c r="G216" s="6">
        <v>3135.1958305084745</v>
      </c>
    </row>
    <row r="217" spans="1:7" x14ac:dyDescent="0.25">
      <c r="A217" s="91" t="s">
        <v>145</v>
      </c>
      <c r="B217" s="5">
        <v>82.375</v>
      </c>
      <c r="C217" s="100">
        <v>0.45754716981132082</v>
      </c>
      <c r="D217" s="6">
        <v>389483.984</v>
      </c>
      <c r="E217" s="6">
        <v>359718.95500000002</v>
      </c>
      <c r="F217" s="6">
        <v>4453.9042185128983</v>
      </c>
      <c r="G217" s="6">
        <v>4092.5685098634294</v>
      </c>
    </row>
    <row r="218" spans="1:7" x14ac:dyDescent="0.25">
      <c r="A218" s="91" t="s">
        <v>265</v>
      </c>
      <c r="B218" s="5">
        <v>45.125</v>
      </c>
      <c r="C218" s="100">
        <v>0.32630614115490375</v>
      </c>
      <c r="D218" s="6">
        <v>110930.552</v>
      </c>
      <c r="E218" s="6">
        <v>99351.660999999993</v>
      </c>
      <c r="F218" s="6">
        <v>2458.2947811634349</v>
      </c>
      <c r="G218" s="6">
        <v>2201.6988587257615</v>
      </c>
    </row>
    <row r="219" spans="1:7" x14ac:dyDescent="0.25">
      <c r="A219" s="91" t="s">
        <v>48</v>
      </c>
      <c r="B219" s="5">
        <v>62.875</v>
      </c>
      <c r="C219" s="100">
        <v>0.64554579673776658</v>
      </c>
      <c r="D219" s="6">
        <v>213363.99900000001</v>
      </c>
      <c r="E219" s="6">
        <v>196641.092</v>
      </c>
      <c r="F219" s="6">
        <v>2861.6558886679923</v>
      </c>
      <c r="G219" s="6">
        <v>2595.6852007952284</v>
      </c>
    </row>
    <row r="220" spans="1:7" x14ac:dyDescent="0.25">
      <c r="A220" s="91" t="s">
        <v>203</v>
      </c>
      <c r="B220" s="5">
        <v>14</v>
      </c>
      <c r="C220" s="100">
        <v>0.57446808510638303</v>
      </c>
      <c r="D220" s="6">
        <v>43908.951999999997</v>
      </c>
      <c r="E220" s="6">
        <v>40887.148999999998</v>
      </c>
      <c r="F220" s="6">
        <v>2823.9054285714287</v>
      </c>
      <c r="G220" s="6">
        <v>2608.0623571428573</v>
      </c>
    </row>
    <row r="221" spans="1:7" x14ac:dyDescent="0.25">
      <c r="A221" s="91" t="s">
        <v>309</v>
      </c>
      <c r="B221" s="5">
        <v>19.125</v>
      </c>
      <c r="C221" s="100">
        <v>0.53703703703703698</v>
      </c>
      <c r="D221" s="6">
        <v>0</v>
      </c>
      <c r="E221" s="6">
        <v>0</v>
      </c>
      <c r="F221" s="6">
        <v>0</v>
      </c>
      <c r="G221" s="6">
        <v>0</v>
      </c>
    </row>
    <row r="222" spans="1:7" x14ac:dyDescent="0.25">
      <c r="A222" s="91" t="s">
        <v>308</v>
      </c>
      <c r="B222" s="5">
        <v>2.875</v>
      </c>
      <c r="C222" s="100">
        <v>0</v>
      </c>
      <c r="D222" s="6">
        <v>0</v>
      </c>
      <c r="E222" s="6">
        <v>0</v>
      </c>
      <c r="F222" s="6">
        <v>0</v>
      </c>
      <c r="G222" s="6">
        <v>0</v>
      </c>
    </row>
    <row r="223" spans="1:7" x14ac:dyDescent="0.25">
      <c r="A223" s="91" t="s">
        <v>306</v>
      </c>
      <c r="B223" s="5">
        <v>85.375</v>
      </c>
      <c r="C223" s="100">
        <v>0.21094927172275238</v>
      </c>
      <c r="D223" s="6">
        <v>0</v>
      </c>
      <c r="E223" s="6">
        <v>0</v>
      </c>
      <c r="F223" s="6">
        <v>0</v>
      </c>
      <c r="G223" s="6">
        <v>0</v>
      </c>
    </row>
    <row r="224" spans="1:7" x14ac:dyDescent="0.25">
      <c r="A224" s="91" t="s">
        <v>246</v>
      </c>
      <c r="B224" s="5">
        <v>5.25</v>
      </c>
      <c r="C224" s="100">
        <v>1</v>
      </c>
      <c r="D224" s="6">
        <v>37978.476000000002</v>
      </c>
      <c r="E224" s="6">
        <v>36400.421000000002</v>
      </c>
      <c r="F224" s="6">
        <v>6852.3841904761903</v>
      </c>
      <c r="G224" s="6">
        <v>6551.802285714286</v>
      </c>
    </row>
    <row r="225" spans="1:7" x14ac:dyDescent="0.25">
      <c r="A225" s="91" t="s">
        <v>313</v>
      </c>
      <c r="B225" s="5">
        <v>12.125</v>
      </c>
      <c r="C225" s="100">
        <v>0.39525691699604737</v>
      </c>
      <c r="D225" s="6">
        <v>0</v>
      </c>
      <c r="E225" s="6">
        <v>0</v>
      </c>
      <c r="F225" s="6">
        <v>0</v>
      </c>
      <c r="G225" s="6">
        <v>0</v>
      </c>
    </row>
    <row r="226" spans="1:7" x14ac:dyDescent="0.25">
      <c r="A226" s="91" t="s">
        <v>247</v>
      </c>
      <c r="B226" s="5">
        <v>21.5</v>
      </c>
      <c r="C226" s="100">
        <v>1</v>
      </c>
      <c r="D226" s="6">
        <v>65882.743000000002</v>
      </c>
      <c r="E226" s="6">
        <v>60400.334999999999</v>
      </c>
      <c r="F226" s="6">
        <v>2432.7405581395351</v>
      </c>
      <c r="G226" s="6">
        <v>2177.7448372093022</v>
      </c>
    </row>
    <row r="227" spans="1:7" x14ac:dyDescent="0.25">
      <c r="A227" s="91" t="s">
        <v>315</v>
      </c>
      <c r="B227" s="5">
        <v>16733.375</v>
      </c>
      <c r="C227" s="100">
        <v>97.547483566076963</v>
      </c>
      <c r="D227" s="6">
        <v>59257438.767000005</v>
      </c>
      <c r="E227" s="6">
        <v>53178922.701000005</v>
      </c>
      <c r="F227" s="6">
        <v>735437.91945544805</v>
      </c>
      <c r="G227" s="6">
        <v>655901.00798779598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84"/>
  <sheetViews>
    <sheetView topLeftCell="A4" workbookViewId="0">
      <pane ySplit="6" topLeftCell="A154" activePane="bottomLeft" state="frozen"/>
      <selection activeCell="D4" sqref="D4"/>
      <selection pane="bottomLeft" activeCell="D164" sqref="D164:M164"/>
    </sheetView>
  </sheetViews>
  <sheetFormatPr defaultRowHeight="15" x14ac:dyDescent="0.25"/>
  <cols>
    <col min="2" max="2" width="36" customWidth="1"/>
    <col min="3" max="3" width="32" customWidth="1"/>
    <col min="4" max="4" width="11.5703125" customWidth="1"/>
    <col min="5" max="5" width="11.140625" customWidth="1"/>
    <col min="6" max="17" width="10.7109375" customWidth="1"/>
    <col min="18" max="25" width="12.7109375" customWidth="1"/>
  </cols>
  <sheetData>
    <row r="1" spans="1:25" s="1" customFormat="1" x14ac:dyDescent="0.25">
      <c r="A1" s="1" t="s">
        <v>0</v>
      </c>
      <c r="E1" s="2" t="s">
        <v>1</v>
      </c>
      <c r="F1" s="2"/>
      <c r="G1" s="3"/>
      <c r="H1" s="3"/>
      <c r="I1" s="2" t="s">
        <v>2</v>
      </c>
      <c r="J1" s="2"/>
      <c r="K1" s="2"/>
      <c r="L1" s="2"/>
      <c r="M1" s="4"/>
      <c r="T1" s="1">
        <v>1000</v>
      </c>
      <c r="X1" s="1">
        <v>11</v>
      </c>
    </row>
    <row r="2" spans="1:25" ht="15.75" customHeight="1" x14ac:dyDescent="0.25">
      <c r="A2" s="1" t="s">
        <v>3</v>
      </c>
      <c r="E2" s="5"/>
      <c r="F2" s="5"/>
      <c r="I2" s="5"/>
      <c r="J2" s="5"/>
      <c r="K2" s="5"/>
      <c r="L2" s="5"/>
      <c r="M2" s="5"/>
      <c r="N2" s="6"/>
      <c r="O2" s="6"/>
      <c r="P2" s="6"/>
      <c r="Q2" s="6"/>
      <c r="R2" s="6"/>
      <c r="S2" s="6"/>
    </row>
    <row r="3" spans="1:25" ht="5.25" customHeight="1" x14ac:dyDescent="0.25">
      <c r="E3" s="5"/>
      <c r="F3" s="5"/>
      <c r="I3" s="5"/>
      <c r="J3" s="5"/>
      <c r="K3" s="5"/>
      <c r="L3" s="5"/>
      <c r="M3" s="5"/>
    </row>
    <row r="4" spans="1:25" s="1" customFormat="1" ht="13.5" customHeight="1" x14ac:dyDescent="0.25">
      <c r="A4" s="1" t="s">
        <v>4</v>
      </c>
      <c r="E4" s="2"/>
      <c r="F4" s="2"/>
      <c r="G4" s="3"/>
      <c r="H4" s="3"/>
      <c r="I4" s="2"/>
      <c r="J4" s="2"/>
      <c r="K4" s="2"/>
      <c r="L4" s="2"/>
      <c r="M4" s="4"/>
    </row>
    <row r="5" spans="1:25" s="1" customFormat="1" x14ac:dyDescent="0.25">
      <c r="E5" s="2"/>
      <c r="F5" s="2"/>
      <c r="G5" s="3"/>
      <c r="H5" s="3"/>
      <c r="I5" s="2"/>
      <c r="J5" s="2"/>
      <c r="K5" s="2"/>
      <c r="L5" s="2"/>
      <c r="M5" s="4"/>
    </row>
    <row r="6" spans="1:25" s="1" customFormat="1" x14ac:dyDescent="0.25">
      <c r="E6" s="2"/>
      <c r="F6" s="2"/>
      <c r="G6" s="3"/>
      <c r="H6" s="3"/>
      <c r="I6" s="2"/>
      <c r="J6" s="2"/>
      <c r="K6" s="2"/>
      <c r="L6" s="2"/>
      <c r="M6" s="4"/>
    </row>
    <row r="7" spans="1:25" s="1" customFormat="1" x14ac:dyDescent="0.25">
      <c r="E7" s="2"/>
      <c r="F7" s="2"/>
      <c r="G7" s="3"/>
      <c r="H7" s="3"/>
      <c r="I7" s="2"/>
      <c r="J7" s="2"/>
      <c r="K7" s="2"/>
      <c r="L7" s="2"/>
      <c r="M7" s="4"/>
    </row>
    <row r="9" spans="1:25" s="10" customFormat="1" ht="65.099999999999994" customHeight="1" x14ac:dyDescent="0.2">
      <c r="A9" s="7" t="s">
        <v>5</v>
      </c>
      <c r="B9" s="7" t="s">
        <v>6</v>
      </c>
      <c r="C9" s="17" t="s">
        <v>7</v>
      </c>
      <c r="D9" s="17" t="s">
        <v>8</v>
      </c>
      <c r="E9" s="18" t="s">
        <v>9</v>
      </c>
      <c r="F9" s="8" t="s">
        <v>10</v>
      </c>
      <c r="G9" s="7" t="s">
        <v>11</v>
      </c>
      <c r="H9" s="7" t="s">
        <v>12</v>
      </c>
      <c r="I9" s="8" t="s">
        <v>13</v>
      </c>
      <c r="J9" s="8" t="s">
        <v>14</v>
      </c>
      <c r="K9" s="8" t="s">
        <v>15</v>
      </c>
      <c r="L9" s="8" t="s">
        <v>16</v>
      </c>
      <c r="M9" s="8" t="s">
        <v>17</v>
      </c>
      <c r="N9" s="19" t="s">
        <v>18</v>
      </c>
      <c r="O9" s="19" t="s">
        <v>19</v>
      </c>
      <c r="P9" s="19" t="s">
        <v>20</v>
      </c>
      <c r="Q9" s="19" t="s">
        <v>21</v>
      </c>
      <c r="R9" s="19" t="s">
        <v>22</v>
      </c>
      <c r="S9" s="7" t="s">
        <v>23</v>
      </c>
      <c r="T9" s="7" t="s">
        <v>24</v>
      </c>
      <c r="U9" s="9" t="s">
        <v>25</v>
      </c>
      <c r="V9" s="9" t="s">
        <v>26</v>
      </c>
      <c r="W9" s="9" t="s">
        <v>27</v>
      </c>
      <c r="X9" s="9" t="s">
        <v>28</v>
      </c>
      <c r="Y9" s="9" t="s">
        <v>29</v>
      </c>
    </row>
    <row r="10" spans="1:25" x14ac:dyDescent="0.25">
      <c r="A10" s="20" t="s">
        <v>30</v>
      </c>
      <c r="B10" t="s">
        <v>31</v>
      </c>
      <c r="C10" t="s">
        <v>32</v>
      </c>
      <c r="D10" s="12">
        <v>35</v>
      </c>
      <c r="E10" s="13">
        <v>34.875</v>
      </c>
      <c r="F10" s="13">
        <f t="shared" ref="F10:F73" si="0">+I10+J10+K10</f>
        <v>12.51</v>
      </c>
      <c r="G10" s="15">
        <f t="shared" ref="G10:G41" si="1">+I10/F10</f>
        <v>7.9936051159072749E-2</v>
      </c>
      <c r="H10" s="15">
        <f t="shared" ref="H10:H41" si="2">+(I10+J10)/F10</f>
        <v>7.9936051159072749E-2</v>
      </c>
      <c r="I10" s="14">
        <v>1</v>
      </c>
      <c r="J10" s="14">
        <v>0</v>
      </c>
      <c r="K10" s="14">
        <v>11.51</v>
      </c>
      <c r="L10" s="14">
        <v>0</v>
      </c>
      <c r="M10" s="14">
        <v>12.51</v>
      </c>
      <c r="N10" s="16">
        <v>-9167.7019999999993</v>
      </c>
      <c r="O10" s="6">
        <v>112569.22199999999</v>
      </c>
      <c r="P10" s="6">
        <v>19366.241000000002</v>
      </c>
      <c r="Q10" s="6">
        <v>32557.718000000001</v>
      </c>
      <c r="R10" s="6">
        <f t="shared" ref="R10:R73" si="3">+Q10+O10</f>
        <v>145126.94</v>
      </c>
      <c r="S10" s="6">
        <f t="shared" ref="S10:S73" si="4">+R10+N10</f>
        <v>135959.23800000001</v>
      </c>
      <c r="T10" s="6">
        <f t="shared" ref="T10:T41" si="5">+R10/E10</f>
        <v>4161.3459498207885</v>
      </c>
      <c r="U10" s="6">
        <f t="shared" ref="U10:U41" si="6">+(R10-P10)/E10</f>
        <v>3606.0415483870966</v>
      </c>
      <c r="V10" s="6">
        <f t="shared" ref="V10:V41" si="7">+(S10-P10)/E10</f>
        <v>3343.1683727598565</v>
      </c>
      <c r="W10" s="6">
        <f t="shared" ref="W10:W41" si="8">+O10/E10</f>
        <v>3227.7913118279566</v>
      </c>
      <c r="X10" s="6">
        <f t="shared" ref="X10:X41" si="9">+U10/$X$1</f>
        <v>327.8219589442815</v>
      </c>
      <c r="Y10" s="6">
        <f t="shared" ref="Y10:Y41" si="10">+V10/$X$1</f>
        <v>303.92439752362333</v>
      </c>
    </row>
    <row r="11" spans="1:25" x14ac:dyDescent="0.25">
      <c r="A11" s="24" t="s">
        <v>30</v>
      </c>
      <c r="B11" s="25" t="s">
        <v>31</v>
      </c>
      <c r="C11" s="25" t="s">
        <v>33</v>
      </c>
      <c r="D11" s="26">
        <v>40</v>
      </c>
      <c r="E11" s="27">
        <v>39.875</v>
      </c>
      <c r="F11" s="27">
        <f t="shared" si="0"/>
        <v>13.36</v>
      </c>
      <c r="G11" s="28">
        <f t="shared" si="1"/>
        <v>7.4850299401197612E-2</v>
      </c>
      <c r="H11" s="28">
        <f t="shared" si="2"/>
        <v>7.4850299401197612E-2</v>
      </c>
      <c r="I11" s="29">
        <v>1</v>
      </c>
      <c r="J11" s="29">
        <v>0</v>
      </c>
      <c r="K11" s="29">
        <v>12.36</v>
      </c>
      <c r="L11" s="29">
        <v>0</v>
      </c>
      <c r="M11" s="29">
        <v>13.36</v>
      </c>
      <c r="N11" s="30">
        <v>-15830.585999999999</v>
      </c>
      <c r="O11" s="30">
        <v>166983.052</v>
      </c>
      <c r="P11" s="30">
        <v>15427.583000000001</v>
      </c>
      <c r="Q11" s="30">
        <v>48698.722999999998</v>
      </c>
      <c r="R11" s="30">
        <f t="shared" si="3"/>
        <v>215681.77499999999</v>
      </c>
      <c r="S11" s="30">
        <f t="shared" si="4"/>
        <v>199851.18899999998</v>
      </c>
      <c r="T11" s="30">
        <f t="shared" si="5"/>
        <v>5408.9473354231977</v>
      </c>
      <c r="U11" s="30">
        <f t="shared" si="6"/>
        <v>5022.0487021943572</v>
      </c>
      <c r="V11" s="30">
        <f t="shared" si="7"/>
        <v>4625.0434106583061</v>
      </c>
      <c r="W11" s="30">
        <f t="shared" si="8"/>
        <v>4187.6627460815043</v>
      </c>
      <c r="X11" s="30">
        <f t="shared" si="9"/>
        <v>456.54988201766884</v>
      </c>
      <c r="Y11" s="30">
        <f t="shared" si="10"/>
        <v>420.45849187802781</v>
      </c>
    </row>
    <row r="12" spans="1:25" x14ac:dyDescent="0.25">
      <c r="A12" s="20" t="s">
        <v>30</v>
      </c>
      <c r="B12" t="s">
        <v>31</v>
      </c>
      <c r="C12" t="s">
        <v>34</v>
      </c>
      <c r="D12" s="12">
        <v>48</v>
      </c>
      <c r="E12" s="13">
        <v>48.875</v>
      </c>
      <c r="F12" s="13">
        <f t="shared" si="0"/>
        <v>12.739999999999998</v>
      </c>
      <c r="G12" s="15">
        <f t="shared" si="1"/>
        <v>0.33437990580847726</v>
      </c>
      <c r="H12" s="15">
        <f t="shared" si="2"/>
        <v>0.47959183673469391</v>
      </c>
      <c r="I12" s="14">
        <v>4.26</v>
      </c>
      <c r="J12" s="14">
        <v>1.85</v>
      </c>
      <c r="K12" s="14">
        <v>6.63</v>
      </c>
      <c r="L12" s="14">
        <v>0</v>
      </c>
      <c r="M12" s="14">
        <v>12.74</v>
      </c>
      <c r="N12" s="16">
        <v>-13341.504000000001</v>
      </c>
      <c r="O12" s="6">
        <v>136994.96799999999</v>
      </c>
      <c r="P12" s="6">
        <v>19345.013999999999</v>
      </c>
      <c r="Q12" s="6">
        <v>41817.858999999997</v>
      </c>
      <c r="R12" s="6">
        <f t="shared" si="3"/>
        <v>178812.82699999999</v>
      </c>
      <c r="S12" s="6">
        <f t="shared" si="4"/>
        <v>165471.32299999997</v>
      </c>
      <c r="T12" s="6">
        <f t="shared" si="5"/>
        <v>3658.5744654731457</v>
      </c>
      <c r="U12" s="6">
        <f t="shared" si="6"/>
        <v>3262.7685524296676</v>
      </c>
      <c r="V12" s="6">
        <f t="shared" si="7"/>
        <v>2989.7966035805621</v>
      </c>
      <c r="W12" s="6">
        <f t="shared" si="8"/>
        <v>2802.9660971867006</v>
      </c>
      <c r="X12" s="6">
        <f t="shared" si="9"/>
        <v>296.61532294815157</v>
      </c>
      <c r="Y12" s="6">
        <f t="shared" si="10"/>
        <v>271.79969123459654</v>
      </c>
    </row>
    <row r="13" spans="1:25" x14ac:dyDescent="0.25">
      <c r="A13" s="24" t="s">
        <v>30</v>
      </c>
      <c r="B13" s="25" t="s">
        <v>31</v>
      </c>
      <c r="C13" s="25" t="s">
        <v>35</v>
      </c>
      <c r="D13" s="26">
        <v>48</v>
      </c>
      <c r="E13" s="27">
        <v>49.625</v>
      </c>
      <c r="F13" s="27">
        <f t="shared" si="0"/>
        <v>15.02</v>
      </c>
      <c r="G13" s="28">
        <f t="shared" si="1"/>
        <v>0.25432756324900135</v>
      </c>
      <c r="H13" s="28">
        <f t="shared" si="2"/>
        <v>0.25432756324900135</v>
      </c>
      <c r="I13" s="29">
        <v>3.82</v>
      </c>
      <c r="J13" s="29">
        <v>0</v>
      </c>
      <c r="K13" s="29">
        <v>11.2</v>
      </c>
      <c r="L13" s="29">
        <v>1</v>
      </c>
      <c r="M13" s="29">
        <v>16.02</v>
      </c>
      <c r="N13" s="30">
        <v>-11919.573</v>
      </c>
      <c r="O13" s="30">
        <v>161643.59599999999</v>
      </c>
      <c r="P13" s="30">
        <v>19594.09</v>
      </c>
      <c r="Q13" s="30">
        <v>35827.819000000003</v>
      </c>
      <c r="R13" s="30">
        <f t="shared" si="3"/>
        <v>197471.41499999998</v>
      </c>
      <c r="S13" s="30">
        <f t="shared" si="4"/>
        <v>185551.84199999998</v>
      </c>
      <c r="T13" s="30">
        <f t="shared" si="5"/>
        <v>3979.2728463476064</v>
      </c>
      <c r="U13" s="30">
        <f t="shared" si="6"/>
        <v>3584.4297229219142</v>
      </c>
      <c r="V13" s="30">
        <f t="shared" si="7"/>
        <v>3344.2368161209065</v>
      </c>
      <c r="W13" s="30">
        <f t="shared" si="8"/>
        <v>3257.3016826196472</v>
      </c>
      <c r="X13" s="30">
        <f t="shared" si="9"/>
        <v>325.85724753835581</v>
      </c>
      <c r="Y13" s="30">
        <f t="shared" si="10"/>
        <v>304.02152873826424</v>
      </c>
    </row>
    <row r="14" spans="1:25" x14ac:dyDescent="0.25">
      <c r="A14" s="20" t="s">
        <v>30</v>
      </c>
      <c r="B14" t="s">
        <v>31</v>
      </c>
      <c r="C14" t="s">
        <v>36</v>
      </c>
      <c r="D14" s="12">
        <v>48</v>
      </c>
      <c r="E14" s="13">
        <v>49.5</v>
      </c>
      <c r="F14" s="13">
        <f t="shared" si="0"/>
        <v>13.26</v>
      </c>
      <c r="G14" s="15">
        <f t="shared" si="1"/>
        <v>3.7707390648567117E-2</v>
      </c>
      <c r="H14" s="15">
        <f t="shared" si="2"/>
        <v>0.39969834087481143</v>
      </c>
      <c r="I14" s="14">
        <v>0.5</v>
      </c>
      <c r="J14" s="14">
        <v>4.8</v>
      </c>
      <c r="K14" s="14">
        <v>7.96</v>
      </c>
      <c r="L14" s="14">
        <v>0</v>
      </c>
      <c r="M14" s="14">
        <v>13.26</v>
      </c>
      <c r="N14" s="16">
        <v>-13525.17</v>
      </c>
      <c r="O14" s="6">
        <v>127134.424</v>
      </c>
      <c r="P14" s="6">
        <v>20053.723000000002</v>
      </c>
      <c r="Q14" s="6">
        <v>43250.642</v>
      </c>
      <c r="R14" s="6">
        <f t="shared" si="3"/>
        <v>170385.06599999999</v>
      </c>
      <c r="S14" s="6">
        <f t="shared" si="4"/>
        <v>156859.89599999998</v>
      </c>
      <c r="T14" s="6">
        <f t="shared" si="5"/>
        <v>3442.1225454545452</v>
      </c>
      <c r="U14" s="6">
        <f t="shared" si="6"/>
        <v>3036.9968282828281</v>
      </c>
      <c r="V14" s="6">
        <f t="shared" si="7"/>
        <v>2763.7610707070703</v>
      </c>
      <c r="W14" s="6">
        <f t="shared" si="8"/>
        <v>2568.3722020202022</v>
      </c>
      <c r="X14" s="6">
        <f t="shared" si="9"/>
        <v>276.09062075298436</v>
      </c>
      <c r="Y14" s="6">
        <f t="shared" si="10"/>
        <v>251.25100642791548</v>
      </c>
    </row>
    <row r="15" spans="1:25" x14ac:dyDescent="0.25">
      <c r="A15" s="24" t="s">
        <v>30</v>
      </c>
      <c r="B15" s="25" t="s">
        <v>31</v>
      </c>
      <c r="C15" s="25" t="s">
        <v>37</v>
      </c>
      <c r="D15" s="26">
        <v>51</v>
      </c>
      <c r="E15" s="27">
        <v>52.75</v>
      </c>
      <c r="F15" s="27">
        <f t="shared" si="0"/>
        <v>17.350000000000001</v>
      </c>
      <c r="G15" s="28">
        <f t="shared" si="1"/>
        <v>0.20172910662824206</v>
      </c>
      <c r="H15" s="28">
        <f t="shared" si="2"/>
        <v>0.25936599423631124</v>
      </c>
      <c r="I15" s="29">
        <v>3.5</v>
      </c>
      <c r="J15" s="29">
        <v>1</v>
      </c>
      <c r="K15" s="29">
        <v>12.85</v>
      </c>
      <c r="L15" s="29">
        <v>0.15</v>
      </c>
      <c r="M15" s="29">
        <v>17.5</v>
      </c>
      <c r="N15" s="30">
        <v>-16018.259</v>
      </c>
      <c r="O15" s="30">
        <v>158649.93299999999</v>
      </c>
      <c r="P15" s="30">
        <v>14162.835999999999</v>
      </c>
      <c r="Q15" s="30">
        <v>57087.535000000003</v>
      </c>
      <c r="R15" s="30">
        <f t="shared" si="3"/>
        <v>215737.46799999999</v>
      </c>
      <c r="S15" s="30">
        <f t="shared" si="4"/>
        <v>199719.209</v>
      </c>
      <c r="T15" s="30">
        <f t="shared" si="5"/>
        <v>4089.8098199052133</v>
      </c>
      <c r="U15" s="30">
        <f t="shared" si="6"/>
        <v>3821.3200379146915</v>
      </c>
      <c r="V15" s="30">
        <f t="shared" si="7"/>
        <v>3517.6563601895732</v>
      </c>
      <c r="W15" s="30">
        <f t="shared" si="8"/>
        <v>3007.5816682464451</v>
      </c>
      <c r="X15" s="30">
        <f t="shared" si="9"/>
        <v>347.39273071951743</v>
      </c>
      <c r="Y15" s="30">
        <f t="shared" si="10"/>
        <v>319.78694183541575</v>
      </c>
    </row>
    <row r="16" spans="1:25" x14ac:dyDescent="0.25">
      <c r="A16" s="20" t="s">
        <v>30</v>
      </c>
      <c r="B16" t="s">
        <v>31</v>
      </c>
      <c r="C16" t="s">
        <v>38</v>
      </c>
      <c r="D16" s="12">
        <v>51</v>
      </c>
      <c r="E16" s="13">
        <v>51.875</v>
      </c>
      <c r="F16" s="13">
        <f t="shared" si="0"/>
        <v>14.95</v>
      </c>
      <c r="G16" s="15">
        <f t="shared" si="1"/>
        <v>0.36120401337792646</v>
      </c>
      <c r="H16" s="15">
        <f t="shared" si="2"/>
        <v>0.56187290969899673</v>
      </c>
      <c r="I16" s="14">
        <v>5.4</v>
      </c>
      <c r="J16" s="14">
        <v>3</v>
      </c>
      <c r="K16" s="14">
        <v>6.55</v>
      </c>
      <c r="L16" s="14">
        <v>0</v>
      </c>
      <c r="M16" s="14">
        <v>14.95</v>
      </c>
      <c r="N16" s="16">
        <v>-19654.538</v>
      </c>
      <c r="O16" s="6">
        <v>151199.13500000001</v>
      </c>
      <c r="P16" s="6">
        <v>28239.946</v>
      </c>
      <c r="Q16" s="6">
        <v>58139.31</v>
      </c>
      <c r="R16" s="6">
        <f t="shared" si="3"/>
        <v>209338.44500000001</v>
      </c>
      <c r="S16" s="6">
        <f t="shared" si="4"/>
        <v>189683.90700000001</v>
      </c>
      <c r="T16" s="6">
        <f t="shared" si="5"/>
        <v>4035.4399036144578</v>
      </c>
      <c r="U16" s="6">
        <f t="shared" si="6"/>
        <v>3491.0554024096386</v>
      </c>
      <c r="V16" s="6">
        <f t="shared" si="7"/>
        <v>3112.1727421686751</v>
      </c>
      <c r="W16" s="6">
        <f t="shared" si="8"/>
        <v>2914.682120481928</v>
      </c>
      <c r="X16" s="6">
        <f t="shared" si="9"/>
        <v>317.36867294633078</v>
      </c>
      <c r="Y16" s="6">
        <f t="shared" si="10"/>
        <v>282.92479474260682</v>
      </c>
    </row>
    <row r="17" spans="1:25" x14ac:dyDescent="0.25">
      <c r="A17" s="24" t="s">
        <v>30</v>
      </c>
      <c r="B17" s="25" t="s">
        <v>31</v>
      </c>
      <c r="C17" s="25" t="s">
        <v>39</v>
      </c>
      <c r="D17" s="26">
        <v>52</v>
      </c>
      <c r="E17" s="27">
        <v>54.25</v>
      </c>
      <c r="F17" s="27">
        <f t="shared" si="0"/>
        <v>15.25</v>
      </c>
      <c r="G17" s="28">
        <f t="shared" si="1"/>
        <v>0.18360655737704917</v>
      </c>
      <c r="H17" s="28">
        <f t="shared" si="2"/>
        <v>0.40852459016393444</v>
      </c>
      <c r="I17" s="29">
        <v>2.8</v>
      </c>
      <c r="J17" s="29">
        <v>3.43</v>
      </c>
      <c r="K17" s="29">
        <v>9.02</v>
      </c>
      <c r="L17" s="29">
        <v>1.75</v>
      </c>
      <c r="M17" s="29">
        <v>17</v>
      </c>
      <c r="N17" s="30">
        <v>-15906.753000000001</v>
      </c>
      <c r="O17" s="30">
        <v>196675.065</v>
      </c>
      <c r="P17" s="30">
        <v>33570.83</v>
      </c>
      <c r="Q17" s="30">
        <v>64323.254999999997</v>
      </c>
      <c r="R17" s="30">
        <f t="shared" si="3"/>
        <v>260998.32</v>
      </c>
      <c r="S17" s="30">
        <f t="shared" si="4"/>
        <v>245091.56700000001</v>
      </c>
      <c r="T17" s="30">
        <f t="shared" si="5"/>
        <v>4811.0289400921656</v>
      </c>
      <c r="U17" s="30">
        <f t="shared" si="6"/>
        <v>4192.2117972350225</v>
      </c>
      <c r="V17" s="30">
        <f t="shared" si="7"/>
        <v>3898.9997603686638</v>
      </c>
      <c r="W17" s="30">
        <f t="shared" si="8"/>
        <v>3625.346820276498</v>
      </c>
      <c r="X17" s="30">
        <f t="shared" si="9"/>
        <v>381.11016338500207</v>
      </c>
      <c r="Y17" s="30">
        <f t="shared" si="10"/>
        <v>354.45452366987854</v>
      </c>
    </row>
    <row r="18" spans="1:25" x14ac:dyDescent="0.25">
      <c r="A18" s="20" t="s">
        <v>30</v>
      </c>
      <c r="B18" t="s">
        <v>31</v>
      </c>
      <c r="C18" t="s">
        <v>40</v>
      </c>
      <c r="D18" s="12">
        <v>53</v>
      </c>
      <c r="E18" s="13">
        <v>54.25</v>
      </c>
      <c r="F18" s="13">
        <f t="shared" si="0"/>
        <v>20.079999999999998</v>
      </c>
      <c r="G18" s="15">
        <f t="shared" si="1"/>
        <v>9.9601593625498017E-2</v>
      </c>
      <c r="H18" s="15">
        <f t="shared" si="2"/>
        <v>0.34113545816733071</v>
      </c>
      <c r="I18" s="14">
        <v>2</v>
      </c>
      <c r="J18" s="14">
        <v>4.8499999999999996</v>
      </c>
      <c r="K18" s="14">
        <v>13.23</v>
      </c>
      <c r="L18" s="14">
        <v>1</v>
      </c>
      <c r="M18" s="14">
        <v>21.08</v>
      </c>
      <c r="N18" s="16">
        <v>-20362.804</v>
      </c>
      <c r="O18" s="6">
        <v>187096.541</v>
      </c>
      <c r="P18" s="6">
        <v>16586.715</v>
      </c>
      <c r="Q18" s="6">
        <v>37181.856</v>
      </c>
      <c r="R18" s="6">
        <f t="shared" si="3"/>
        <v>224278.397</v>
      </c>
      <c r="S18" s="6">
        <f t="shared" si="4"/>
        <v>203915.59299999999</v>
      </c>
      <c r="T18" s="6">
        <f t="shared" si="5"/>
        <v>4134.1639999999998</v>
      </c>
      <c r="U18" s="6">
        <f t="shared" si="6"/>
        <v>3828.4181013824887</v>
      </c>
      <c r="V18" s="6">
        <f t="shared" si="7"/>
        <v>3453.0668755760366</v>
      </c>
      <c r="W18" s="6">
        <f t="shared" si="8"/>
        <v>3448.7841658986176</v>
      </c>
      <c r="X18" s="6">
        <f t="shared" si="9"/>
        <v>348.0380092165899</v>
      </c>
      <c r="Y18" s="6">
        <f t="shared" si="10"/>
        <v>313.91517050691243</v>
      </c>
    </row>
    <row r="19" spans="1:25" x14ac:dyDescent="0.25">
      <c r="A19" s="24" t="s">
        <v>30</v>
      </c>
      <c r="B19" s="25" t="s">
        <v>31</v>
      </c>
      <c r="C19" s="25" t="s">
        <v>41</v>
      </c>
      <c r="D19" s="26">
        <v>56</v>
      </c>
      <c r="E19" s="27">
        <v>58.25</v>
      </c>
      <c r="F19" s="27">
        <f t="shared" si="0"/>
        <v>17.28</v>
      </c>
      <c r="G19" s="28">
        <f t="shared" si="1"/>
        <v>0.1736111111111111</v>
      </c>
      <c r="H19" s="28">
        <f t="shared" si="2"/>
        <v>0.33564814814814814</v>
      </c>
      <c r="I19" s="29">
        <v>3</v>
      </c>
      <c r="J19" s="29">
        <v>2.8</v>
      </c>
      <c r="K19" s="29">
        <v>11.48</v>
      </c>
      <c r="L19" s="29">
        <v>1.5</v>
      </c>
      <c r="M19" s="29">
        <v>18.78</v>
      </c>
      <c r="N19" s="30">
        <v>-15105.014999999999</v>
      </c>
      <c r="O19" s="30">
        <v>156700.04800000001</v>
      </c>
      <c r="P19" s="30">
        <v>13483.103999999999</v>
      </c>
      <c r="Q19" s="30">
        <v>29582.861000000001</v>
      </c>
      <c r="R19" s="30">
        <f t="shared" si="3"/>
        <v>186282.90900000001</v>
      </c>
      <c r="S19" s="30">
        <f t="shared" si="4"/>
        <v>171177.89400000003</v>
      </c>
      <c r="T19" s="30">
        <f t="shared" si="5"/>
        <v>3197.9898540772533</v>
      </c>
      <c r="U19" s="30">
        <f t="shared" si="6"/>
        <v>2966.5202575107301</v>
      </c>
      <c r="V19" s="30">
        <f t="shared" si="7"/>
        <v>2707.2066952789705</v>
      </c>
      <c r="W19" s="30">
        <f t="shared" si="8"/>
        <v>2690.1295793991417</v>
      </c>
      <c r="X19" s="30">
        <f t="shared" si="9"/>
        <v>269.68365977370274</v>
      </c>
      <c r="Y19" s="30">
        <f t="shared" si="10"/>
        <v>246.10969957081551</v>
      </c>
    </row>
    <row r="20" spans="1:25" x14ac:dyDescent="0.25">
      <c r="A20" s="20" t="s">
        <v>30</v>
      </c>
      <c r="B20" t="s">
        <v>31</v>
      </c>
      <c r="C20" t="s">
        <v>42</v>
      </c>
      <c r="D20" s="12">
        <v>56</v>
      </c>
      <c r="E20" s="13">
        <v>56.875</v>
      </c>
      <c r="F20" s="13">
        <f t="shared" si="0"/>
        <v>21.97</v>
      </c>
      <c r="G20" s="15">
        <f t="shared" si="1"/>
        <v>0.27309968138370505</v>
      </c>
      <c r="H20" s="15">
        <f t="shared" si="2"/>
        <v>0.4096495220755576</v>
      </c>
      <c r="I20" s="14">
        <v>6</v>
      </c>
      <c r="J20" s="14">
        <v>3</v>
      </c>
      <c r="K20" s="14">
        <v>12.97</v>
      </c>
      <c r="L20" s="14">
        <v>0</v>
      </c>
      <c r="M20" s="14">
        <v>21.97</v>
      </c>
      <c r="N20" s="16">
        <v>-17483.996999999999</v>
      </c>
      <c r="O20" s="6">
        <v>215438.003</v>
      </c>
      <c r="P20" s="6">
        <v>19267.198</v>
      </c>
      <c r="Q20" s="6">
        <v>47892.694000000003</v>
      </c>
      <c r="R20" s="6">
        <f t="shared" si="3"/>
        <v>263330.69699999999</v>
      </c>
      <c r="S20" s="6">
        <f t="shared" si="4"/>
        <v>245846.69999999998</v>
      </c>
      <c r="T20" s="6">
        <f t="shared" si="5"/>
        <v>4629.9902769230766</v>
      </c>
      <c r="U20" s="6">
        <f t="shared" si="6"/>
        <v>4291.226356043956</v>
      </c>
      <c r="V20" s="6">
        <f t="shared" si="7"/>
        <v>3983.8154197802196</v>
      </c>
      <c r="W20" s="6">
        <f t="shared" si="8"/>
        <v>3787.9209318681319</v>
      </c>
      <c r="X20" s="6">
        <f t="shared" si="9"/>
        <v>390.11148691308694</v>
      </c>
      <c r="Y20" s="6">
        <f t="shared" si="10"/>
        <v>362.16503816183814</v>
      </c>
    </row>
    <row r="21" spans="1:25" x14ac:dyDescent="0.25">
      <c r="A21" s="24" t="s">
        <v>30</v>
      </c>
      <c r="B21" s="25" t="s">
        <v>31</v>
      </c>
      <c r="C21" s="25" t="s">
        <v>43</v>
      </c>
      <c r="D21" s="26">
        <v>57</v>
      </c>
      <c r="E21" s="27">
        <v>56.625</v>
      </c>
      <c r="F21" s="27">
        <f t="shared" si="0"/>
        <v>20.810000000000002</v>
      </c>
      <c r="G21" s="28">
        <f t="shared" si="1"/>
        <v>0.24026910139356075</v>
      </c>
      <c r="H21" s="28">
        <f t="shared" si="2"/>
        <v>0.28832292167227291</v>
      </c>
      <c r="I21" s="29">
        <v>5</v>
      </c>
      <c r="J21" s="29">
        <v>1</v>
      </c>
      <c r="K21" s="29">
        <v>14.81</v>
      </c>
      <c r="L21" s="29">
        <v>1</v>
      </c>
      <c r="M21" s="29">
        <v>21.810000000000002</v>
      </c>
      <c r="N21" s="30">
        <v>-9212.9179999999997</v>
      </c>
      <c r="O21" s="30">
        <v>113090.49800000001</v>
      </c>
      <c r="P21" s="30">
        <v>0</v>
      </c>
      <c r="Q21" s="30">
        <v>47730.165999999997</v>
      </c>
      <c r="R21" s="30">
        <f t="shared" si="3"/>
        <v>160820.66399999999</v>
      </c>
      <c r="S21" s="30">
        <f t="shared" si="4"/>
        <v>151607.74599999998</v>
      </c>
      <c r="T21" s="30">
        <f t="shared" si="5"/>
        <v>2840.1000264900658</v>
      </c>
      <c r="U21" s="30">
        <f t="shared" si="6"/>
        <v>2840.1000264900658</v>
      </c>
      <c r="V21" s="30">
        <f t="shared" si="7"/>
        <v>2677.3994878587196</v>
      </c>
      <c r="W21" s="30">
        <f t="shared" si="8"/>
        <v>1997.1831876379692</v>
      </c>
      <c r="X21" s="30">
        <f t="shared" si="9"/>
        <v>258.1909114990969</v>
      </c>
      <c r="Y21" s="30">
        <f t="shared" si="10"/>
        <v>243.39995344170177</v>
      </c>
    </row>
    <row r="22" spans="1:25" x14ac:dyDescent="0.25">
      <c r="A22" s="20" t="s">
        <v>30</v>
      </c>
      <c r="B22" t="s">
        <v>31</v>
      </c>
      <c r="C22" t="s">
        <v>44</v>
      </c>
      <c r="D22" s="12">
        <v>58</v>
      </c>
      <c r="E22" s="13">
        <v>57.125</v>
      </c>
      <c r="F22" s="13">
        <f t="shared" si="0"/>
        <v>15.99</v>
      </c>
      <c r="G22" s="15">
        <f t="shared" si="1"/>
        <v>0.22826766729205752</v>
      </c>
      <c r="H22" s="15">
        <f t="shared" si="2"/>
        <v>0.32207629768605378</v>
      </c>
      <c r="I22" s="14">
        <v>3.65</v>
      </c>
      <c r="J22" s="14">
        <v>1.5</v>
      </c>
      <c r="K22" s="14">
        <v>10.84</v>
      </c>
      <c r="L22" s="14">
        <v>0.9</v>
      </c>
      <c r="M22" s="14">
        <v>16.89</v>
      </c>
      <c r="N22" s="16">
        <v>-24071.931</v>
      </c>
      <c r="O22" s="6">
        <v>166189.77900000001</v>
      </c>
      <c r="P22" s="6">
        <v>13291.511</v>
      </c>
      <c r="Q22" s="6">
        <v>28999</v>
      </c>
      <c r="R22" s="6">
        <f t="shared" si="3"/>
        <v>195188.77900000001</v>
      </c>
      <c r="S22" s="6">
        <f t="shared" si="4"/>
        <v>171116.848</v>
      </c>
      <c r="T22" s="6">
        <f t="shared" si="5"/>
        <v>3416.8714048140046</v>
      </c>
      <c r="U22" s="6">
        <f t="shared" si="6"/>
        <v>3184.1972516411379</v>
      </c>
      <c r="V22" s="6">
        <f t="shared" si="7"/>
        <v>2762.8067746170677</v>
      </c>
      <c r="W22" s="6">
        <f t="shared" si="8"/>
        <v>2909.2302669584246</v>
      </c>
      <c r="X22" s="6">
        <f t="shared" si="9"/>
        <v>289.47247742192161</v>
      </c>
      <c r="Y22" s="6">
        <f t="shared" si="10"/>
        <v>251.16425223791524</v>
      </c>
    </row>
    <row r="23" spans="1:25" x14ac:dyDescent="0.25">
      <c r="A23" s="24" t="s">
        <v>30</v>
      </c>
      <c r="B23" s="25" t="s">
        <v>31</v>
      </c>
      <c r="C23" s="25" t="s">
        <v>45</v>
      </c>
      <c r="D23" s="26">
        <v>58</v>
      </c>
      <c r="E23" s="27">
        <v>61.125</v>
      </c>
      <c r="F23" s="27">
        <f t="shared" si="0"/>
        <v>13.35</v>
      </c>
      <c r="G23" s="28">
        <f t="shared" si="1"/>
        <v>0.14981273408239701</v>
      </c>
      <c r="H23" s="28">
        <f t="shared" si="2"/>
        <v>0.24344569288389514</v>
      </c>
      <c r="I23" s="29">
        <v>2</v>
      </c>
      <c r="J23" s="29">
        <v>1.25</v>
      </c>
      <c r="K23" s="29">
        <v>10.1</v>
      </c>
      <c r="L23" s="29">
        <v>0</v>
      </c>
      <c r="M23" s="29">
        <v>13.35</v>
      </c>
      <c r="N23" s="30">
        <v>-21155.788</v>
      </c>
      <c r="O23" s="30">
        <v>127905</v>
      </c>
      <c r="P23" s="30">
        <v>0</v>
      </c>
      <c r="Q23" s="30">
        <v>53888.868999999999</v>
      </c>
      <c r="R23" s="30">
        <f t="shared" si="3"/>
        <v>181793.86900000001</v>
      </c>
      <c r="S23" s="30">
        <f t="shared" si="4"/>
        <v>160638.08100000001</v>
      </c>
      <c r="T23" s="30">
        <f t="shared" si="5"/>
        <v>2974.132826175869</v>
      </c>
      <c r="U23" s="30">
        <f t="shared" si="6"/>
        <v>2974.132826175869</v>
      </c>
      <c r="V23" s="30">
        <f t="shared" si="7"/>
        <v>2628.025865030675</v>
      </c>
      <c r="W23" s="30">
        <f t="shared" si="8"/>
        <v>2092.5153374233128</v>
      </c>
      <c r="X23" s="30">
        <f t="shared" si="9"/>
        <v>270.37571147053353</v>
      </c>
      <c r="Y23" s="30">
        <f t="shared" si="10"/>
        <v>238.91144227551592</v>
      </c>
    </row>
    <row r="24" spans="1:25" x14ac:dyDescent="0.25">
      <c r="A24" s="20" t="s">
        <v>46</v>
      </c>
      <c r="B24" t="s">
        <v>31</v>
      </c>
      <c r="C24" t="s">
        <v>47</v>
      </c>
      <c r="D24" s="12">
        <v>61</v>
      </c>
      <c r="E24" s="13">
        <v>61.125</v>
      </c>
      <c r="F24" s="13">
        <f t="shared" si="0"/>
        <v>17.72</v>
      </c>
      <c r="G24" s="15">
        <f t="shared" si="1"/>
        <v>0.15237020316027089</v>
      </c>
      <c r="H24" s="15">
        <f t="shared" si="2"/>
        <v>0.20880361173814901</v>
      </c>
      <c r="I24" s="14">
        <v>2.7</v>
      </c>
      <c r="J24" s="14">
        <v>1</v>
      </c>
      <c r="K24" s="14">
        <v>14.02</v>
      </c>
      <c r="L24" s="14">
        <v>0</v>
      </c>
      <c r="M24" s="14">
        <v>17.72</v>
      </c>
      <c r="N24" s="16">
        <v>-16684.835999999999</v>
      </c>
      <c r="O24" s="6">
        <v>200134.15700000001</v>
      </c>
      <c r="P24" s="6">
        <v>17752.554</v>
      </c>
      <c r="Q24" s="6">
        <v>46896.605000000003</v>
      </c>
      <c r="R24" s="6">
        <f t="shared" si="3"/>
        <v>247030.76200000002</v>
      </c>
      <c r="S24" s="6">
        <f t="shared" si="4"/>
        <v>230345.92600000001</v>
      </c>
      <c r="T24" s="6">
        <f t="shared" si="5"/>
        <v>4041.4030593047037</v>
      </c>
      <c r="U24" s="6">
        <f t="shared" si="6"/>
        <v>3750.9727280163602</v>
      </c>
      <c r="V24" s="6">
        <f t="shared" si="7"/>
        <v>3478.0101758691208</v>
      </c>
      <c r="W24" s="6">
        <f t="shared" si="8"/>
        <v>3274.1784376278119</v>
      </c>
      <c r="X24" s="6">
        <f t="shared" si="9"/>
        <v>340.99752072876004</v>
      </c>
      <c r="Y24" s="6">
        <f t="shared" si="10"/>
        <v>316.18274326082917</v>
      </c>
    </row>
    <row r="25" spans="1:25" x14ac:dyDescent="0.25">
      <c r="A25" s="24" t="s">
        <v>46</v>
      </c>
      <c r="B25" s="25" t="s">
        <v>31</v>
      </c>
      <c r="C25" s="25" t="s">
        <v>48</v>
      </c>
      <c r="D25" s="26">
        <v>61</v>
      </c>
      <c r="E25" s="27">
        <v>62.875</v>
      </c>
      <c r="F25" s="27">
        <f t="shared" si="0"/>
        <v>15.94</v>
      </c>
      <c r="G25" s="28">
        <f t="shared" si="1"/>
        <v>0.15621079046424091</v>
      </c>
      <c r="H25" s="28">
        <f t="shared" si="2"/>
        <v>0.64554579673776658</v>
      </c>
      <c r="I25" s="29">
        <v>2.4900000000000002</v>
      </c>
      <c r="J25" s="29">
        <v>7.8</v>
      </c>
      <c r="K25" s="29">
        <v>5.65</v>
      </c>
      <c r="L25" s="29">
        <v>0</v>
      </c>
      <c r="M25" s="29">
        <v>15.94</v>
      </c>
      <c r="N25" s="30">
        <v>-16722.906999999999</v>
      </c>
      <c r="O25" s="30">
        <v>155271.554</v>
      </c>
      <c r="P25" s="30">
        <v>33437.385000000002</v>
      </c>
      <c r="Q25" s="30">
        <v>58092.445</v>
      </c>
      <c r="R25" s="30">
        <f t="shared" si="3"/>
        <v>213363.99900000001</v>
      </c>
      <c r="S25" s="30">
        <f t="shared" si="4"/>
        <v>196641.092</v>
      </c>
      <c r="T25" s="30">
        <f t="shared" si="5"/>
        <v>3393.4632047713721</v>
      </c>
      <c r="U25" s="30">
        <f t="shared" si="6"/>
        <v>2861.6558886679923</v>
      </c>
      <c r="V25" s="30">
        <f t="shared" si="7"/>
        <v>2595.6852007952284</v>
      </c>
      <c r="W25" s="30">
        <f t="shared" si="8"/>
        <v>2469.5276978131214</v>
      </c>
      <c r="X25" s="30">
        <f t="shared" si="9"/>
        <v>260.15053533345383</v>
      </c>
      <c r="Y25" s="30">
        <f t="shared" si="10"/>
        <v>235.9713818904753</v>
      </c>
    </row>
    <row r="26" spans="1:25" x14ac:dyDescent="0.25">
      <c r="A26" s="20" t="s">
        <v>46</v>
      </c>
      <c r="B26" t="s">
        <v>31</v>
      </c>
      <c r="C26" t="s">
        <v>49</v>
      </c>
      <c r="D26" s="12">
        <v>62</v>
      </c>
      <c r="E26" s="13">
        <v>64</v>
      </c>
      <c r="F26" s="13">
        <f t="shared" si="0"/>
        <v>19.72</v>
      </c>
      <c r="G26" s="15">
        <f t="shared" si="1"/>
        <v>0.13945233265720081</v>
      </c>
      <c r="H26" s="15">
        <f t="shared" si="2"/>
        <v>0.29158215010141991</v>
      </c>
      <c r="I26" s="14">
        <v>2.75</v>
      </c>
      <c r="J26" s="14">
        <v>3</v>
      </c>
      <c r="K26" s="14">
        <v>13.97</v>
      </c>
      <c r="L26" s="14">
        <v>2</v>
      </c>
      <c r="M26" s="14">
        <v>21.72</v>
      </c>
      <c r="N26" s="16">
        <v>-24335.486000000001</v>
      </c>
      <c r="O26" s="6">
        <v>236710.658</v>
      </c>
      <c r="P26" s="6">
        <v>40757.853999999999</v>
      </c>
      <c r="Q26" s="6">
        <v>74100.752999999997</v>
      </c>
      <c r="R26" s="6">
        <f t="shared" si="3"/>
        <v>310811.41099999996</v>
      </c>
      <c r="S26" s="6">
        <f t="shared" si="4"/>
        <v>286475.92499999999</v>
      </c>
      <c r="T26" s="6">
        <f t="shared" si="5"/>
        <v>4856.4282968749994</v>
      </c>
      <c r="U26" s="6">
        <f t="shared" si="6"/>
        <v>4219.5868281249996</v>
      </c>
      <c r="V26" s="6">
        <f t="shared" si="7"/>
        <v>3839.3448593749999</v>
      </c>
      <c r="W26" s="6">
        <f t="shared" si="8"/>
        <v>3698.6040312499999</v>
      </c>
      <c r="X26" s="6">
        <f t="shared" si="9"/>
        <v>383.59880255681816</v>
      </c>
      <c r="Y26" s="6">
        <f t="shared" si="10"/>
        <v>349.03135085227274</v>
      </c>
    </row>
    <row r="27" spans="1:25" x14ac:dyDescent="0.25">
      <c r="A27" s="24" t="s">
        <v>46</v>
      </c>
      <c r="B27" s="25" t="s">
        <v>31</v>
      </c>
      <c r="C27" s="25" t="s">
        <v>50</v>
      </c>
      <c r="D27" s="26">
        <v>63</v>
      </c>
      <c r="E27" s="27">
        <v>65.625</v>
      </c>
      <c r="F27" s="27">
        <f t="shared" si="0"/>
        <v>15.969999999999999</v>
      </c>
      <c r="G27" s="28">
        <f t="shared" si="1"/>
        <v>0.3944896681277395</v>
      </c>
      <c r="H27" s="28">
        <f t="shared" si="2"/>
        <v>0.56480901690670005</v>
      </c>
      <c r="I27" s="29">
        <v>6.3</v>
      </c>
      <c r="J27" s="29">
        <v>2.72</v>
      </c>
      <c r="K27" s="29">
        <v>6.95</v>
      </c>
      <c r="L27" s="29">
        <v>1.55</v>
      </c>
      <c r="M27" s="29">
        <v>17.52</v>
      </c>
      <c r="N27" s="30">
        <v>-24316.458999999999</v>
      </c>
      <c r="O27" s="30">
        <v>181303.53899999999</v>
      </c>
      <c r="P27" s="30">
        <v>20158.113000000001</v>
      </c>
      <c r="Q27" s="30">
        <v>36169.398999999998</v>
      </c>
      <c r="R27" s="30">
        <f t="shared" si="3"/>
        <v>217472.93799999999</v>
      </c>
      <c r="S27" s="30">
        <f t="shared" si="4"/>
        <v>193156.47899999999</v>
      </c>
      <c r="T27" s="30">
        <f t="shared" si="5"/>
        <v>3313.8733409523807</v>
      </c>
      <c r="U27" s="30">
        <f t="shared" si="6"/>
        <v>3006.7020952380949</v>
      </c>
      <c r="V27" s="30">
        <f t="shared" si="7"/>
        <v>2636.1655771428568</v>
      </c>
      <c r="W27" s="30">
        <f t="shared" si="8"/>
        <v>2762.720594285714</v>
      </c>
      <c r="X27" s="30">
        <f t="shared" si="9"/>
        <v>273.3365541125541</v>
      </c>
      <c r="Y27" s="30">
        <f t="shared" si="10"/>
        <v>239.65141610389608</v>
      </c>
    </row>
    <row r="28" spans="1:25" x14ac:dyDescent="0.25">
      <c r="A28" s="20" t="s">
        <v>46</v>
      </c>
      <c r="B28" t="s">
        <v>31</v>
      </c>
      <c r="C28" t="s">
        <v>51</v>
      </c>
      <c r="D28" s="12">
        <v>64</v>
      </c>
      <c r="E28" s="13">
        <v>67.25</v>
      </c>
      <c r="F28" s="13">
        <f t="shared" si="0"/>
        <v>18.16</v>
      </c>
      <c r="G28" s="15">
        <f t="shared" si="1"/>
        <v>0.35462555066079299</v>
      </c>
      <c r="H28" s="15">
        <f t="shared" si="2"/>
        <v>0.45374449339207051</v>
      </c>
      <c r="I28" s="14">
        <v>6.44</v>
      </c>
      <c r="J28" s="14">
        <v>1.8</v>
      </c>
      <c r="K28" s="14">
        <v>9.92</v>
      </c>
      <c r="L28" s="14">
        <v>1.5</v>
      </c>
      <c r="M28" s="14">
        <v>19.66</v>
      </c>
      <c r="N28" s="16">
        <v>-20197.223000000002</v>
      </c>
      <c r="O28" s="6">
        <v>167236.04999999999</v>
      </c>
      <c r="P28" s="6">
        <v>26024.957999999999</v>
      </c>
      <c r="Q28" s="6">
        <v>44222.474999999999</v>
      </c>
      <c r="R28" s="6">
        <f t="shared" si="3"/>
        <v>211458.52499999999</v>
      </c>
      <c r="S28" s="6">
        <f t="shared" si="4"/>
        <v>191261.302</v>
      </c>
      <c r="T28" s="6">
        <f t="shared" si="5"/>
        <v>3144.3646840148699</v>
      </c>
      <c r="U28" s="6">
        <f t="shared" si="6"/>
        <v>2757.3764609665423</v>
      </c>
      <c r="V28" s="6">
        <f t="shared" si="7"/>
        <v>2457.0460074349439</v>
      </c>
      <c r="W28" s="6">
        <f t="shared" si="8"/>
        <v>2486.7814126394051</v>
      </c>
      <c r="X28" s="6">
        <f t="shared" si="9"/>
        <v>250.67058736059474</v>
      </c>
      <c r="Y28" s="6">
        <f t="shared" si="10"/>
        <v>223.36781885772217</v>
      </c>
    </row>
    <row r="29" spans="1:25" x14ac:dyDescent="0.25">
      <c r="A29" s="24" t="s">
        <v>46</v>
      </c>
      <c r="B29" s="25" t="s">
        <v>31</v>
      </c>
      <c r="C29" s="25" t="s">
        <v>52</v>
      </c>
      <c r="D29" s="26">
        <v>67</v>
      </c>
      <c r="E29" s="27">
        <v>67</v>
      </c>
      <c r="F29" s="27">
        <f t="shared" si="0"/>
        <v>29.73</v>
      </c>
      <c r="G29" s="28">
        <f t="shared" si="1"/>
        <v>3.3636057854019512E-2</v>
      </c>
      <c r="H29" s="28">
        <f t="shared" si="2"/>
        <v>0.80053817692566431</v>
      </c>
      <c r="I29" s="29">
        <v>1</v>
      </c>
      <c r="J29" s="29">
        <v>22.8</v>
      </c>
      <c r="K29" s="29">
        <v>5.93</v>
      </c>
      <c r="L29" s="29">
        <v>2</v>
      </c>
      <c r="M29" s="29">
        <v>31.73</v>
      </c>
      <c r="N29" s="30">
        <v>-18105.036</v>
      </c>
      <c r="O29" s="30">
        <v>310693.89899999998</v>
      </c>
      <c r="P29" s="30">
        <v>30647.225999999999</v>
      </c>
      <c r="Q29" s="30">
        <v>75923.712</v>
      </c>
      <c r="R29" s="30">
        <f t="shared" si="3"/>
        <v>386617.61099999998</v>
      </c>
      <c r="S29" s="30">
        <f t="shared" si="4"/>
        <v>368512.57499999995</v>
      </c>
      <c r="T29" s="30">
        <f t="shared" si="5"/>
        <v>5770.4121044776111</v>
      </c>
      <c r="U29" s="30">
        <f t="shared" si="6"/>
        <v>5312.9908208955212</v>
      </c>
      <c r="V29" s="30">
        <f t="shared" si="7"/>
        <v>5042.7664029850739</v>
      </c>
      <c r="W29" s="30">
        <f t="shared" si="8"/>
        <v>4637.2223731343283</v>
      </c>
      <c r="X29" s="30">
        <f t="shared" si="9"/>
        <v>482.99916553595648</v>
      </c>
      <c r="Y29" s="30">
        <f t="shared" si="10"/>
        <v>458.43330936227943</v>
      </c>
    </row>
    <row r="30" spans="1:25" x14ac:dyDescent="0.25">
      <c r="A30" s="20" t="s">
        <v>46</v>
      </c>
      <c r="B30" t="s">
        <v>31</v>
      </c>
      <c r="C30" t="s">
        <v>53</v>
      </c>
      <c r="D30" s="12">
        <v>68</v>
      </c>
      <c r="E30" s="13">
        <v>68.5</v>
      </c>
      <c r="F30" s="13">
        <f t="shared" si="0"/>
        <v>20.55</v>
      </c>
      <c r="G30" s="15">
        <f t="shared" si="1"/>
        <v>0.26763990267639903</v>
      </c>
      <c r="H30" s="15">
        <f t="shared" si="2"/>
        <v>0.48905109489051096</v>
      </c>
      <c r="I30" s="14">
        <v>5.5</v>
      </c>
      <c r="J30" s="14">
        <v>4.55</v>
      </c>
      <c r="K30" s="14">
        <v>10.5</v>
      </c>
      <c r="L30" s="14">
        <v>1</v>
      </c>
      <c r="M30" s="14">
        <v>21.55</v>
      </c>
      <c r="N30" s="16">
        <v>-19539.762999999999</v>
      </c>
      <c r="O30" s="6">
        <v>213052.37899999999</v>
      </c>
      <c r="P30" s="6">
        <v>25345.565999999999</v>
      </c>
      <c r="Q30" s="6">
        <v>49063.26</v>
      </c>
      <c r="R30" s="6">
        <f t="shared" si="3"/>
        <v>262115.639</v>
      </c>
      <c r="S30" s="6">
        <f t="shared" si="4"/>
        <v>242575.87599999999</v>
      </c>
      <c r="T30" s="6">
        <f t="shared" si="5"/>
        <v>3826.5056788321167</v>
      </c>
      <c r="U30" s="6">
        <f t="shared" si="6"/>
        <v>3456.4974160583943</v>
      </c>
      <c r="V30" s="6">
        <f t="shared" si="7"/>
        <v>3171.2454014598538</v>
      </c>
      <c r="W30" s="6">
        <f t="shared" si="8"/>
        <v>3110.2537080291968</v>
      </c>
      <c r="X30" s="6">
        <f t="shared" si="9"/>
        <v>314.22703782349038</v>
      </c>
      <c r="Y30" s="6">
        <f t="shared" si="10"/>
        <v>288.29503649635035</v>
      </c>
    </row>
    <row r="31" spans="1:25" x14ac:dyDescent="0.25">
      <c r="A31" s="24" t="s">
        <v>46</v>
      </c>
      <c r="B31" s="25" t="s">
        <v>31</v>
      </c>
      <c r="C31" s="25" t="s">
        <v>54</v>
      </c>
      <c r="D31" s="26">
        <v>69</v>
      </c>
      <c r="E31" s="27">
        <v>71.25</v>
      </c>
      <c r="F31" s="27">
        <f t="shared" si="0"/>
        <v>18.32</v>
      </c>
      <c r="G31" s="28">
        <f t="shared" si="1"/>
        <v>0.19705240174672489</v>
      </c>
      <c r="H31" s="28">
        <f t="shared" si="2"/>
        <v>0.35316593886462883</v>
      </c>
      <c r="I31" s="29">
        <v>3.61</v>
      </c>
      <c r="J31" s="29">
        <v>2.86</v>
      </c>
      <c r="K31" s="29">
        <v>11.85</v>
      </c>
      <c r="L31" s="29">
        <v>1</v>
      </c>
      <c r="M31" s="29">
        <v>19.32</v>
      </c>
      <c r="N31" s="30">
        <v>-19052.866000000002</v>
      </c>
      <c r="O31" s="30">
        <v>194398.894</v>
      </c>
      <c r="P31" s="30">
        <v>20523.900000000001</v>
      </c>
      <c r="Q31" s="30">
        <v>37592.985999999997</v>
      </c>
      <c r="R31" s="30">
        <f t="shared" si="3"/>
        <v>231991.88</v>
      </c>
      <c r="S31" s="30">
        <f t="shared" si="4"/>
        <v>212939.014</v>
      </c>
      <c r="T31" s="30">
        <f t="shared" si="5"/>
        <v>3256.0263859649122</v>
      </c>
      <c r="U31" s="30">
        <f t="shared" si="6"/>
        <v>2967.9716491228073</v>
      </c>
      <c r="V31" s="30">
        <f t="shared" si="7"/>
        <v>2700.563003508772</v>
      </c>
      <c r="W31" s="30">
        <f t="shared" si="8"/>
        <v>2728.4055298245612</v>
      </c>
      <c r="X31" s="30">
        <f t="shared" si="9"/>
        <v>269.81560446570978</v>
      </c>
      <c r="Y31" s="30">
        <f t="shared" si="10"/>
        <v>245.50572759170655</v>
      </c>
    </row>
    <row r="32" spans="1:25" x14ac:dyDescent="0.25">
      <c r="A32" s="20" t="s">
        <v>46</v>
      </c>
      <c r="B32" t="s">
        <v>31</v>
      </c>
      <c r="C32" t="s">
        <v>55</v>
      </c>
      <c r="D32" s="12">
        <v>70</v>
      </c>
      <c r="E32" s="13">
        <v>72.875</v>
      </c>
      <c r="F32" s="13">
        <f t="shared" si="0"/>
        <v>21.87</v>
      </c>
      <c r="G32" s="15">
        <f t="shared" si="1"/>
        <v>0.13671696387745771</v>
      </c>
      <c r="H32" s="15">
        <f t="shared" si="2"/>
        <v>0.36534064929126658</v>
      </c>
      <c r="I32" s="14">
        <v>2.99</v>
      </c>
      <c r="J32" s="14">
        <v>5</v>
      </c>
      <c r="K32" s="14">
        <v>13.88</v>
      </c>
      <c r="L32" s="14">
        <v>0.75</v>
      </c>
      <c r="M32" s="14">
        <v>22.62</v>
      </c>
      <c r="N32" s="16">
        <v>-25886.465</v>
      </c>
      <c r="O32" s="6">
        <v>211592.715</v>
      </c>
      <c r="P32" s="6">
        <v>24629.217000000001</v>
      </c>
      <c r="Q32" s="6">
        <v>49585.741999999998</v>
      </c>
      <c r="R32" s="6">
        <f t="shared" si="3"/>
        <v>261178.45699999999</v>
      </c>
      <c r="S32" s="6">
        <f t="shared" si="4"/>
        <v>235291.992</v>
      </c>
      <c r="T32" s="6">
        <f t="shared" si="5"/>
        <v>3583.9239382504288</v>
      </c>
      <c r="U32" s="6">
        <f t="shared" si="6"/>
        <v>3245.9586963979414</v>
      </c>
      <c r="V32" s="6">
        <f t="shared" si="7"/>
        <v>2890.7413379073755</v>
      </c>
      <c r="W32" s="6">
        <f t="shared" si="8"/>
        <v>2903.5020926243569</v>
      </c>
      <c r="X32" s="6">
        <f t="shared" si="9"/>
        <v>295.08715421799468</v>
      </c>
      <c r="Y32" s="6">
        <f t="shared" si="10"/>
        <v>262.79466708248867</v>
      </c>
    </row>
    <row r="33" spans="1:25" x14ac:dyDescent="0.25">
      <c r="A33" s="24" t="s">
        <v>46</v>
      </c>
      <c r="B33" s="25" t="s">
        <v>31</v>
      </c>
      <c r="C33" s="25" t="s">
        <v>56</v>
      </c>
      <c r="D33" s="26">
        <v>71</v>
      </c>
      <c r="E33" s="27">
        <v>73</v>
      </c>
      <c r="F33" s="27">
        <f t="shared" si="0"/>
        <v>23.18</v>
      </c>
      <c r="G33" s="28">
        <f t="shared" si="1"/>
        <v>0.47282139775668686</v>
      </c>
      <c r="H33" s="28">
        <f t="shared" si="2"/>
        <v>0.54486626402070759</v>
      </c>
      <c r="I33" s="29">
        <v>10.96</v>
      </c>
      <c r="J33" s="29">
        <v>1.67</v>
      </c>
      <c r="K33" s="29">
        <v>10.55</v>
      </c>
      <c r="L33" s="29">
        <v>0.1</v>
      </c>
      <c r="M33" s="29">
        <v>23.28</v>
      </c>
      <c r="N33" s="30">
        <v>-18861.009999999998</v>
      </c>
      <c r="O33" s="30">
        <v>220712.71400000001</v>
      </c>
      <c r="P33" s="30">
        <v>23145.253000000001</v>
      </c>
      <c r="Q33" s="30">
        <v>50724.523999999998</v>
      </c>
      <c r="R33" s="30">
        <f t="shared" si="3"/>
        <v>271437.23800000001</v>
      </c>
      <c r="S33" s="30">
        <f t="shared" si="4"/>
        <v>252576.228</v>
      </c>
      <c r="T33" s="30">
        <f t="shared" si="5"/>
        <v>3718.3183287671236</v>
      </c>
      <c r="U33" s="30">
        <f t="shared" si="6"/>
        <v>3401.2600684931508</v>
      </c>
      <c r="V33" s="30">
        <f t="shared" si="7"/>
        <v>3142.8900684931509</v>
      </c>
      <c r="W33" s="30">
        <f t="shared" si="8"/>
        <v>3023.4618356164383</v>
      </c>
      <c r="X33" s="30">
        <f t="shared" si="9"/>
        <v>309.20546077210463</v>
      </c>
      <c r="Y33" s="30">
        <f t="shared" si="10"/>
        <v>285.7172789539228</v>
      </c>
    </row>
    <row r="34" spans="1:25" x14ac:dyDescent="0.25">
      <c r="A34" s="20" t="s">
        <v>46</v>
      </c>
      <c r="B34" t="s">
        <v>31</v>
      </c>
      <c r="C34" t="s">
        <v>57</v>
      </c>
      <c r="D34" s="12">
        <v>72</v>
      </c>
      <c r="E34" s="13">
        <v>76.75</v>
      </c>
      <c r="F34" s="13">
        <f t="shared" si="0"/>
        <v>19.059999999999999</v>
      </c>
      <c r="G34" s="15">
        <f t="shared" si="1"/>
        <v>0.34627492130115428</v>
      </c>
      <c r="H34" s="15">
        <f t="shared" si="2"/>
        <v>0.59548793284365165</v>
      </c>
      <c r="I34" s="14">
        <v>6.6</v>
      </c>
      <c r="J34" s="14">
        <v>4.75</v>
      </c>
      <c r="K34" s="14">
        <v>7.71</v>
      </c>
      <c r="L34" s="14">
        <v>0</v>
      </c>
      <c r="M34" s="14">
        <v>19.059999999999999</v>
      </c>
      <c r="N34" s="16">
        <v>-23551.275000000001</v>
      </c>
      <c r="O34" s="6">
        <v>199884.065</v>
      </c>
      <c r="P34" s="6">
        <v>19807.575000000001</v>
      </c>
      <c r="Q34" s="6">
        <v>49119.567000000003</v>
      </c>
      <c r="R34" s="6">
        <f t="shared" si="3"/>
        <v>249003.63200000001</v>
      </c>
      <c r="S34" s="6">
        <f t="shared" si="4"/>
        <v>225452.35700000002</v>
      </c>
      <c r="T34" s="6">
        <f t="shared" si="5"/>
        <v>3244.3469967426713</v>
      </c>
      <c r="U34" s="6">
        <f t="shared" si="6"/>
        <v>2986.2678436482083</v>
      </c>
      <c r="V34" s="6">
        <f t="shared" si="7"/>
        <v>2679.4108403908795</v>
      </c>
      <c r="W34" s="6">
        <f t="shared" si="8"/>
        <v>2604.3526384364823</v>
      </c>
      <c r="X34" s="6">
        <f t="shared" si="9"/>
        <v>271.47889487710984</v>
      </c>
      <c r="Y34" s="6">
        <f t="shared" si="10"/>
        <v>243.58280367189812</v>
      </c>
    </row>
    <row r="35" spans="1:25" x14ac:dyDescent="0.25">
      <c r="A35" s="24" t="s">
        <v>46</v>
      </c>
      <c r="B35" s="25" t="s">
        <v>31</v>
      </c>
      <c r="C35" s="25" t="s">
        <v>58</v>
      </c>
      <c r="D35" s="26">
        <v>72</v>
      </c>
      <c r="E35" s="27">
        <v>71.75</v>
      </c>
      <c r="F35" s="27">
        <f t="shared" si="0"/>
        <v>23</v>
      </c>
      <c r="G35" s="28">
        <f t="shared" si="1"/>
        <v>0.21739130434782608</v>
      </c>
      <c r="H35" s="28">
        <f t="shared" si="2"/>
        <v>0.55652173913043479</v>
      </c>
      <c r="I35" s="29">
        <v>5</v>
      </c>
      <c r="J35" s="29">
        <v>7.8</v>
      </c>
      <c r="K35" s="29">
        <v>10.199999999999999</v>
      </c>
      <c r="L35" s="29">
        <v>0</v>
      </c>
      <c r="M35" s="29">
        <v>23</v>
      </c>
      <c r="N35" s="30">
        <v>-25559.608</v>
      </c>
      <c r="O35" s="30">
        <v>225550.807</v>
      </c>
      <c r="P35" s="30">
        <v>18679.984</v>
      </c>
      <c r="Q35" s="30">
        <v>73880.404999999999</v>
      </c>
      <c r="R35" s="30">
        <f t="shared" si="3"/>
        <v>299431.212</v>
      </c>
      <c r="S35" s="30">
        <f t="shared" si="4"/>
        <v>273871.60399999999</v>
      </c>
      <c r="T35" s="30">
        <f t="shared" si="5"/>
        <v>4173.25731010453</v>
      </c>
      <c r="U35" s="30">
        <f t="shared" si="6"/>
        <v>3912.9091010452962</v>
      </c>
      <c r="V35" s="30">
        <f t="shared" si="7"/>
        <v>3556.6776306620209</v>
      </c>
      <c r="W35" s="30">
        <f t="shared" si="8"/>
        <v>3143.5652543554006</v>
      </c>
      <c r="X35" s="30">
        <f t="shared" si="9"/>
        <v>355.71900918593605</v>
      </c>
      <c r="Y35" s="30">
        <f t="shared" si="10"/>
        <v>323.33433006018373</v>
      </c>
    </row>
    <row r="36" spans="1:25" x14ac:dyDescent="0.25">
      <c r="A36" s="20" t="s">
        <v>46</v>
      </c>
      <c r="B36" t="s">
        <v>31</v>
      </c>
      <c r="C36" t="s">
        <v>59</v>
      </c>
      <c r="D36" s="12">
        <v>72</v>
      </c>
      <c r="E36" s="13">
        <v>73</v>
      </c>
      <c r="F36" s="13">
        <f t="shared" si="0"/>
        <v>20.02</v>
      </c>
      <c r="G36" s="15">
        <f t="shared" si="1"/>
        <v>0.28471528471528473</v>
      </c>
      <c r="H36" s="15">
        <f t="shared" si="2"/>
        <v>0.42957042957042957</v>
      </c>
      <c r="I36" s="14">
        <v>5.7</v>
      </c>
      <c r="J36" s="14">
        <v>2.9</v>
      </c>
      <c r="K36" s="14">
        <v>11.42</v>
      </c>
      <c r="L36" s="14">
        <v>1</v>
      </c>
      <c r="M36" s="14">
        <v>21.02</v>
      </c>
      <c r="N36" s="16">
        <v>-19984.95</v>
      </c>
      <c r="O36" s="6">
        <v>236086.31599999999</v>
      </c>
      <c r="P36" s="6">
        <v>25784.303</v>
      </c>
      <c r="Q36" s="6">
        <v>49128.898000000001</v>
      </c>
      <c r="R36" s="6">
        <f t="shared" si="3"/>
        <v>285215.21399999998</v>
      </c>
      <c r="S36" s="6">
        <f t="shared" si="4"/>
        <v>265230.26399999997</v>
      </c>
      <c r="T36" s="6">
        <f t="shared" si="5"/>
        <v>3907.0577260273972</v>
      </c>
      <c r="U36" s="6">
        <f t="shared" si="6"/>
        <v>3553.8480958904106</v>
      </c>
      <c r="V36" s="6">
        <f t="shared" si="7"/>
        <v>3280.081657534246</v>
      </c>
      <c r="W36" s="6">
        <f t="shared" si="8"/>
        <v>3234.0591232876709</v>
      </c>
      <c r="X36" s="6">
        <f t="shared" si="9"/>
        <v>323.07709962640098</v>
      </c>
      <c r="Y36" s="6">
        <f t="shared" si="10"/>
        <v>298.18924159402235</v>
      </c>
    </row>
    <row r="37" spans="1:25" x14ac:dyDescent="0.25">
      <c r="A37" s="24" t="s">
        <v>46</v>
      </c>
      <c r="B37" s="25" t="s">
        <v>31</v>
      </c>
      <c r="C37" s="25" t="s">
        <v>60</v>
      </c>
      <c r="D37" s="26">
        <v>73</v>
      </c>
      <c r="E37" s="27">
        <v>76.625</v>
      </c>
      <c r="F37" s="27">
        <f t="shared" si="0"/>
        <v>20.18</v>
      </c>
      <c r="G37" s="28">
        <f t="shared" si="1"/>
        <v>0.19821605550049554</v>
      </c>
      <c r="H37" s="28">
        <f t="shared" si="2"/>
        <v>0.49554013875123887</v>
      </c>
      <c r="I37" s="29">
        <v>4</v>
      </c>
      <c r="J37" s="29">
        <v>6</v>
      </c>
      <c r="K37" s="29">
        <v>10.18</v>
      </c>
      <c r="L37" s="29">
        <v>0</v>
      </c>
      <c r="M37" s="29">
        <v>20.18</v>
      </c>
      <c r="N37" s="30">
        <v>-19168.91</v>
      </c>
      <c r="O37" s="30">
        <v>202920.48699999999</v>
      </c>
      <c r="P37" s="30">
        <v>19902.305</v>
      </c>
      <c r="Q37" s="30">
        <v>52027.762000000002</v>
      </c>
      <c r="R37" s="30">
        <f t="shared" si="3"/>
        <v>254948.24900000001</v>
      </c>
      <c r="S37" s="30">
        <f t="shared" si="4"/>
        <v>235779.33900000001</v>
      </c>
      <c r="T37" s="30">
        <f t="shared" si="5"/>
        <v>3327.220215334421</v>
      </c>
      <c r="U37" s="30">
        <f t="shared" si="6"/>
        <v>3067.4837716150082</v>
      </c>
      <c r="V37" s="30">
        <f t="shared" si="7"/>
        <v>2817.3185513866233</v>
      </c>
      <c r="W37" s="30">
        <f t="shared" si="8"/>
        <v>2648.2282153344208</v>
      </c>
      <c r="X37" s="30">
        <f t="shared" si="9"/>
        <v>278.86216105590984</v>
      </c>
      <c r="Y37" s="30">
        <f t="shared" si="10"/>
        <v>256.11986830787487</v>
      </c>
    </row>
    <row r="38" spans="1:25" x14ac:dyDescent="0.25">
      <c r="A38" s="20" t="s">
        <v>46</v>
      </c>
      <c r="B38" t="s">
        <v>31</v>
      </c>
      <c r="C38" t="s">
        <v>61</v>
      </c>
      <c r="D38" s="12">
        <v>75</v>
      </c>
      <c r="E38" s="13">
        <v>74.125</v>
      </c>
      <c r="F38" s="13">
        <f t="shared" si="0"/>
        <v>24.39</v>
      </c>
      <c r="G38" s="15">
        <f t="shared" si="1"/>
        <v>0.22755227552275523</v>
      </c>
      <c r="H38" s="15">
        <f t="shared" si="2"/>
        <v>0.48544485444854446</v>
      </c>
      <c r="I38" s="14">
        <v>5.55</v>
      </c>
      <c r="J38" s="14">
        <v>6.29</v>
      </c>
      <c r="K38" s="14">
        <v>12.55</v>
      </c>
      <c r="L38" s="14">
        <v>0</v>
      </c>
      <c r="M38" s="14">
        <v>24.39</v>
      </c>
      <c r="N38" s="16">
        <v>-19437.313999999998</v>
      </c>
      <c r="O38" s="6">
        <v>191752.685</v>
      </c>
      <c r="P38" s="6">
        <v>18527.583999999999</v>
      </c>
      <c r="Q38" s="6">
        <v>49712.133000000002</v>
      </c>
      <c r="R38" s="6">
        <f t="shared" si="3"/>
        <v>241464.818</v>
      </c>
      <c r="S38" s="6">
        <f t="shared" si="4"/>
        <v>222027.50400000002</v>
      </c>
      <c r="T38" s="6">
        <f t="shared" si="5"/>
        <v>3257.5354873524452</v>
      </c>
      <c r="U38" s="6">
        <f t="shared" si="6"/>
        <v>3007.5849443507586</v>
      </c>
      <c r="V38" s="6">
        <f t="shared" si="7"/>
        <v>2745.3614839797642</v>
      </c>
      <c r="W38" s="6">
        <f t="shared" si="8"/>
        <v>2586.8827655986511</v>
      </c>
      <c r="X38" s="6">
        <f t="shared" si="9"/>
        <v>273.41681312279621</v>
      </c>
      <c r="Y38" s="6">
        <f t="shared" si="10"/>
        <v>249.5783167254331</v>
      </c>
    </row>
    <row r="39" spans="1:25" x14ac:dyDescent="0.25">
      <c r="A39" s="24" t="s">
        <v>46</v>
      </c>
      <c r="B39" s="25" t="s">
        <v>31</v>
      </c>
      <c r="C39" s="25" t="s">
        <v>62</v>
      </c>
      <c r="D39" s="26">
        <v>75</v>
      </c>
      <c r="E39" s="27">
        <v>76.875</v>
      </c>
      <c r="F39" s="27">
        <f t="shared" si="0"/>
        <v>21.490000000000002</v>
      </c>
      <c r="G39" s="28">
        <f t="shared" si="1"/>
        <v>0.46533271288971612</v>
      </c>
      <c r="H39" s="28">
        <f t="shared" si="2"/>
        <v>0.6049325267566309</v>
      </c>
      <c r="I39" s="29">
        <v>10</v>
      </c>
      <c r="J39" s="29">
        <v>3</v>
      </c>
      <c r="K39" s="29">
        <v>8.49</v>
      </c>
      <c r="L39" s="29">
        <v>0</v>
      </c>
      <c r="M39" s="29">
        <v>21.490000000000002</v>
      </c>
      <c r="N39" s="30">
        <v>-20589.886999999999</v>
      </c>
      <c r="O39" s="30">
        <v>229746.41099999999</v>
      </c>
      <c r="P39" s="30">
        <v>24178.978999999999</v>
      </c>
      <c r="Q39" s="30">
        <v>50954.324000000001</v>
      </c>
      <c r="R39" s="30">
        <f t="shared" si="3"/>
        <v>280700.73499999999</v>
      </c>
      <c r="S39" s="30">
        <f t="shared" si="4"/>
        <v>260110.848</v>
      </c>
      <c r="T39" s="30">
        <f t="shared" si="5"/>
        <v>3651.3916747967478</v>
      </c>
      <c r="U39" s="30">
        <f t="shared" si="6"/>
        <v>3336.8683707317073</v>
      </c>
      <c r="V39" s="30">
        <f t="shared" si="7"/>
        <v>3069.0324422764229</v>
      </c>
      <c r="W39" s="30">
        <f t="shared" si="8"/>
        <v>2988.5711999999999</v>
      </c>
      <c r="X39" s="30">
        <f t="shared" si="9"/>
        <v>303.35167006651886</v>
      </c>
      <c r="Y39" s="30">
        <f t="shared" si="10"/>
        <v>279.00294929785662</v>
      </c>
    </row>
    <row r="40" spans="1:25" x14ac:dyDescent="0.25">
      <c r="A40" s="20" t="s">
        <v>46</v>
      </c>
      <c r="B40" t="s">
        <v>31</v>
      </c>
      <c r="C40" t="s">
        <v>63</v>
      </c>
      <c r="D40" s="12">
        <v>75</v>
      </c>
      <c r="E40" s="13">
        <v>79</v>
      </c>
      <c r="F40" s="13">
        <f t="shared" si="0"/>
        <v>23.54</v>
      </c>
      <c r="G40" s="15">
        <f t="shared" si="1"/>
        <v>0.49065420560747669</v>
      </c>
      <c r="H40" s="15">
        <f t="shared" si="2"/>
        <v>0.53313508920985564</v>
      </c>
      <c r="I40" s="14">
        <v>11.55</v>
      </c>
      <c r="J40" s="14">
        <v>1</v>
      </c>
      <c r="K40" s="14">
        <v>10.99</v>
      </c>
      <c r="L40" s="14">
        <v>1</v>
      </c>
      <c r="M40" s="14">
        <v>24.54</v>
      </c>
      <c r="N40" s="16">
        <v>-22447.286</v>
      </c>
      <c r="O40" s="6">
        <v>232067.443</v>
      </c>
      <c r="P40" s="6">
        <v>21956.578000000001</v>
      </c>
      <c r="Q40" s="6">
        <v>50323.644</v>
      </c>
      <c r="R40" s="6">
        <f t="shared" si="3"/>
        <v>282391.087</v>
      </c>
      <c r="S40" s="6">
        <f t="shared" si="4"/>
        <v>259943.80100000001</v>
      </c>
      <c r="T40" s="6">
        <f t="shared" si="5"/>
        <v>3574.5707215189873</v>
      </c>
      <c r="U40" s="6">
        <f t="shared" si="6"/>
        <v>3296.6393544303796</v>
      </c>
      <c r="V40" s="6">
        <f t="shared" si="7"/>
        <v>3012.4964936708861</v>
      </c>
      <c r="W40" s="6">
        <f t="shared" si="8"/>
        <v>2937.5625696202533</v>
      </c>
      <c r="X40" s="6">
        <f t="shared" si="9"/>
        <v>299.69448676639814</v>
      </c>
      <c r="Y40" s="6">
        <f t="shared" si="10"/>
        <v>273.86331760644418</v>
      </c>
    </row>
    <row r="41" spans="1:25" x14ac:dyDescent="0.25">
      <c r="A41" s="24" t="s">
        <v>46</v>
      </c>
      <c r="B41" s="25" t="s">
        <v>31</v>
      </c>
      <c r="C41" s="25" t="s">
        <v>64</v>
      </c>
      <c r="D41" s="26">
        <v>77</v>
      </c>
      <c r="E41" s="27">
        <v>79.625</v>
      </c>
      <c r="F41" s="27">
        <f t="shared" si="0"/>
        <v>21.93</v>
      </c>
      <c r="G41" s="28">
        <f t="shared" si="1"/>
        <v>0.37391700866393068</v>
      </c>
      <c r="H41" s="28">
        <f t="shared" si="2"/>
        <v>0.77382580939352485</v>
      </c>
      <c r="I41" s="29">
        <v>8.1999999999999993</v>
      </c>
      <c r="J41" s="29">
        <v>8.77</v>
      </c>
      <c r="K41" s="29">
        <v>4.96</v>
      </c>
      <c r="L41" s="29">
        <v>1.5</v>
      </c>
      <c r="M41" s="29">
        <v>23.43</v>
      </c>
      <c r="N41" s="30">
        <v>-21243.857</v>
      </c>
      <c r="O41" s="30">
        <v>229961.25399999999</v>
      </c>
      <c r="P41" s="30">
        <v>25333.714</v>
      </c>
      <c r="Q41" s="30">
        <v>56448.241999999998</v>
      </c>
      <c r="R41" s="30">
        <f t="shared" si="3"/>
        <v>286409.49599999998</v>
      </c>
      <c r="S41" s="30">
        <f t="shared" si="4"/>
        <v>265165.63899999997</v>
      </c>
      <c r="T41" s="30">
        <f t="shared" si="5"/>
        <v>3596.9795416012557</v>
      </c>
      <c r="U41" s="30">
        <f t="shared" si="6"/>
        <v>3278.8167284144424</v>
      </c>
      <c r="V41" s="30">
        <f t="shared" si="7"/>
        <v>3012.0178963893245</v>
      </c>
      <c r="W41" s="30">
        <f t="shared" si="8"/>
        <v>2888.0534254317108</v>
      </c>
      <c r="X41" s="30">
        <f t="shared" si="9"/>
        <v>298.07424803767657</v>
      </c>
      <c r="Y41" s="30">
        <f t="shared" si="10"/>
        <v>273.81980876266584</v>
      </c>
    </row>
    <row r="42" spans="1:25" x14ac:dyDescent="0.25">
      <c r="A42" s="20" t="s">
        <v>46</v>
      </c>
      <c r="B42" t="s">
        <v>31</v>
      </c>
      <c r="C42" t="s">
        <v>65</v>
      </c>
      <c r="D42" s="12">
        <v>79</v>
      </c>
      <c r="E42" s="13">
        <v>82</v>
      </c>
      <c r="F42" s="13">
        <f t="shared" si="0"/>
        <v>23.15</v>
      </c>
      <c r="G42" s="15">
        <f t="shared" ref="G42:G73" si="11">+I42/F42</f>
        <v>0.32613390928725705</v>
      </c>
      <c r="H42" s="15">
        <f t="shared" ref="H42:H73" si="12">+(I42+J42)/F42</f>
        <v>0.36933045356371497</v>
      </c>
      <c r="I42" s="14">
        <v>7.55</v>
      </c>
      <c r="J42" s="14">
        <v>1</v>
      </c>
      <c r="K42" s="14">
        <v>14.6</v>
      </c>
      <c r="L42" s="14">
        <v>0</v>
      </c>
      <c r="M42" s="14">
        <v>23.15</v>
      </c>
      <c r="N42" s="16">
        <v>-21249.091</v>
      </c>
      <c r="O42" s="6">
        <v>211972.82699999999</v>
      </c>
      <c r="P42" s="6">
        <v>22347.462</v>
      </c>
      <c r="Q42" s="6">
        <v>55801.504999999997</v>
      </c>
      <c r="R42" s="6">
        <f t="shared" si="3"/>
        <v>267774.33199999999</v>
      </c>
      <c r="S42" s="6">
        <f t="shared" si="4"/>
        <v>246525.24099999998</v>
      </c>
      <c r="T42" s="6">
        <f t="shared" ref="T42:T73" si="13">+R42/E42</f>
        <v>3265.5406341463413</v>
      </c>
      <c r="U42" s="6">
        <f t="shared" ref="U42:U73" si="14">+(R42-P42)/E42</f>
        <v>2993.0106097560974</v>
      </c>
      <c r="V42" s="6">
        <f t="shared" ref="V42:V73" si="15">+(S42-P42)/E42</f>
        <v>2733.8753536585364</v>
      </c>
      <c r="W42" s="6">
        <f t="shared" ref="W42:W73" si="16">+O42/E42</f>
        <v>2585.0344756097561</v>
      </c>
      <c r="X42" s="6">
        <f t="shared" ref="X42:X73" si="17">+U42/$X$1</f>
        <v>272.09187361419066</v>
      </c>
      <c r="Y42" s="6">
        <f t="shared" ref="Y42:Y73" si="18">+V42/$X$1</f>
        <v>248.53412305986694</v>
      </c>
    </row>
    <row r="43" spans="1:25" x14ac:dyDescent="0.25">
      <c r="A43" s="24" t="s">
        <v>46</v>
      </c>
      <c r="B43" s="25" t="s">
        <v>31</v>
      </c>
      <c r="C43" s="25" t="s">
        <v>66</v>
      </c>
      <c r="D43" s="26">
        <v>81</v>
      </c>
      <c r="E43" s="27">
        <v>84.125</v>
      </c>
      <c r="F43" s="27">
        <f t="shared" si="0"/>
        <v>20.95</v>
      </c>
      <c r="G43" s="28">
        <f t="shared" si="11"/>
        <v>0.29832935560859192</v>
      </c>
      <c r="H43" s="28">
        <f t="shared" si="12"/>
        <v>0.61813842482100234</v>
      </c>
      <c r="I43" s="29">
        <v>6.25</v>
      </c>
      <c r="J43" s="29">
        <v>6.7</v>
      </c>
      <c r="K43" s="29">
        <v>8</v>
      </c>
      <c r="L43" s="29">
        <v>0</v>
      </c>
      <c r="M43" s="29">
        <v>20.95</v>
      </c>
      <c r="N43" s="30">
        <v>-23606.956999999999</v>
      </c>
      <c r="O43" s="30">
        <v>209970.541</v>
      </c>
      <c r="P43" s="30">
        <v>21740.912</v>
      </c>
      <c r="Q43" s="30">
        <v>52301.540999999997</v>
      </c>
      <c r="R43" s="30">
        <f t="shared" si="3"/>
        <v>262272.08199999999</v>
      </c>
      <c r="S43" s="30">
        <f t="shared" si="4"/>
        <v>238665.125</v>
      </c>
      <c r="T43" s="30">
        <f t="shared" si="13"/>
        <v>3117.6473343239227</v>
      </c>
      <c r="U43" s="30">
        <f t="shared" si="14"/>
        <v>2859.2115304606241</v>
      </c>
      <c r="V43" s="30">
        <f t="shared" si="15"/>
        <v>2578.5939138187218</v>
      </c>
      <c r="W43" s="30">
        <f t="shared" si="16"/>
        <v>2495.9351084695395</v>
      </c>
      <c r="X43" s="30">
        <f t="shared" si="17"/>
        <v>259.92832095096583</v>
      </c>
      <c r="Y43" s="30">
        <f t="shared" si="18"/>
        <v>234.41762852897472</v>
      </c>
    </row>
    <row r="44" spans="1:25" x14ac:dyDescent="0.25">
      <c r="A44" s="20" t="s">
        <v>46</v>
      </c>
      <c r="B44" t="s">
        <v>31</v>
      </c>
      <c r="C44" t="s">
        <v>67</v>
      </c>
      <c r="D44" s="12">
        <v>82</v>
      </c>
      <c r="E44" s="13">
        <v>83.25</v>
      </c>
      <c r="F44" s="13">
        <f t="shared" si="0"/>
        <v>29.36</v>
      </c>
      <c r="G44" s="15">
        <f t="shared" si="11"/>
        <v>0.40020435967302453</v>
      </c>
      <c r="H44" s="15">
        <f t="shared" si="12"/>
        <v>0.52997275204359673</v>
      </c>
      <c r="I44" s="14">
        <v>11.75</v>
      </c>
      <c r="J44" s="14">
        <v>3.81</v>
      </c>
      <c r="K44" s="14">
        <v>13.8</v>
      </c>
      <c r="L44" s="14">
        <v>0</v>
      </c>
      <c r="M44" s="14">
        <v>29.36</v>
      </c>
      <c r="N44" s="16">
        <v>-22891.794999999998</v>
      </c>
      <c r="O44" s="6">
        <v>246308.58900000001</v>
      </c>
      <c r="P44" s="6">
        <v>33990.241999999998</v>
      </c>
      <c r="Q44" s="6">
        <v>69063.178</v>
      </c>
      <c r="R44" s="6">
        <f t="shared" si="3"/>
        <v>315371.76699999999</v>
      </c>
      <c r="S44" s="6">
        <f t="shared" si="4"/>
        <v>292479.97200000001</v>
      </c>
      <c r="T44" s="6">
        <f t="shared" si="13"/>
        <v>3788.2494534534535</v>
      </c>
      <c r="U44" s="6">
        <f t="shared" si="14"/>
        <v>3379.9582582582584</v>
      </c>
      <c r="V44" s="6">
        <f t="shared" si="15"/>
        <v>3104.9817417417416</v>
      </c>
      <c r="W44" s="6">
        <f t="shared" si="16"/>
        <v>2958.6617297297298</v>
      </c>
      <c r="X44" s="6">
        <f t="shared" si="17"/>
        <v>307.2689325689326</v>
      </c>
      <c r="Y44" s="6">
        <f t="shared" si="18"/>
        <v>282.27106743106742</v>
      </c>
    </row>
    <row r="45" spans="1:25" x14ac:dyDescent="0.25">
      <c r="A45" s="24" t="s">
        <v>46</v>
      </c>
      <c r="B45" s="25" t="s">
        <v>31</v>
      </c>
      <c r="C45" s="25" t="s">
        <v>68</v>
      </c>
      <c r="D45" s="26">
        <v>82</v>
      </c>
      <c r="E45" s="27">
        <v>84.375</v>
      </c>
      <c r="F45" s="27">
        <f t="shared" si="0"/>
        <v>23.04</v>
      </c>
      <c r="G45" s="28">
        <f t="shared" si="11"/>
        <v>0.2209201388888889</v>
      </c>
      <c r="H45" s="28">
        <f t="shared" si="12"/>
        <v>0.33940972222222227</v>
      </c>
      <c r="I45" s="29">
        <v>5.09</v>
      </c>
      <c r="J45" s="29">
        <v>2.73</v>
      </c>
      <c r="K45" s="29">
        <v>15.22</v>
      </c>
      <c r="L45" s="29">
        <v>3</v>
      </c>
      <c r="M45" s="29">
        <v>26.04</v>
      </c>
      <c r="N45" s="30">
        <v>-23898.883999999998</v>
      </c>
      <c r="O45" s="30">
        <v>242919.70199999999</v>
      </c>
      <c r="P45" s="30">
        <v>20632.53</v>
      </c>
      <c r="Q45" s="30">
        <v>43124.732000000004</v>
      </c>
      <c r="R45" s="30">
        <f t="shared" si="3"/>
        <v>286044.43400000001</v>
      </c>
      <c r="S45" s="30">
        <f t="shared" si="4"/>
        <v>262145.55</v>
      </c>
      <c r="T45" s="30">
        <f t="shared" si="13"/>
        <v>3390.1562548148149</v>
      </c>
      <c r="U45" s="30">
        <f t="shared" si="14"/>
        <v>3145.6225659259258</v>
      </c>
      <c r="V45" s="30">
        <f t="shared" si="15"/>
        <v>2862.3765333333331</v>
      </c>
      <c r="W45" s="30">
        <f t="shared" si="16"/>
        <v>2879.0483199999999</v>
      </c>
      <c r="X45" s="30">
        <f t="shared" si="17"/>
        <v>285.96568781144782</v>
      </c>
      <c r="Y45" s="30">
        <f t="shared" si="18"/>
        <v>260.21604848484844</v>
      </c>
    </row>
    <row r="46" spans="1:25" x14ac:dyDescent="0.25">
      <c r="A46" s="20" t="s">
        <v>46</v>
      </c>
      <c r="B46" t="s">
        <v>31</v>
      </c>
      <c r="C46" t="s">
        <v>69</v>
      </c>
      <c r="D46" s="12">
        <v>84</v>
      </c>
      <c r="E46" s="13">
        <v>88.625</v>
      </c>
      <c r="F46" s="13">
        <f t="shared" si="0"/>
        <v>23.810000000000002</v>
      </c>
      <c r="G46" s="15">
        <f t="shared" si="11"/>
        <v>0.39941201175976476</v>
      </c>
      <c r="H46" s="15">
        <f t="shared" si="12"/>
        <v>0.5128097438051239</v>
      </c>
      <c r="I46" s="14">
        <v>9.51</v>
      </c>
      <c r="J46" s="14">
        <v>2.7</v>
      </c>
      <c r="K46" s="14">
        <v>11.6</v>
      </c>
      <c r="L46" s="14">
        <v>0</v>
      </c>
      <c r="M46" s="14">
        <v>23.81</v>
      </c>
      <c r="N46" s="16">
        <v>-23153.588</v>
      </c>
      <c r="O46" s="6">
        <v>220426.51699999999</v>
      </c>
      <c r="P46" s="6">
        <v>25527.126</v>
      </c>
      <c r="Q46" s="6">
        <v>60665.53</v>
      </c>
      <c r="R46" s="6">
        <f t="shared" si="3"/>
        <v>281092.04700000002</v>
      </c>
      <c r="S46" s="6">
        <f t="shared" si="4"/>
        <v>257938.45900000003</v>
      </c>
      <c r="T46" s="6">
        <f t="shared" si="13"/>
        <v>3171.7015176304658</v>
      </c>
      <c r="U46" s="6">
        <f t="shared" si="14"/>
        <v>2883.6662454160792</v>
      </c>
      <c r="V46" s="6">
        <f t="shared" si="15"/>
        <v>2622.4127842031035</v>
      </c>
      <c r="W46" s="6">
        <f t="shared" si="16"/>
        <v>2487.1821382228491</v>
      </c>
      <c r="X46" s="6">
        <f t="shared" si="17"/>
        <v>262.15147685600721</v>
      </c>
      <c r="Y46" s="6">
        <f t="shared" si="18"/>
        <v>238.40116220028213</v>
      </c>
    </row>
    <row r="47" spans="1:25" x14ac:dyDescent="0.25">
      <c r="A47" s="24" t="s">
        <v>46</v>
      </c>
      <c r="B47" s="25" t="s">
        <v>31</v>
      </c>
      <c r="C47" s="25" t="s">
        <v>70</v>
      </c>
      <c r="D47" s="26">
        <v>87</v>
      </c>
      <c r="E47" s="27">
        <v>89.625</v>
      </c>
      <c r="F47" s="27">
        <f t="shared" si="0"/>
        <v>31.269999999999996</v>
      </c>
      <c r="G47" s="28">
        <f t="shared" si="11"/>
        <v>0.28621682123441</v>
      </c>
      <c r="H47" s="28">
        <f t="shared" si="12"/>
        <v>0.34761752478413815</v>
      </c>
      <c r="I47" s="29">
        <v>8.9499999999999993</v>
      </c>
      <c r="J47" s="29">
        <v>1.92</v>
      </c>
      <c r="K47" s="29">
        <v>20.399999999999999</v>
      </c>
      <c r="L47" s="29">
        <v>1</v>
      </c>
      <c r="M47" s="29">
        <v>32.270000000000003</v>
      </c>
      <c r="N47" s="30">
        <v>-16195.192999999999</v>
      </c>
      <c r="O47" s="30">
        <v>200821.899</v>
      </c>
      <c r="P47" s="30">
        <v>10580.428</v>
      </c>
      <c r="Q47" s="30">
        <v>43532.220999999998</v>
      </c>
      <c r="R47" s="30">
        <f t="shared" si="3"/>
        <v>244354.12</v>
      </c>
      <c r="S47" s="30">
        <f t="shared" si="4"/>
        <v>228158.927</v>
      </c>
      <c r="T47" s="30">
        <f t="shared" si="13"/>
        <v>2726.4058019525801</v>
      </c>
      <c r="U47" s="30">
        <f t="shared" si="14"/>
        <v>2608.3536066945603</v>
      </c>
      <c r="V47" s="30">
        <f t="shared" si="15"/>
        <v>2427.6541032078103</v>
      </c>
      <c r="W47" s="30">
        <f t="shared" si="16"/>
        <v>2240.6906443514645</v>
      </c>
      <c r="X47" s="30">
        <f t="shared" si="17"/>
        <v>237.12305515405095</v>
      </c>
      <c r="Y47" s="30">
        <f t="shared" si="18"/>
        <v>220.69582756434639</v>
      </c>
    </row>
    <row r="48" spans="1:25" x14ac:dyDescent="0.25">
      <c r="A48" s="20" t="s">
        <v>46</v>
      </c>
      <c r="B48" t="s">
        <v>31</v>
      </c>
      <c r="C48" t="s">
        <v>71</v>
      </c>
      <c r="D48" s="12">
        <v>87</v>
      </c>
      <c r="E48" s="13">
        <v>91.125</v>
      </c>
      <c r="F48" s="13">
        <f t="shared" si="0"/>
        <v>28.25</v>
      </c>
      <c r="G48" s="15">
        <f t="shared" si="11"/>
        <v>0.13805309734513274</v>
      </c>
      <c r="H48" s="15">
        <f t="shared" si="12"/>
        <v>0.43044247787610618</v>
      </c>
      <c r="I48" s="14">
        <v>3.9</v>
      </c>
      <c r="J48" s="14">
        <v>8.26</v>
      </c>
      <c r="K48" s="14">
        <v>16.09</v>
      </c>
      <c r="L48" s="14">
        <v>2</v>
      </c>
      <c r="M48" s="14">
        <v>30.25</v>
      </c>
      <c r="N48" s="16">
        <v>-24691.530999999999</v>
      </c>
      <c r="O48" s="6">
        <v>261561.02900000001</v>
      </c>
      <c r="P48" s="6">
        <v>24097.399000000001</v>
      </c>
      <c r="Q48" s="6">
        <v>49373.228000000003</v>
      </c>
      <c r="R48" s="6">
        <f t="shared" si="3"/>
        <v>310934.25699999998</v>
      </c>
      <c r="S48" s="6">
        <f t="shared" si="4"/>
        <v>286242.72599999997</v>
      </c>
      <c r="T48" s="6">
        <f t="shared" si="13"/>
        <v>3412.172916323731</v>
      </c>
      <c r="U48" s="6">
        <f t="shared" si="14"/>
        <v>3147.7295802469139</v>
      </c>
      <c r="V48" s="6">
        <f t="shared" si="15"/>
        <v>2876.7662770919064</v>
      </c>
      <c r="W48" s="6">
        <f t="shared" si="16"/>
        <v>2870.3542277091906</v>
      </c>
      <c r="X48" s="6">
        <f t="shared" si="17"/>
        <v>286.15723456790124</v>
      </c>
      <c r="Y48" s="6">
        <f t="shared" si="18"/>
        <v>261.52420700835512</v>
      </c>
    </row>
    <row r="49" spans="1:25" x14ac:dyDescent="0.25">
      <c r="A49" s="24" t="s">
        <v>72</v>
      </c>
      <c r="B49" s="25" t="s">
        <v>31</v>
      </c>
      <c r="C49" s="25" t="s">
        <v>73</v>
      </c>
      <c r="D49" s="26">
        <v>92</v>
      </c>
      <c r="E49" s="27">
        <v>94.25</v>
      </c>
      <c r="F49" s="27">
        <f t="shared" si="0"/>
        <v>24.400000000000002</v>
      </c>
      <c r="G49" s="28">
        <f t="shared" si="11"/>
        <v>0.11475409836065573</v>
      </c>
      <c r="H49" s="28">
        <f t="shared" si="12"/>
        <v>0.15573770491803277</v>
      </c>
      <c r="I49" s="29">
        <v>2.8</v>
      </c>
      <c r="J49" s="29">
        <v>1</v>
      </c>
      <c r="K49" s="29">
        <v>20.6</v>
      </c>
      <c r="L49" s="29">
        <v>0.5</v>
      </c>
      <c r="M49" s="29">
        <v>24.900000000000002</v>
      </c>
      <c r="N49" s="30">
        <v>-25562.46</v>
      </c>
      <c r="O49" s="30">
        <v>247468.53099999999</v>
      </c>
      <c r="P49" s="30">
        <v>26093.026999999998</v>
      </c>
      <c r="Q49" s="30">
        <v>63302.841999999997</v>
      </c>
      <c r="R49" s="30">
        <f t="shared" si="3"/>
        <v>310771.37299999996</v>
      </c>
      <c r="S49" s="30">
        <f t="shared" si="4"/>
        <v>285208.91299999994</v>
      </c>
      <c r="T49" s="30">
        <f t="shared" si="13"/>
        <v>3297.3089973474798</v>
      </c>
      <c r="U49" s="30">
        <f t="shared" si="14"/>
        <v>3020.4599045092832</v>
      </c>
      <c r="V49" s="30">
        <f t="shared" si="15"/>
        <v>2749.2401697612727</v>
      </c>
      <c r="W49" s="30">
        <f t="shared" si="16"/>
        <v>2625.6608063660478</v>
      </c>
      <c r="X49" s="30">
        <f t="shared" si="17"/>
        <v>274.58726404629846</v>
      </c>
      <c r="Y49" s="30">
        <f t="shared" si="18"/>
        <v>249.93092452375205</v>
      </c>
    </row>
    <row r="50" spans="1:25" x14ac:dyDescent="0.25">
      <c r="A50" s="20" t="s">
        <v>72</v>
      </c>
      <c r="B50" t="s">
        <v>31</v>
      </c>
      <c r="C50" t="s">
        <v>74</v>
      </c>
      <c r="D50" s="12">
        <v>92</v>
      </c>
      <c r="E50" s="13">
        <v>96</v>
      </c>
      <c r="F50" s="13">
        <f t="shared" si="0"/>
        <v>25.38</v>
      </c>
      <c r="G50" s="15">
        <f t="shared" si="11"/>
        <v>0.15760441292356187</v>
      </c>
      <c r="H50" s="15">
        <f t="shared" si="12"/>
        <v>0.34988179669030728</v>
      </c>
      <c r="I50" s="14">
        <v>4</v>
      </c>
      <c r="J50" s="14">
        <v>4.88</v>
      </c>
      <c r="K50" s="14">
        <v>16.5</v>
      </c>
      <c r="L50" s="14">
        <v>0.63</v>
      </c>
      <c r="M50" s="14">
        <v>26.009999999999998</v>
      </c>
      <c r="N50" s="16">
        <v>-26868.576000000001</v>
      </c>
      <c r="O50" s="6">
        <v>263286.40500000003</v>
      </c>
      <c r="P50" s="6">
        <v>25520.940999999999</v>
      </c>
      <c r="Q50" s="6">
        <v>64786.847000000002</v>
      </c>
      <c r="R50" s="6">
        <f t="shared" si="3"/>
        <v>328073.25200000004</v>
      </c>
      <c r="S50" s="6">
        <f t="shared" si="4"/>
        <v>301204.67600000004</v>
      </c>
      <c r="T50" s="6">
        <f t="shared" si="13"/>
        <v>3417.4297083333336</v>
      </c>
      <c r="U50" s="6">
        <f t="shared" si="14"/>
        <v>3151.5865729166671</v>
      </c>
      <c r="V50" s="6">
        <f t="shared" si="15"/>
        <v>2871.7055729166673</v>
      </c>
      <c r="W50" s="6">
        <f t="shared" si="16"/>
        <v>2742.5667187500003</v>
      </c>
      <c r="X50" s="6">
        <f t="shared" si="17"/>
        <v>286.50787026515155</v>
      </c>
      <c r="Y50" s="6">
        <f t="shared" si="18"/>
        <v>261.06414299242431</v>
      </c>
    </row>
    <row r="51" spans="1:25" x14ac:dyDescent="0.25">
      <c r="A51" s="24" t="s">
        <v>72</v>
      </c>
      <c r="B51" s="25" t="s">
        <v>31</v>
      </c>
      <c r="C51" s="25" t="s">
        <v>75</v>
      </c>
      <c r="D51" s="26">
        <v>93</v>
      </c>
      <c r="E51" s="27">
        <v>92.875</v>
      </c>
      <c r="F51" s="27">
        <f t="shared" si="0"/>
        <v>31.59</v>
      </c>
      <c r="G51" s="28">
        <f t="shared" si="11"/>
        <v>0.2333016777461222</v>
      </c>
      <c r="H51" s="28">
        <f t="shared" si="12"/>
        <v>0.29661285216840777</v>
      </c>
      <c r="I51" s="29">
        <v>7.37</v>
      </c>
      <c r="J51" s="29">
        <v>2</v>
      </c>
      <c r="K51" s="29">
        <v>22.22</v>
      </c>
      <c r="L51" s="29">
        <v>2</v>
      </c>
      <c r="M51" s="29">
        <v>33.590000000000003</v>
      </c>
      <c r="N51" s="30">
        <v>-24161.506000000001</v>
      </c>
      <c r="O51" s="30">
        <v>277411.94900000002</v>
      </c>
      <c r="P51" s="30">
        <v>31447.227999999999</v>
      </c>
      <c r="Q51" s="30">
        <v>59292.699000000001</v>
      </c>
      <c r="R51" s="30">
        <f t="shared" si="3"/>
        <v>336704.64800000004</v>
      </c>
      <c r="S51" s="30">
        <f t="shared" si="4"/>
        <v>312543.14200000005</v>
      </c>
      <c r="T51" s="30">
        <f t="shared" si="13"/>
        <v>3625.3528721399734</v>
      </c>
      <c r="U51" s="30">
        <f t="shared" si="14"/>
        <v>3286.7555316285334</v>
      </c>
      <c r="V51" s="30">
        <f t="shared" si="15"/>
        <v>3026.6047267833114</v>
      </c>
      <c r="W51" s="30">
        <f t="shared" si="16"/>
        <v>2986.9388855989237</v>
      </c>
      <c r="X51" s="30">
        <f t="shared" si="17"/>
        <v>298.79595742077578</v>
      </c>
      <c r="Y51" s="30">
        <f t="shared" si="18"/>
        <v>275.14588425302833</v>
      </c>
    </row>
    <row r="52" spans="1:25" x14ac:dyDescent="0.25">
      <c r="A52" s="20" t="s">
        <v>72</v>
      </c>
      <c r="B52" t="s">
        <v>31</v>
      </c>
      <c r="C52" t="s">
        <v>76</v>
      </c>
      <c r="D52" s="12">
        <v>95</v>
      </c>
      <c r="E52" s="13">
        <v>97.75</v>
      </c>
      <c r="F52" s="13">
        <f t="shared" si="0"/>
        <v>28.69</v>
      </c>
      <c r="G52" s="15">
        <f t="shared" si="11"/>
        <v>0.20913210177762284</v>
      </c>
      <c r="H52" s="15">
        <f t="shared" si="12"/>
        <v>0.50714534681073542</v>
      </c>
      <c r="I52" s="14">
        <v>6</v>
      </c>
      <c r="J52" s="14">
        <v>8.5500000000000007</v>
      </c>
      <c r="K52" s="14">
        <v>14.14</v>
      </c>
      <c r="L52" s="14">
        <v>1.8</v>
      </c>
      <c r="M52" s="14">
        <v>30.490000000000002</v>
      </c>
      <c r="N52" s="16">
        <v>-25960.52</v>
      </c>
      <c r="O52" s="6">
        <v>291367.46100000001</v>
      </c>
      <c r="P52" s="6">
        <v>25598.987000000001</v>
      </c>
      <c r="Q52" s="6">
        <v>60880.951000000001</v>
      </c>
      <c r="R52" s="6">
        <f t="shared" si="3"/>
        <v>352248.41200000001</v>
      </c>
      <c r="S52" s="6">
        <f t="shared" si="4"/>
        <v>326287.89199999999</v>
      </c>
      <c r="T52" s="6">
        <f t="shared" si="13"/>
        <v>3603.56431713555</v>
      </c>
      <c r="U52" s="6">
        <f t="shared" si="14"/>
        <v>3341.6820971867005</v>
      </c>
      <c r="V52" s="6">
        <f t="shared" si="15"/>
        <v>3076.1013299232732</v>
      </c>
      <c r="W52" s="6">
        <f t="shared" si="16"/>
        <v>2980.7412890025576</v>
      </c>
      <c r="X52" s="6">
        <f t="shared" si="17"/>
        <v>303.78928156242733</v>
      </c>
      <c r="Y52" s="6">
        <f t="shared" si="18"/>
        <v>279.64557544757031</v>
      </c>
    </row>
    <row r="53" spans="1:25" x14ac:dyDescent="0.25">
      <c r="A53" s="24" t="s">
        <v>72</v>
      </c>
      <c r="B53" s="25" t="s">
        <v>31</v>
      </c>
      <c r="C53" s="25" t="s">
        <v>77</v>
      </c>
      <c r="D53" s="26">
        <v>95</v>
      </c>
      <c r="E53" s="27">
        <v>96.125</v>
      </c>
      <c r="F53" s="27">
        <f t="shared" si="0"/>
        <v>22.67</v>
      </c>
      <c r="G53" s="28">
        <f t="shared" si="11"/>
        <v>0.11910013233348037</v>
      </c>
      <c r="H53" s="28">
        <f t="shared" si="12"/>
        <v>0.29554477282752534</v>
      </c>
      <c r="I53" s="29">
        <v>2.7</v>
      </c>
      <c r="J53" s="29">
        <v>4</v>
      </c>
      <c r="K53" s="29">
        <v>15.97</v>
      </c>
      <c r="L53" s="29">
        <v>1.87</v>
      </c>
      <c r="M53" s="29">
        <v>24.540000000000003</v>
      </c>
      <c r="N53" s="30">
        <v>-24312.625</v>
      </c>
      <c r="O53" s="30">
        <v>248610.087</v>
      </c>
      <c r="P53" s="30">
        <v>21071.816999999999</v>
      </c>
      <c r="Q53" s="30">
        <v>50537.067000000003</v>
      </c>
      <c r="R53" s="30">
        <f t="shared" si="3"/>
        <v>299147.15399999998</v>
      </c>
      <c r="S53" s="30">
        <f t="shared" si="4"/>
        <v>274834.52899999998</v>
      </c>
      <c r="T53" s="30">
        <f t="shared" si="13"/>
        <v>3112.0640208062418</v>
      </c>
      <c r="U53" s="30">
        <f t="shared" si="14"/>
        <v>2892.8513602080625</v>
      </c>
      <c r="V53" s="30">
        <f t="shared" si="15"/>
        <v>2639.9241820546163</v>
      </c>
      <c r="W53" s="30">
        <f t="shared" si="16"/>
        <v>2586.3208010403123</v>
      </c>
      <c r="X53" s="30">
        <f t="shared" si="17"/>
        <v>262.98648729164205</v>
      </c>
      <c r="Y53" s="30">
        <f t="shared" si="18"/>
        <v>239.99310745951058</v>
      </c>
    </row>
    <row r="54" spans="1:25" x14ac:dyDescent="0.25">
      <c r="A54" s="20" t="s">
        <v>72</v>
      </c>
      <c r="B54" t="s">
        <v>31</v>
      </c>
      <c r="C54" t="s">
        <v>78</v>
      </c>
      <c r="D54" s="12">
        <v>96</v>
      </c>
      <c r="E54" s="13">
        <v>98.25</v>
      </c>
      <c r="F54" s="13">
        <f t="shared" si="0"/>
        <v>36.79</v>
      </c>
      <c r="G54" s="15">
        <f t="shared" si="11"/>
        <v>0.16308779559662953</v>
      </c>
      <c r="H54" s="15">
        <f t="shared" si="12"/>
        <v>0.20385974449578689</v>
      </c>
      <c r="I54" s="14">
        <v>6</v>
      </c>
      <c r="J54" s="14">
        <v>1.5</v>
      </c>
      <c r="K54" s="14">
        <v>29.29</v>
      </c>
      <c r="L54" s="14">
        <v>2</v>
      </c>
      <c r="M54" s="14">
        <v>38.79</v>
      </c>
      <c r="N54" s="16">
        <v>-22990.683000000001</v>
      </c>
      <c r="O54" s="6">
        <v>312517.41700000002</v>
      </c>
      <c r="P54" s="6">
        <v>35065.798999999999</v>
      </c>
      <c r="Q54" s="6">
        <v>61015.38</v>
      </c>
      <c r="R54" s="6">
        <f t="shared" si="3"/>
        <v>373532.79700000002</v>
      </c>
      <c r="S54" s="6">
        <f t="shared" si="4"/>
        <v>350542.114</v>
      </c>
      <c r="T54" s="6">
        <f t="shared" si="13"/>
        <v>3801.8605292620869</v>
      </c>
      <c r="U54" s="6">
        <f t="shared" si="14"/>
        <v>3444.9567226463105</v>
      </c>
      <c r="V54" s="6">
        <f t="shared" si="15"/>
        <v>3210.9548600508906</v>
      </c>
      <c r="W54" s="6">
        <f t="shared" si="16"/>
        <v>3180.8388498727736</v>
      </c>
      <c r="X54" s="6">
        <f t="shared" si="17"/>
        <v>313.1778838769373</v>
      </c>
      <c r="Y54" s="6">
        <f t="shared" si="18"/>
        <v>291.90498727735371</v>
      </c>
    </row>
    <row r="55" spans="1:25" x14ac:dyDescent="0.25">
      <c r="A55" s="24" t="s">
        <v>72</v>
      </c>
      <c r="B55" s="25" t="s">
        <v>31</v>
      </c>
      <c r="C55" s="25" t="s">
        <v>79</v>
      </c>
      <c r="D55" s="26">
        <v>96</v>
      </c>
      <c r="E55" s="27">
        <v>100</v>
      </c>
      <c r="F55" s="27">
        <f t="shared" si="0"/>
        <v>25.23</v>
      </c>
      <c r="G55" s="28">
        <f t="shared" si="11"/>
        <v>9.8692033293697981E-2</v>
      </c>
      <c r="H55" s="28">
        <f t="shared" si="12"/>
        <v>0.34839476813317477</v>
      </c>
      <c r="I55" s="29">
        <v>2.4900000000000002</v>
      </c>
      <c r="J55" s="29">
        <v>6.3</v>
      </c>
      <c r="K55" s="29">
        <v>16.440000000000001</v>
      </c>
      <c r="L55" s="29">
        <v>3</v>
      </c>
      <c r="M55" s="29">
        <v>28.23</v>
      </c>
      <c r="N55" s="30">
        <v>-26475.269</v>
      </c>
      <c r="O55" s="30">
        <v>264816.03399999999</v>
      </c>
      <c r="P55" s="30">
        <v>42464.896999999997</v>
      </c>
      <c r="Q55" s="30">
        <v>66354.694000000003</v>
      </c>
      <c r="R55" s="30">
        <f t="shared" si="3"/>
        <v>331170.728</v>
      </c>
      <c r="S55" s="30">
        <f t="shared" si="4"/>
        <v>304695.45900000003</v>
      </c>
      <c r="T55" s="30">
        <f t="shared" si="13"/>
        <v>3311.7072800000001</v>
      </c>
      <c r="U55" s="30">
        <f t="shared" si="14"/>
        <v>2887.0583099999999</v>
      </c>
      <c r="V55" s="30">
        <f t="shared" si="15"/>
        <v>2622.3056200000005</v>
      </c>
      <c r="W55" s="30">
        <f t="shared" si="16"/>
        <v>2648.1603399999999</v>
      </c>
      <c r="X55" s="30">
        <f t="shared" si="17"/>
        <v>262.45984636363636</v>
      </c>
      <c r="Y55" s="30">
        <f t="shared" si="18"/>
        <v>238.39142000000004</v>
      </c>
    </row>
    <row r="56" spans="1:25" x14ac:dyDescent="0.25">
      <c r="A56" s="20" t="s">
        <v>72</v>
      </c>
      <c r="B56" t="s">
        <v>31</v>
      </c>
      <c r="C56" t="s">
        <v>80</v>
      </c>
      <c r="D56" s="12">
        <v>97</v>
      </c>
      <c r="E56" s="13">
        <v>100.125</v>
      </c>
      <c r="F56" s="13">
        <f t="shared" si="0"/>
        <v>29.439999999999998</v>
      </c>
      <c r="G56" s="15">
        <f t="shared" si="11"/>
        <v>0.17289402173913043</v>
      </c>
      <c r="H56" s="15">
        <f t="shared" si="12"/>
        <v>0.35801630434782611</v>
      </c>
      <c r="I56" s="14">
        <v>5.09</v>
      </c>
      <c r="J56" s="14">
        <v>5.45</v>
      </c>
      <c r="K56" s="14">
        <v>18.899999999999999</v>
      </c>
      <c r="L56" s="14">
        <v>1</v>
      </c>
      <c r="M56" s="14">
        <v>30.439999999999998</v>
      </c>
      <c r="N56" s="16">
        <v>-27468.624</v>
      </c>
      <c r="O56" s="6">
        <v>288387.19900000002</v>
      </c>
      <c r="P56" s="6">
        <v>35323.214999999997</v>
      </c>
      <c r="Q56" s="6">
        <v>70484.941000000006</v>
      </c>
      <c r="R56" s="6">
        <f t="shared" si="3"/>
        <v>358872.14</v>
      </c>
      <c r="S56" s="6">
        <f t="shared" si="4"/>
        <v>331403.516</v>
      </c>
      <c r="T56" s="6">
        <f t="shared" si="13"/>
        <v>3584.2410986267168</v>
      </c>
      <c r="U56" s="6">
        <f t="shared" si="14"/>
        <v>3231.4499375780279</v>
      </c>
      <c r="V56" s="6">
        <f t="shared" si="15"/>
        <v>2957.1066267166038</v>
      </c>
      <c r="W56" s="6">
        <f t="shared" si="16"/>
        <v>2880.2716504369541</v>
      </c>
      <c r="X56" s="6">
        <f t="shared" si="17"/>
        <v>293.76817614345708</v>
      </c>
      <c r="Y56" s="6">
        <f t="shared" si="18"/>
        <v>268.82787515605492</v>
      </c>
    </row>
    <row r="57" spans="1:25" x14ac:dyDescent="0.25">
      <c r="A57" s="24" t="s">
        <v>72</v>
      </c>
      <c r="B57" s="25" t="s">
        <v>31</v>
      </c>
      <c r="C57" s="25" t="s">
        <v>81</v>
      </c>
      <c r="D57" s="26">
        <v>97</v>
      </c>
      <c r="E57" s="27">
        <v>97.75</v>
      </c>
      <c r="F57" s="27">
        <f t="shared" si="0"/>
        <v>30.71</v>
      </c>
      <c r="G57" s="28">
        <f t="shared" si="11"/>
        <v>0.18886356235753826</v>
      </c>
      <c r="H57" s="28">
        <f t="shared" si="12"/>
        <v>0.31097362422663627</v>
      </c>
      <c r="I57" s="29">
        <v>5.8</v>
      </c>
      <c r="J57" s="29">
        <v>3.75</v>
      </c>
      <c r="K57" s="29">
        <v>21.16</v>
      </c>
      <c r="L57" s="29">
        <v>0</v>
      </c>
      <c r="M57" s="29">
        <v>30.71</v>
      </c>
      <c r="N57" s="30">
        <v>-27987.598000000002</v>
      </c>
      <c r="O57" s="30">
        <v>319425.00099999999</v>
      </c>
      <c r="P57" s="30">
        <v>49678.663999999997</v>
      </c>
      <c r="Q57" s="30">
        <v>91019.975999999995</v>
      </c>
      <c r="R57" s="30">
        <f t="shared" si="3"/>
        <v>410444.97699999996</v>
      </c>
      <c r="S57" s="30">
        <f t="shared" si="4"/>
        <v>382457.37899999996</v>
      </c>
      <c r="T57" s="30">
        <f t="shared" si="13"/>
        <v>4198.9255959079283</v>
      </c>
      <c r="U57" s="30">
        <f t="shared" si="14"/>
        <v>3690.7039693094625</v>
      </c>
      <c r="V57" s="30">
        <f t="shared" si="15"/>
        <v>3404.3858312020457</v>
      </c>
      <c r="W57" s="30">
        <f t="shared" si="16"/>
        <v>3267.7749462915599</v>
      </c>
      <c r="X57" s="30">
        <f t="shared" si="17"/>
        <v>335.51854266449658</v>
      </c>
      <c r="Y57" s="30">
        <f t="shared" si="18"/>
        <v>309.48962101836781</v>
      </c>
    </row>
    <row r="58" spans="1:25" x14ac:dyDescent="0.25">
      <c r="A58" s="20" t="s">
        <v>72</v>
      </c>
      <c r="B58" t="s">
        <v>31</v>
      </c>
      <c r="C58" t="s">
        <v>82</v>
      </c>
      <c r="D58" s="12">
        <v>98</v>
      </c>
      <c r="E58" s="13">
        <v>101.375</v>
      </c>
      <c r="F58" s="13">
        <f t="shared" si="0"/>
        <v>34.28</v>
      </c>
      <c r="G58" s="15">
        <f t="shared" si="11"/>
        <v>0.15431738623103849</v>
      </c>
      <c r="H58" s="15">
        <f t="shared" si="12"/>
        <v>0.33634772462077017</v>
      </c>
      <c r="I58" s="14">
        <v>5.29</v>
      </c>
      <c r="J58" s="14">
        <v>6.24</v>
      </c>
      <c r="K58" s="14">
        <v>22.75</v>
      </c>
      <c r="L58" s="14">
        <v>0</v>
      </c>
      <c r="M58" s="14">
        <v>34.28</v>
      </c>
      <c r="N58" s="16">
        <v>-29324.941999999999</v>
      </c>
      <c r="O58" s="6">
        <v>320857.603</v>
      </c>
      <c r="P58" s="6">
        <v>38136.881000000001</v>
      </c>
      <c r="Q58" s="6">
        <v>82278.168999999994</v>
      </c>
      <c r="R58" s="6">
        <f t="shared" si="3"/>
        <v>403135.772</v>
      </c>
      <c r="S58" s="6">
        <f t="shared" si="4"/>
        <v>373810.83</v>
      </c>
      <c r="T58" s="6">
        <f t="shared" si="13"/>
        <v>3976.678392108508</v>
      </c>
      <c r="U58" s="6">
        <f t="shared" si="14"/>
        <v>3600.4822786683108</v>
      </c>
      <c r="V58" s="6">
        <f t="shared" si="15"/>
        <v>3311.2103477188657</v>
      </c>
      <c r="W58" s="6">
        <f t="shared" si="16"/>
        <v>3165.0565030826142</v>
      </c>
      <c r="X58" s="6">
        <f t="shared" si="17"/>
        <v>327.31657078802823</v>
      </c>
      <c r="Y58" s="6">
        <f t="shared" si="18"/>
        <v>301.01912251989688</v>
      </c>
    </row>
    <row r="59" spans="1:25" x14ac:dyDescent="0.25">
      <c r="A59" s="24" t="s">
        <v>72</v>
      </c>
      <c r="B59" s="25" t="s">
        <v>31</v>
      </c>
      <c r="C59" s="25" t="s">
        <v>83</v>
      </c>
      <c r="D59" s="26">
        <v>99</v>
      </c>
      <c r="E59" s="27">
        <v>99.375</v>
      </c>
      <c r="F59" s="27">
        <f t="shared" si="0"/>
        <v>38.049999999999997</v>
      </c>
      <c r="G59" s="28">
        <f t="shared" si="11"/>
        <v>7.8843626806833114E-2</v>
      </c>
      <c r="H59" s="28">
        <f t="shared" si="12"/>
        <v>0.54402102496714855</v>
      </c>
      <c r="I59" s="29">
        <v>3</v>
      </c>
      <c r="J59" s="29">
        <v>17.7</v>
      </c>
      <c r="K59" s="29">
        <v>17.350000000000001</v>
      </c>
      <c r="L59" s="29">
        <v>0</v>
      </c>
      <c r="M59" s="29">
        <v>38.049999999999997</v>
      </c>
      <c r="N59" s="30">
        <v>-45447.502999999997</v>
      </c>
      <c r="O59" s="30">
        <v>379274.73499999999</v>
      </c>
      <c r="P59" s="30">
        <v>52087.277999999998</v>
      </c>
      <c r="Q59" s="30">
        <v>116681.427</v>
      </c>
      <c r="R59" s="30">
        <f t="shared" si="3"/>
        <v>495956.16200000001</v>
      </c>
      <c r="S59" s="30">
        <f t="shared" si="4"/>
        <v>450508.65899999999</v>
      </c>
      <c r="T59" s="30">
        <f t="shared" si="13"/>
        <v>4990.753831446541</v>
      </c>
      <c r="U59" s="30">
        <f t="shared" si="14"/>
        <v>4466.6051220125792</v>
      </c>
      <c r="V59" s="30">
        <f t="shared" si="15"/>
        <v>4009.2717584905658</v>
      </c>
      <c r="W59" s="30">
        <f t="shared" si="16"/>
        <v>3816.6011069182387</v>
      </c>
      <c r="X59" s="30">
        <f t="shared" si="17"/>
        <v>406.05501109205267</v>
      </c>
      <c r="Y59" s="30">
        <f t="shared" si="18"/>
        <v>364.4792507718696</v>
      </c>
    </row>
    <row r="60" spans="1:25" x14ac:dyDescent="0.25">
      <c r="A60" s="20" t="s">
        <v>72</v>
      </c>
      <c r="B60" t="s">
        <v>31</v>
      </c>
      <c r="C60" t="s">
        <v>84</v>
      </c>
      <c r="D60" s="12">
        <v>100</v>
      </c>
      <c r="E60" s="13">
        <v>103.125</v>
      </c>
      <c r="F60" s="13">
        <f t="shared" si="0"/>
        <v>34.06</v>
      </c>
      <c r="G60" s="15">
        <f t="shared" si="11"/>
        <v>0.29359953024075158</v>
      </c>
      <c r="H60" s="15">
        <f t="shared" si="12"/>
        <v>0.48443922489724012</v>
      </c>
      <c r="I60" s="14">
        <v>10</v>
      </c>
      <c r="J60" s="14">
        <v>6.5</v>
      </c>
      <c r="K60" s="14">
        <v>17.559999999999999</v>
      </c>
      <c r="L60" s="14">
        <v>0</v>
      </c>
      <c r="M60" s="14">
        <v>34.06</v>
      </c>
      <c r="N60" s="16">
        <v>-27571.023000000001</v>
      </c>
      <c r="O60" s="6">
        <v>335115.47700000001</v>
      </c>
      <c r="P60" s="6">
        <v>38542.146999999997</v>
      </c>
      <c r="Q60" s="6">
        <v>70221.331000000006</v>
      </c>
      <c r="R60" s="6">
        <f t="shared" si="3"/>
        <v>405336.80800000002</v>
      </c>
      <c r="S60" s="6">
        <f t="shared" si="4"/>
        <v>377765.78500000003</v>
      </c>
      <c r="T60" s="6">
        <f t="shared" si="13"/>
        <v>3930.5387442424244</v>
      </c>
      <c r="U60" s="6">
        <f t="shared" si="14"/>
        <v>3556.7967127272727</v>
      </c>
      <c r="V60" s="6">
        <f t="shared" si="15"/>
        <v>3289.4413381818185</v>
      </c>
      <c r="W60" s="6">
        <f t="shared" si="16"/>
        <v>3249.6046254545454</v>
      </c>
      <c r="X60" s="6">
        <f t="shared" si="17"/>
        <v>323.34515570247936</v>
      </c>
      <c r="Y60" s="6">
        <f t="shared" si="18"/>
        <v>299.04012165289259</v>
      </c>
    </row>
    <row r="61" spans="1:25" x14ac:dyDescent="0.25">
      <c r="A61" s="24" t="s">
        <v>72</v>
      </c>
      <c r="B61" s="25" t="s">
        <v>31</v>
      </c>
      <c r="C61" s="25" t="s">
        <v>85</v>
      </c>
      <c r="D61" s="26">
        <v>103</v>
      </c>
      <c r="E61" s="27">
        <v>107.25</v>
      </c>
      <c r="F61" s="27">
        <f t="shared" si="0"/>
        <v>30.93</v>
      </c>
      <c r="G61" s="28">
        <f t="shared" si="11"/>
        <v>0.22631749110895572</v>
      </c>
      <c r="H61" s="28">
        <f t="shared" si="12"/>
        <v>0.37180730682185581</v>
      </c>
      <c r="I61" s="29">
        <v>7</v>
      </c>
      <c r="J61" s="29">
        <v>4.5</v>
      </c>
      <c r="K61" s="29">
        <v>19.43</v>
      </c>
      <c r="L61" s="29">
        <v>2</v>
      </c>
      <c r="M61" s="29">
        <v>32.93</v>
      </c>
      <c r="N61" s="30">
        <v>-28025.58</v>
      </c>
      <c r="O61" s="30">
        <v>280420.75400000002</v>
      </c>
      <c r="P61" s="30">
        <v>33403.177000000003</v>
      </c>
      <c r="Q61" s="30">
        <v>62643.993000000002</v>
      </c>
      <c r="R61" s="30">
        <f t="shared" si="3"/>
        <v>343064.74700000003</v>
      </c>
      <c r="S61" s="30">
        <f t="shared" si="4"/>
        <v>315039.16700000002</v>
      </c>
      <c r="T61" s="30">
        <f t="shared" si="13"/>
        <v>3198.7388997669</v>
      </c>
      <c r="U61" s="30">
        <f t="shared" si="14"/>
        <v>2887.287365967366</v>
      </c>
      <c r="V61" s="30">
        <f t="shared" si="15"/>
        <v>2625.9765967365965</v>
      </c>
      <c r="W61" s="30">
        <f t="shared" si="16"/>
        <v>2614.6457249417249</v>
      </c>
      <c r="X61" s="30">
        <f t="shared" si="17"/>
        <v>262.48066963339693</v>
      </c>
      <c r="Y61" s="30">
        <f t="shared" si="18"/>
        <v>238.72514515787242</v>
      </c>
    </row>
    <row r="62" spans="1:25" x14ac:dyDescent="0.25">
      <c r="A62" s="20" t="s">
        <v>72</v>
      </c>
      <c r="B62" t="s">
        <v>31</v>
      </c>
      <c r="C62" t="s">
        <v>86</v>
      </c>
      <c r="D62" s="12">
        <v>104</v>
      </c>
      <c r="E62" s="13">
        <v>107.5</v>
      </c>
      <c r="F62" s="13">
        <f t="shared" si="0"/>
        <v>30.83</v>
      </c>
      <c r="G62" s="15">
        <f t="shared" si="11"/>
        <v>0.11676938047356472</v>
      </c>
      <c r="H62" s="15">
        <f t="shared" si="12"/>
        <v>0.37139150178397662</v>
      </c>
      <c r="I62" s="14">
        <v>3.6</v>
      </c>
      <c r="J62" s="14">
        <v>7.85</v>
      </c>
      <c r="K62" s="14">
        <v>19.38</v>
      </c>
      <c r="L62" s="14">
        <v>3.5</v>
      </c>
      <c r="M62" s="14">
        <v>34.33</v>
      </c>
      <c r="N62" s="16">
        <v>-28023.116000000002</v>
      </c>
      <c r="O62" s="6">
        <v>317941.55200000003</v>
      </c>
      <c r="P62" s="6">
        <v>35650.112000000001</v>
      </c>
      <c r="Q62" s="6">
        <v>67203.816000000006</v>
      </c>
      <c r="R62" s="6">
        <f t="shared" si="3"/>
        <v>385145.36800000002</v>
      </c>
      <c r="S62" s="6">
        <f t="shared" si="4"/>
        <v>357122.25200000004</v>
      </c>
      <c r="T62" s="6">
        <f t="shared" si="13"/>
        <v>3582.7476093023256</v>
      </c>
      <c r="U62" s="6">
        <f t="shared" si="14"/>
        <v>3251.1186604651161</v>
      </c>
      <c r="V62" s="6">
        <f t="shared" si="15"/>
        <v>2990.4385116279072</v>
      </c>
      <c r="W62" s="6">
        <f t="shared" si="16"/>
        <v>2957.5958325581396</v>
      </c>
      <c r="X62" s="6">
        <f t="shared" si="17"/>
        <v>295.55624186046509</v>
      </c>
      <c r="Y62" s="6">
        <f t="shared" si="18"/>
        <v>271.85804651162795</v>
      </c>
    </row>
    <row r="63" spans="1:25" x14ac:dyDescent="0.25">
      <c r="A63" s="24" t="s">
        <v>72</v>
      </c>
      <c r="B63" s="25" t="s">
        <v>31</v>
      </c>
      <c r="C63" s="25" t="s">
        <v>87</v>
      </c>
      <c r="D63" s="26">
        <v>104</v>
      </c>
      <c r="E63" s="27">
        <v>102.75</v>
      </c>
      <c r="F63" s="27">
        <f t="shared" si="0"/>
        <v>30.88</v>
      </c>
      <c r="G63" s="28">
        <f t="shared" si="11"/>
        <v>0.28011658031088082</v>
      </c>
      <c r="H63" s="28">
        <f t="shared" si="12"/>
        <v>0.40317357512953367</v>
      </c>
      <c r="I63" s="29">
        <v>8.65</v>
      </c>
      <c r="J63" s="29">
        <v>3.8</v>
      </c>
      <c r="K63" s="29">
        <v>18.43</v>
      </c>
      <c r="L63" s="29">
        <v>1</v>
      </c>
      <c r="M63" s="29">
        <v>31.88</v>
      </c>
      <c r="N63" s="30">
        <v>-25273.759999999998</v>
      </c>
      <c r="O63" s="30">
        <v>285018.91800000001</v>
      </c>
      <c r="P63" s="30">
        <v>31610.208999999999</v>
      </c>
      <c r="Q63" s="30">
        <v>69067.625</v>
      </c>
      <c r="R63" s="30">
        <f t="shared" si="3"/>
        <v>354086.54300000001</v>
      </c>
      <c r="S63" s="30">
        <f t="shared" si="4"/>
        <v>328812.783</v>
      </c>
      <c r="T63" s="30">
        <f t="shared" si="13"/>
        <v>3446.0977420924573</v>
      </c>
      <c r="U63" s="30">
        <f t="shared" si="14"/>
        <v>3138.4558053527985</v>
      </c>
      <c r="V63" s="30">
        <f t="shared" si="15"/>
        <v>2892.4824720194651</v>
      </c>
      <c r="W63" s="30">
        <f t="shared" si="16"/>
        <v>2773.9067445255473</v>
      </c>
      <c r="X63" s="30">
        <f t="shared" si="17"/>
        <v>285.31416412298171</v>
      </c>
      <c r="Y63" s="30">
        <f t="shared" si="18"/>
        <v>262.95295200176957</v>
      </c>
    </row>
    <row r="64" spans="1:25" x14ac:dyDescent="0.25">
      <c r="A64" s="20" t="s">
        <v>72</v>
      </c>
      <c r="B64" t="s">
        <v>31</v>
      </c>
      <c r="C64" t="s">
        <v>88</v>
      </c>
      <c r="D64" s="12">
        <v>105</v>
      </c>
      <c r="E64" s="13">
        <v>107.5</v>
      </c>
      <c r="F64" s="13">
        <f t="shared" si="0"/>
        <v>31.65</v>
      </c>
      <c r="G64" s="15">
        <f t="shared" si="11"/>
        <v>0.12638230647709323</v>
      </c>
      <c r="H64" s="15">
        <f t="shared" si="12"/>
        <v>0.32227488151658767</v>
      </c>
      <c r="I64" s="14">
        <v>4</v>
      </c>
      <c r="J64" s="14">
        <v>6.2</v>
      </c>
      <c r="K64" s="14">
        <v>21.45</v>
      </c>
      <c r="L64" s="14">
        <v>2</v>
      </c>
      <c r="M64" s="14">
        <v>33.65</v>
      </c>
      <c r="N64" s="16">
        <v>-31130.355</v>
      </c>
      <c r="O64" s="6">
        <v>315258.81800000003</v>
      </c>
      <c r="P64" s="6">
        <v>40487.356</v>
      </c>
      <c r="Q64" s="6">
        <v>75777.100000000006</v>
      </c>
      <c r="R64" s="6">
        <f t="shared" si="3"/>
        <v>391035.91800000006</v>
      </c>
      <c r="S64" s="6">
        <f t="shared" si="4"/>
        <v>359905.56300000008</v>
      </c>
      <c r="T64" s="6">
        <f t="shared" si="13"/>
        <v>3637.5434232558146</v>
      </c>
      <c r="U64" s="6">
        <f t="shared" si="14"/>
        <v>3260.9168558139536</v>
      </c>
      <c r="V64" s="6">
        <f t="shared" si="15"/>
        <v>2971.3321581395353</v>
      </c>
      <c r="W64" s="6">
        <f t="shared" si="16"/>
        <v>2932.6401674418607</v>
      </c>
      <c r="X64" s="6">
        <f t="shared" si="17"/>
        <v>296.44698689217762</v>
      </c>
      <c r="Y64" s="6">
        <f t="shared" si="18"/>
        <v>270.12110528541228</v>
      </c>
    </row>
    <row r="65" spans="1:25" x14ac:dyDescent="0.25">
      <c r="A65" s="24" t="s">
        <v>72</v>
      </c>
      <c r="B65" s="25" t="s">
        <v>31</v>
      </c>
      <c r="C65" s="25" t="s">
        <v>89</v>
      </c>
      <c r="D65" s="26">
        <v>106</v>
      </c>
      <c r="E65" s="27">
        <v>103.375</v>
      </c>
      <c r="F65" s="27">
        <f t="shared" si="0"/>
        <v>30.97</v>
      </c>
      <c r="G65" s="28">
        <f t="shared" si="11"/>
        <v>0.42944785276073622</v>
      </c>
      <c r="H65" s="28">
        <f t="shared" si="12"/>
        <v>0.51017113335485953</v>
      </c>
      <c r="I65" s="29">
        <v>13.3</v>
      </c>
      <c r="J65" s="29">
        <v>2.5</v>
      </c>
      <c r="K65" s="29">
        <v>15.17</v>
      </c>
      <c r="L65" s="29">
        <v>3</v>
      </c>
      <c r="M65" s="29">
        <v>33.97</v>
      </c>
      <c r="N65" s="30">
        <v>-31847.784</v>
      </c>
      <c r="O65" s="30">
        <v>367603.99800000002</v>
      </c>
      <c r="P65" s="30">
        <v>37874.313999999998</v>
      </c>
      <c r="Q65" s="30">
        <v>70912.445000000007</v>
      </c>
      <c r="R65" s="30">
        <f t="shared" si="3"/>
        <v>438516.44300000003</v>
      </c>
      <c r="S65" s="30">
        <f t="shared" si="4"/>
        <v>406668.65900000004</v>
      </c>
      <c r="T65" s="30">
        <f t="shared" si="13"/>
        <v>4241.9970302297461</v>
      </c>
      <c r="U65" s="30">
        <f t="shared" si="14"/>
        <v>3875.6191438935916</v>
      </c>
      <c r="V65" s="30">
        <f t="shared" si="15"/>
        <v>3567.5390084643291</v>
      </c>
      <c r="W65" s="30">
        <f t="shared" si="16"/>
        <v>3556.0241644498187</v>
      </c>
      <c r="X65" s="30">
        <f t="shared" si="17"/>
        <v>352.32901308123559</v>
      </c>
      <c r="Y65" s="30">
        <f t="shared" si="18"/>
        <v>324.32172804221176</v>
      </c>
    </row>
    <row r="66" spans="1:25" x14ac:dyDescent="0.25">
      <c r="A66" s="20" t="s">
        <v>72</v>
      </c>
      <c r="B66" t="s">
        <v>31</v>
      </c>
      <c r="C66" t="s">
        <v>90</v>
      </c>
      <c r="D66" s="12">
        <v>109</v>
      </c>
      <c r="E66" s="13">
        <v>111</v>
      </c>
      <c r="F66" s="13">
        <f t="shared" si="0"/>
        <v>29.32</v>
      </c>
      <c r="G66" s="15">
        <f t="shared" si="11"/>
        <v>0.43144611186903137</v>
      </c>
      <c r="H66" s="15">
        <f t="shared" si="12"/>
        <v>0.43144611186903137</v>
      </c>
      <c r="I66" s="14">
        <v>12.65</v>
      </c>
      <c r="J66" s="14">
        <v>0</v>
      </c>
      <c r="K66" s="14">
        <v>16.670000000000002</v>
      </c>
      <c r="L66" s="14">
        <v>0</v>
      </c>
      <c r="M66" s="14">
        <v>29.32</v>
      </c>
      <c r="N66" s="16">
        <v>-28171.124</v>
      </c>
      <c r="O66" s="6">
        <v>307590.85600000003</v>
      </c>
      <c r="P66" s="6">
        <v>43218.114999999998</v>
      </c>
      <c r="Q66" s="6">
        <v>101454.527</v>
      </c>
      <c r="R66" s="6">
        <f t="shared" si="3"/>
        <v>409045.38300000003</v>
      </c>
      <c r="S66" s="6">
        <f t="shared" si="4"/>
        <v>380874.25900000002</v>
      </c>
      <c r="T66" s="6">
        <f t="shared" si="13"/>
        <v>3685.0935405405407</v>
      </c>
      <c r="U66" s="6">
        <f t="shared" si="14"/>
        <v>3295.7411531531534</v>
      </c>
      <c r="V66" s="6">
        <f t="shared" si="15"/>
        <v>3041.9472432432435</v>
      </c>
      <c r="W66" s="6">
        <f t="shared" si="16"/>
        <v>2771.0887927927929</v>
      </c>
      <c r="X66" s="6">
        <f t="shared" si="17"/>
        <v>299.61283210483214</v>
      </c>
      <c r="Y66" s="6">
        <f t="shared" si="18"/>
        <v>276.54065847665851</v>
      </c>
    </row>
    <row r="67" spans="1:25" x14ac:dyDescent="0.25">
      <c r="A67" s="24" t="s">
        <v>72</v>
      </c>
      <c r="B67" s="25" t="s">
        <v>31</v>
      </c>
      <c r="C67" s="25" t="s">
        <v>91</v>
      </c>
      <c r="D67" s="26">
        <v>113</v>
      </c>
      <c r="E67" s="27">
        <v>116.125</v>
      </c>
      <c r="F67" s="27">
        <f t="shared" si="0"/>
        <v>30.7</v>
      </c>
      <c r="G67" s="28">
        <f t="shared" si="11"/>
        <v>0.4543973941368078</v>
      </c>
      <c r="H67" s="28">
        <f t="shared" si="12"/>
        <v>0.61074918566775249</v>
      </c>
      <c r="I67" s="29">
        <v>13.95</v>
      </c>
      <c r="J67" s="29">
        <v>4.8</v>
      </c>
      <c r="K67" s="29">
        <v>11.95</v>
      </c>
      <c r="L67" s="29">
        <v>1.85</v>
      </c>
      <c r="M67" s="29">
        <v>32.549999999999997</v>
      </c>
      <c r="N67" s="30">
        <v>-30091.994999999999</v>
      </c>
      <c r="O67" s="30">
        <v>309275.47100000002</v>
      </c>
      <c r="P67" s="30">
        <v>28611.68</v>
      </c>
      <c r="Q67" s="30">
        <v>60280.423999999999</v>
      </c>
      <c r="R67" s="30">
        <f t="shared" si="3"/>
        <v>369555.89500000002</v>
      </c>
      <c r="S67" s="30">
        <f t="shared" si="4"/>
        <v>339463.9</v>
      </c>
      <c r="T67" s="30">
        <f t="shared" si="13"/>
        <v>3182.3973735199143</v>
      </c>
      <c r="U67" s="30">
        <f t="shared" si="14"/>
        <v>2936.0104628632939</v>
      </c>
      <c r="V67" s="30">
        <f t="shared" si="15"/>
        <v>2676.8759526372446</v>
      </c>
      <c r="W67" s="30">
        <f t="shared" si="16"/>
        <v>2663.2979203444565</v>
      </c>
      <c r="X67" s="30">
        <f t="shared" si="17"/>
        <v>266.91004207848124</v>
      </c>
      <c r="Y67" s="30">
        <f t="shared" si="18"/>
        <v>243.3523593306586</v>
      </c>
    </row>
    <row r="68" spans="1:25" x14ac:dyDescent="0.25">
      <c r="A68" s="20" t="s">
        <v>72</v>
      </c>
      <c r="B68" t="s">
        <v>31</v>
      </c>
      <c r="C68" t="s">
        <v>92</v>
      </c>
      <c r="D68" s="12">
        <v>115</v>
      </c>
      <c r="E68" s="13">
        <v>116.375</v>
      </c>
      <c r="F68" s="13">
        <f t="shared" si="0"/>
        <v>33.76</v>
      </c>
      <c r="G68" s="15">
        <f t="shared" si="11"/>
        <v>0.17624407582938389</v>
      </c>
      <c r="H68" s="15">
        <f t="shared" si="12"/>
        <v>0.29176540284360192</v>
      </c>
      <c r="I68" s="14">
        <v>5.95</v>
      </c>
      <c r="J68" s="14">
        <v>3.9</v>
      </c>
      <c r="K68" s="14">
        <v>23.91</v>
      </c>
      <c r="L68" s="14">
        <v>3</v>
      </c>
      <c r="M68" s="14">
        <v>36.76</v>
      </c>
      <c r="N68" s="16">
        <v>-33962.574999999997</v>
      </c>
      <c r="O68" s="6">
        <v>360175.02899999998</v>
      </c>
      <c r="P68" s="6">
        <v>39117.237000000001</v>
      </c>
      <c r="Q68" s="6">
        <v>78725.096000000005</v>
      </c>
      <c r="R68" s="6">
        <f t="shared" si="3"/>
        <v>438900.125</v>
      </c>
      <c r="S68" s="6">
        <f t="shared" si="4"/>
        <v>404937.55</v>
      </c>
      <c r="T68" s="6">
        <f t="shared" si="13"/>
        <v>3771.4296455424274</v>
      </c>
      <c r="U68" s="6">
        <f t="shared" si="14"/>
        <v>3435.2987153598278</v>
      </c>
      <c r="V68" s="6">
        <f t="shared" si="15"/>
        <v>3143.4613361976367</v>
      </c>
      <c r="W68" s="6">
        <f t="shared" si="16"/>
        <v>3094.9519140708912</v>
      </c>
      <c r="X68" s="6">
        <f t="shared" si="17"/>
        <v>312.29988321452981</v>
      </c>
      <c r="Y68" s="6">
        <f t="shared" si="18"/>
        <v>285.76921238160332</v>
      </c>
    </row>
    <row r="69" spans="1:25" x14ac:dyDescent="0.25">
      <c r="A69" s="24" t="s">
        <v>93</v>
      </c>
      <c r="B69" s="25" t="s">
        <v>31</v>
      </c>
      <c r="C69" s="25" t="s">
        <v>94</v>
      </c>
      <c r="D69" s="26">
        <v>121</v>
      </c>
      <c r="E69" s="27">
        <v>122.375</v>
      </c>
      <c r="F69" s="27">
        <f t="shared" si="0"/>
        <v>41.05</v>
      </c>
      <c r="G69" s="28">
        <f t="shared" si="11"/>
        <v>0.31303288672350793</v>
      </c>
      <c r="H69" s="28">
        <f t="shared" si="12"/>
        <v>0.56516443361753965</v>
      </c>
      <c r="I69" s="29">
        <v>12.85</v>
      </c>
      <c r="J69" s="29">
        <v>10.35</v>
      </c>
      <c r="K69" s="29">
        <v>17.850000000000001</v>
      </c>
      <c r="L69" s="29">
        <v>2</v>
      </c>
      <c r="M69" s="29">
        <v>43.05</v>
      </c>
      <c r="N69" s="30">
        <v>-38076.093999999997</v>
      </c>
      <c r="O69" s="30">
        <v>440978.01500000001</v>
      </c>
      <c r="P69" s="30">
        <v>53587.03</v>
      </c>
      <c r="Q69" s="30">
        <v>119040.68700000001</v>
      </c>
      <c r="R69" s="30">
        <f t="shared" si="3"/>
        <v>560018.70200000005</v>
      </c>
      <c r="S69" s="30">
        <f t="shared" si="4"/>
        <v>521942.60800000007</v>
      </c>
      <c r="T69" s="30">
        <f t="shared" si="13"/>
        <v>4576.2508845760985</v>
      </c>
      <c r="U69" s="30">
        <f t="shared" si="14"/>
        <v>4138.3589131767112</v>
      </c>
      <c r="V69" s="30">
        <f t="shared" si="15"/>
        <v>3827.2161634320742</v>
      </c>
      <c r="W69" s="30">
        <f t="shared" si="16"/>
        <v>3603.4975689479061</v>
      </c>
      <c r="X69" s="30">
        <f t="shared" si="17"/>
        <v>376.21444665242831</v>
      </c>
      <c r="Y69" s="30">
        <f t="shared" si="18"/>
        <v>347.92874213018854</v>
      </c>
    </row>
    <row r="70" spans="1:25" x14ac:dyDescent="0.25">
      <c r="A70" s="20" t="s">
        <v>93</v>
      </c>
      <c r="B70" t="s">
        <v>31</v>
      </c>
      <c r="C70" t="s">
        <v>95</v>
      </c>
      <c r="D70" s="12">
        <v>123</v>
      </c>
      <c r="E70" s="13">
        <v>127.5</v>
      </c>
      <c r="F70" s="13">
        <f t="shared" si="0"/>
        <v>37.979999999999997</v>
      </c>
      <c r="G70" s="15">
        <f t="shared" si="11"/>
        <v>0.2869931542917325</v>
      </c>
      <c r="H70" s="15">
        <f t="shared" si="12"/>
        <v>0.46287519747235384</v>
      </c>
      <c r="I70" s="14">
        <v>10.9</v>
      </c>
      <c r="J70" s="14">
        <v>6.68</v>
      </c>
      <c r="K70" s="14">
        <v>20.399999999999999</v>
      </c>
      <c r="L70" s="14">
        <v>3.5</v>
      </c>
      <c r="M70" s="14">
        <v>41.48</v>
      </c>
      <c r="N70" s="16">
        <v>-33588.976000000002</v>
      </c>
      <c r="O70" s="6">
        <v>361186.429</v>
      </c>
      <c r="P70" s="6">
        <v>34598.413999999997</v>
      </c>
      <c r="Q70" s="6">
        <v>65490.73</v>
      </c>
      <c r="R70" s="6">
        <f t="shared" si="3"/>
        <v>426677.15899999999</v>
      </c>
      <c r="S70" s="6">
        <f t="shared" si="4"/>
        <v>393088.18299999996</v>
      </c>
      <c r="T70" s="6">
        <f t="shared" si="13"/>
        <v>3346.4875215686275</v>
      </c>
      <c r="U70" s="6">
        <f t="shared" si="14"/>
        <v>3075.1274117647058</v>
      </c>
      <c r="V70" s="6">
        <f t="shared" si="15"/>
        <v>2811.6844627450978</v>
      </c>
      <c r="W70" s="6">
        <f t="shared" si="16"/>
        <v>2832.8347372549019</v>
      </c>
      <c r="X70" s="6">
        <f t="shared" si="17"/>
        <v>279.55703743315507</v>
      </c>
      <c r="Y70" s="6">
        <f t="shared" si="18"/>
        <v>255.60767843137253</v>
      </c>
    </row>
    <row r="71" spans="1:25" x14ac:dyDescent="0.25">
      <c r="A71" s="24" t="s">
        <v>93</v>
      </c>
      <c r="B71" s="25" t="s">
        <v>31</v>
      </c>
      <c r="C71" s="25" t="s">
        <v>96</v>
      </c>
      <c r="D71" s="26">
        <v>152</v>
      </c>
      <c r="E71" s="27">
        <v>153.25</v>
      </c>
      <c r="F71" s="27">
        <f t="shared" si="0"/>
        <v>50.84</v>
      </c>
      <c r="G71" s="28">
        <f t="shared" si="11"/>
        <v>0.24409913453973248</v>
      </c>
      <c r="H71" s="28">
        <f t="shared" si="12"/>
        <v>0.40794649881982692</v>
      </c>
      <c r="I71" s="29">
        <v>12.41</v>
      </c>
      <c r="J71" s="29">
        <v>8.33</v>
      </c>
      <c r="K71" s="29">
        <v>30.1</v>
      </c>
      <c r="L71" s="29">
        <v>1.81</v>
      </c>
      <c r="M71" s="29">
        <v>52.650000000000006</v>
      </c>
      <c r="N71" s="30">
        <v>-49495.286999999997</v>
      </c>
      <c r="O71" s="30">
        <v>514291</v>
      </c>
      <c r="P71" s="30">
        <v>0</v>
      </c>
      <c r="Q71" s="30">
        <v>37631</v>
      </c>
      <c r="R71" s="30">
        <f t="shared" si="3"/>
        <v>551922</v>
      </c>
      <c r="S71" s="30">
        <f t="shared" si="4"/>
        <v>502426.71299999999</v>
      </c>
      <c r="T71" s="30">
        <f t="shared" si="13"/>
        <v>3601.4486133768351</v>
      </c>
      <c r="U71" s="30">
        <f t="shared" si="14"/>
        <v>3601.4486133768351</v>
      </c>
      <c r="V71" s="30">
        <f t="shared" si="15"/>
        <v>3278.4777357259381</v>
      </c>
      <c r="W71" s="30">
        <f t="shared" si="16"/>
        <v>3355.8955954323001</v>
      </c>
      <c r="X71" s="30">
        <f t="shared" si="17"/>
        <v>327.40441939789412</v>
      </c>
      <c r="Y71" s="30">
        <f t="shared" si="18"/>
        <v>298.04343052053986</v>
      </c>
    </row>
    <row r="72" spans="1:25" x14ac:dyDescent="0.25">
      <c r="A72" s="20" t="s">
        <v>93</v>
      </c>
      <c r="B72" t="s">
        <v>31</v>
      </c>
      <c r="C72" t="s">
        <v>97</v>
      </c>
      <c r="D72" s="12">
        <v>157</v>
      </c>
      <c r="E72" s="13">
        <v>162.75</v>
      </c>
      <c r="F72" s="13">
        <f t="shared" si="0"/>
        <v>46.21</v>
      </c>
      <c r="G72" s="15">
        <f t="shared" si="11"/>
        <v>0.30837481064704608</v>
      </c>
      <c r="H72" s="15">
        <f t="shared" si="12"/>
        <v>0.34299935078987231</v>
      </c>
      <c r="I72" s="14">
        <v>14.25</v>
      </c>
      <c r="J72" s="14">
        <v>1.6</v>
      </c>
      <c r="K72" s="14">
        <v>30.36</v>
      </c>
      <c r="L72" s="14">
        <v>2.8</v>
      </c>
      <c r="M72" s="14">
        <v>49.01</v>
      </c>
      <c r="N72" s="16">
        <v>-45302.091999999997</v>
      </c>
      <c r="O72" s="6">
        <v>450501.87199999997</v>
      </c>
      <c r="P72" s="6">
        <v>57799.627999999997</v>
      </c>
      <c r="Q72" s="6">
        <v>114641.30899999999</v>
      </c>
      <c r="R72" s="6">
        <f t="shared" si="3"/>
        <v>565143.18099999998</v>
      </c>
      <c r="S72" s="6">
        <f t="shared" si="4"/>
        <v>519841.08899999998</v>
      </c>
      <c r="T72" s="6">
        <f t="shared" si="13"/>
        <v>3472.461941628264</v>
      </c>
      <c r="U72" s="6">
        <f t="shared" si="14"/>
        <v>3117.318298003072</v>
      </c>
      <c r="V72" s="6">
        <f t="shared" si="15"/>
        <v>2838.9644301075268</v>
      </c>
      <c r="W72" s="6">
        <f t="shared" si="16"/>
        <v>2768.0606574500766</v>
      </c>
      <c r="X72" s="6">
        <f t="shared" si="17"/>
        <v>283.3925725457338</v>
      </c>
      <c r="Y72" s="6">
        <f t="shared" si="18"/>
        <v>258.08767546432063</v>
      </c>
    </row>
    <row r="73" spans="1:25" x14ac:dyDescent="0.25">
      <c r="A73" s="24" t="s">
        <v>93</v>
      </c>
      <c r="B73" s="25" t="s">
        <v>31</v>
      </c>
      <c r="C73" s="25" t="s">
        <v>98</v>
      </c>
      <c r="D73" s="26">
        <v>196</v>
      </c>
      <c r="E73" s="27">
        <v>199.375</v>
      </c>
      <c r="F73" s="27">
        <f t="shared" si="0"/>
        <v>61.34</v>
      </c>
      <c r="G73" s="28">
        <f t="shared" si="11"/>
        <v>0.25888490381480272</v>
      </c>
      <c r="H73" s="28">
        <f t="shared" si="12"/>
        <v>0.57124225627649161</v>
      </c>
      <c r="I73" s="29">
        <v>15.88</v>
      </c>
      <c r="J73" s="29">
        <v>19.16</v>
      </c>
      <c r="K73" s="29">
        <v>26.3</v>
      </c>
      <c r="L73" s="29">
        <v>4</v>
      </c>
      <c r="M73" s="29">
        <v>65.3</v>
      </c>
      <c r="N73" s="30">
        <v>-52098.86</v>
      </c>
      <c r="O73" s="30">
        <v>549075.64300000004</v>
      </c>
      <c r="P73" s="30">
        <v>85677.876999999993</v>
      </c>
      <c r="Q73" s="30">
        <v>140373.96599999999</v>
      </c>
      <c r="R73" s="30">
        <f t="shared" si="3"/>
        <v>689449.60900000005</v>
      </c>
      <c r="S73" s="30">
        <f t="shared" si="4"/>
        <v>637350.74900000007</v>
      </c>
      <c r="T73" s="30">
        <f t="shared" si="13"/>
        <v>3458.054465203762</v>
      </c>
      <c r="U73" s="30">
        <f t="shared" si="14"/>
        <v>3028.3221667711605</v>
      </c>
      <c r="V73" s="30">
        <f t="shared" si="15"/>
        <v>2767.011270219436</v>
      </c>
      <c r="W73" s="30">
        <f t="shared" si="16"/>
        <v>2753.9844163009407</v>
      </c>
      <c r="X73" s="30">
        <f t="shared" si="17"/>
        <v>275.30201516101459</v>
      </c>
      <c r="Y73" s="30">
        <f t="shared" si="18"/>
        <v>251.54647911085783</v>
      </c>
    </row>
    <row r="74" spans="1:25" x14ac:dyDescent="0.25">
      <c r="A74" s="20" t="s">
        <v>46</v>
      </c>
      <c r="B74" t="s">
        <v>99</v>
      </c>
      <c r="C74" t="s">
        <v>100</v>
      </c>
      <c r="D74" s="12">
        <v>64</v>
      </c>
      <c r="E74" s="13">
        <v>65.25</v>
      </c>
      <c r="F74" s="13">
        <f t="shared" ref="F74:F137" si="19">+I74+J74+K74</f>
        <v>18.149999999999999</v>
      </c>
      <c r="G74" s="15">
        <f t="shared" ref="G74:G105" si="20">+I74/F74</f>
        <v>0.27768595041322314</v>
      </c>
      <c r="H74" s="15">
        <f t="shared" ref="H74:H105" si="21">+(I74+J74)/F74</f>
        <v>0.33278236914600556</v>
      </c>
      <c r="I74" s="14">
        <v>5.04</v>
      </c>
      <c r="J74" s="14">
        <v>1</v>
      </c>
      <c r="K74" s="14">
        <v>12.11</v>
      </c>
      <c r="L74" s="14">
        <v>1.83</v>
      </c>
      <c r="M74" s="14">
        <v>19.979999999999997</v>
      </c>
      <c r="N74" s="16">
        <v>-25993.137999999999</v>
      </c>
      <c r="O74" s="6">
        <v>196446.83900000001</v>
      </c>
      <c r="P74" s="6">
        <v>14662.128000000001</v>
      </c>
      <c r="Q74" s="6">
        <v>36710.387999999999</v>
      </c>
      <c r="R74" s="6">
        <f t="shared" ref="R74:R137" si="22">+Q74+O74</f>
        <v>233157.22700000001</v>
      </c>
      <c r="S74" s="6">
        <f t="shared" ref="S74:S137" si="23">+R74+N74</f>
        <v>207164.08900000001</v>
      </c>
      <c r="T74" s="6">
        <f t="shared" ref="T74:T105" si="24">+R74/E74</f>
        <v>3573.2908352490422</v>
      </c>
      <c r="U74" s="6">
        <f t="shared" ref="U74:U105" si="25">+(R74-P74)/E74</f>
        <v>3348.5838927203067</v>
      </c>
      <c r="V74" s="6">
        <f t="shared" ref="V74:V105" si="26">+(S74-P74)/E74</f>
        <v>2950.221624521073</v>
      </c>
      <c r="W74" s="6">
        <f t="shared" ref="W74:W105" si="27">+O74/E74</f>
        <v>3010.6795249042148</v>
      </c>
      <c r="X74" s="6">
        <f t="shared" ref="X74:X105" si="28">+U74/$X$1</f>
        <v>304.41671752002787</v>
      </c>
      <c r="Y74" s="6">
        <f t="shared" ref="Y74:Y105" si="29">+V74/$X$1</f>
        <v>268.2019658655521</v>
      </c>
    </row>
    <row r="75" spans="1:25" x14ac:dyDescent="0.25">
      <c r="A75" s="24" t="s">
        <v>46</v>
      </c>
      <c r="B75" s="25" t="s">
        <v>99</v>
      </c>
      <c r="C75" s="25" t="s">
        <v>101</v>
      </c>
      <c r="D75" s="26">
        <v>68</v>
      </c>
      <c r="E75" s="27">
        <v>68.375</v>
      </c>
      <c r="F75" s="27">
        <f t="shared" si="19"/>
        <v>20.22</v>
      </c>
      <c r="G75" s="28">
        <f t="shared" si="20"/>
        <v>0.35756676557863504</v>
      </c>
      <c r="H75" s="28">
        <f t="shared" si="21"/>
        <v>0.44658753709198823</v>
      </c>
      <c r="I75" s="29">
        <v>7.23</v>
      </c>
      <c r="J75" s="29">
        <v>1.8</v>
      </c>
      <c r="K75" s="29">
        <v>11.19</v>
      </c>
      <c r="L75" s="29">
        <v>1.7</v>
      </c>
      <c r="M75" s="29">
        <v>21.919999999999998</v>
      </c>
      <c r="N75" s="30">
        <v>-26865.687000000002</v>
      </c>
      <c r="O75" s="30">
        <v>199363.46</v>
      </c>
      <c r="P75" s="30">
        <v>18482.975999999999</v>
      </c>
      <c r="Q75" s="30">
        <v>42121.892999999996</v>
      </c>
      <c r="R75" s="30">
        <f t="shared" si="22"/>
        <v>241485.353</v>
      </c>
      <c r="S75" s="30">
        <f t="shared" si="23"/>
        <v>214619.666</v>
      </c>
      <c r="T75" s="30">
        <f t="shared" si="24"/>
        <v>3531.7784716636197</v>
      </c>
      <c r="U75" s="30">
        <f t="shared" si="25"/>
        <v>3261.4607239488118</v>
      </c>
      <c r="V75" s="30">
        <f t="shared" si="26"/>
        <v>2868.5439122486291</v>
      </c>
      <c r="W75" s="30">
        <f t="shared" si="27"/>
        <v>2915.7361608775136</v>
      </c>
      <c r="X75" s="30">
        <f t="shared" si="28"/>
        <v>296.49642944989199</v>
      </c>
      <c r="Y75" s="30">
        <f t="shared" si="29"/>
        <v>260.77671929532994</v>
      </c>
    </row>
    <row r="76" spans="1:25" x14ac:dyDescent="0.25">
      <c r="A76" s="20" t="s">
        <v>46</v>
      </c>
      <c r="B76" t="s">
        <v>99</v>
      </c>
      <c r="C76" t="s">
        <v>102</v>
      </c>
      <c r="D76" s="12">
        <v>68</v>
      </c>
      <c r="E76" s="13">
        <v>67.875</v>
      </c>
      <c r="F76" s="13">
        <f t="shared" si="19"/>
        <v>20.74</v>
      </c>
      <c r="G76" s="15">
        <f t="shared" si="20"/>
        <v>0.32979749276759884</v>
      </c>
      <c r="H76" s="15">
        <f t="shared" si="21"/>
        <v>0.61764705882352944</v>
      </c>
      <c r="I76" s="14">
        <v>6.84</v>
      </c>
      <c r="J76" s="14">
        <v>5.97</v>
      </c>
      <c r="K76" s="14">
        <v>7.93</v>
      </c>
      <c r="L76" s="14">
        <v>1.81</v>
      </c>
      <c r="M76" s="14">
        <v>22.549999999999997</v>
      </c>
      <c r="N76" s="16">
        <v>-26704.982</v>
      </c>
      <c r="O76" s="6">
        <v>216970.17800000001</v>
      </c>
      <c r="P76" s="6">
        <v>14234.748</v>
      </c>
      <c r="Q76" s="6">
        <v>36955.212</v>
      </c>
      <c r="R76" s="6">
        <f t="shared" si="22"/>
        <v>253925.39</v>
      </c>
      <c r="S76" s="6">
        <f t="shared" si="23"/>
        <v>227220.40800000002</v>
      </c>
      <c r="T76" s="6">
        <f t="shared" si="24"/>
        <v>3741.0738858195214</v>
      </c>
      <c r="U76" s="6">
        <f t="shared" si="25"/>
        <v>3531.3538416206266</v>
      </c>
      <c r="V76" s="6">
        <f t="shared" si="26"/>
        <v>3137.9102762430944</v>
      </c>
      <c r="W76" s="6">
        <f t="shared" si="27"/>
        <v>3196.6140405156539</v>
      </c>
      <c r="X76" s="6">
        <f t="shared" si="28"/>
        <v>321.03216742005696</v>
      </c>
      <c r="Y76" s="6">
        <f t="shared" si="29"/>
        <v>285.26457056755402</v>
      </c>
    </row>
    <row r="77" spans="1:25" x14ac:dyDescent="0.25">
      <c r="A77" s="24" t="s">
        <v>46</v>
      </c>
      <c r="B77" s="25" t="s">
        <v>99</v>
      </c>
      <c r="C77" s="25" t="s">
        <v>103</v>
      </c>
      <c r="D77" s="26">
        <v>69</v>
      </c>
      <c r="E77" s="27">
        <v>69.75</v>
      </c>
      <c r="F77" s="27">
        <f t="shared" si="19"/>
        <v>24.15</v>
      </c>
      <c r="G77" s="28">
        <f t="shared" si="20"/>
        <v>9.7308488612836447E-2</v>
      </c>
      <c r="H77" s="28">
        <f t="shared" si="21"/>
        <v>0.55279503105590067</v>
      </c>
      <c r="I77" s="29">
        <v>2.35</v>
      </c>
      <c r="J77" s="29">
        <v>11</v>
      </c>
      <c r="K77" s="29">
        <v>10.8</v>
      </c>
      <c r="L77" s="29">
        <v>2</v>
      </c>
      <c r="M77" s="29">
        <v>26.15</v>
      </c>
      <c r="N77" s="30">
        <v>-28972.091</v>
      </c>
      <c r="O77" s="30">
        <v>207448.5</v>
      </c>
      <c r="P77" s="30">
        <v>37937.712</v>
      </c>
      <c r="Q77" s="30">
        <v>62276.37</v>
      </c>
      <c r="R77" s="30">
        <f t="shared" si="22"/>
        <v>269724.87</v>
      </c>
      <c r="S77" s="30">
        <f t="shared" si="23"/>
        <v>240752.77899999998</v>
      </c>
      <c r="T77" s="30">
        <f t="shared" si="24"/>
        <v>3867.0232258064516</v>
      </c>
      <c r="U77" s="30">
        <f t="shared" si="25"/>
        <v>3323.1133763440857</v>
      </c>
      <c r="V77" s="30">
        <f t="shared" si="26"/>
        <v>2907.7428960573475</v>
      </c>
      <c r="W77" s="30">
        <f t="shared" si="27"/>
        <v>2974.1720430107525</v>
      </c>
      <c r="X77" s="30">
        <f t="shared" si="28"/>
        <v>302.1012160312805</v>
      </c>
      <c r="Y77" s="30">
        <f t="shared" si="29"/>
        <v>264.34026327794066</v>
      </c>
    </row>
    <row r="78" spans="1:25" x14ac:dyDescent="0.25">
      <c r="A78" s="20" t="s">
        <v>46</v>
      </c>
      <c r="B78" t="s">
        <v>99</v>
      </c>
      <c r="C78" t="s">
        <v>104</v>
      </c>
      <c r="D78" s="12">
        <v>75</v>
      </c>
      <c r="E78" s="13">
        <v>76.125</v>
      </c>
      <c r="F78" s="13">
        <f t="shared" si="19"/>
        <v>22.46</v>
      </c>
      <c r="G78" s="15">
        <f t="shared" si="20"/>
        <v>0.22439893143365983</v>
      </c>
      <c r="H78" s="15">
        <f t="shared" si="21"/>
        <v>0.35796972395369542</v>
      </c>
      <c r="I78" s="14">
        <v>5.04</v>
      </c>
      <c r="J78" s="14">
        <v>3</v>
      </c>
      <c r="K78" s="14">
        <v>14.42</v>
      </c>
      <c r="L78" s="14">
        <v>2</v>
      </c>
      <c r="M78" s="14">
        <v>24.46</v>
      </c>
      <c r="N78" s="16">
        <v>-29002.074000000001</v>
      </c>
      <c r="O78" s="6">
        <v>228915.96299999999</v>
      </c>
      <c r="P78" s="6">
        <v>15029.712</v>
      </c>
      <c r="Q78" s="6">
        <v>40532.438000000002</v>
      </c>
      <c r="R78" s="6">
        <f t="shared" si="22"/>
        <v>269448.40100000001</v>
      </c>
      <c r="S78" s="6">
        <f t="shared" si="23"/>
        <v>240446.32700000002</v>
      </c>
      <c r="T78" s="6">
        <f t="shared" si="24"/>
        <v>3539.5520656814451</v>
      </c>
      <c r="U78" s="6">
        <f t="shared" si="25"/>
        <v>3342.1174252873566</v>
      </c>
      <c r="V78" s="6">
        <f t="shared" si="26"/>
        <v>2961.1377996715933</v>
      </c>
      <c r="W78" s="6">
        <f t="shared" si="27"/>
        <v>3007.1062463054186</v>
      </c>
      <c r="X78" s="6">
        <f t="shared" si="28"/>
        <v>303.82885684430516</v>
      </c>
      <c r="Y78" s="6">
        <f t="shared" si="29"/>
        <v>269.19434542469031</v>
      </c>
    </row>
    <row r="79" spans="1:25" x14ac:dyDescent="0.25">
      <c r="A79" s="24" t="s">
        <v>46</v>
      </c>
      <c r="B79" s="25" t="s">
        <v>99</v>
      </c>
      <c r="C79" s="25" t="s">
        <v>105</v>
      </c>
      <c r="D79" s="26">
        <v>75</v>
      </c>
      <c r="E79" s="27">
        <v>75.375</v>
      </c>
      <c r="F79" s="27">
        <f t="shared" si="19"/>
        <v>23.8</v>
      </c>
      <c r="G79" s="28">
        <f t="shared" si="20"/>
        <v>0.23823529411764705</v>
      </c>
      <c r="H79" s="28">
        <f t="shared" si="21"/>
        <v>0.33067226890756302</v>
      </c>
      <c r="I79" s="29">
        <v>5.67</v>
      </c>
      <c r="J79" s="29">
        <v>2.2000000000000002</v>
      </c>
      <c r="K79" s="29">
        <v>15.93</v>
      </c>
      <c r="L79" s="29">
        <v>2</v>
      </c>
      <c r="M79" s="29">
        <v>25.8</v>
      </c>
      <c r="N79" s="30">
        <v>-28994.991999999998</v>
      </c>
      <c r="O79" s="30">
        <v>227047.47099999999</v>
      </c>
      <c r="P79" s="30">
        <v>20347.044000000002</v>
      </c>
      <c r="Q79" s="30">
        <v>48683.178</v>
      </c>
      <c r="R79" s="30">
        <f t="shared" si="22"/>
        <v>275730.64899999998</v>
      </c>
      <c r="S79" s="30">
        <f t="shared" si="23"/>
        <v>246735.65699999998</v>
      </c>
      <c r="T79" s="30">
        <f t="shared" si="24"/>
        <v>3658.1180630182416</v>
      </c>
      <c r="U79" s="30">
        <f t="shared" si="25"/>
        <v>3388.1738640132667</v>
      </c>
      <c r="V79" s="30">
        <f t="shared" si="26"/>
        <v>3003.4973532338308</v>
      </c>
      <c r="W79" s="30">
        <f t="shared" si="27"/>
        <v>3012.2384212271973</v>
      </c>
      <c r="X79" s="30">
        <f t="shared" si="28"/>
        <v>308.01580581938788</v>
      </c>
      <c r="Y79" s="30">
        <f t="shared" si="29"/>
        <v>273.04521393034827</v>
      </c>
    </row>
    <row r="80" spans="1:25" x14ac:dyDescent="0.25">
      <c r="A80" s="20" t="s">
        <v>46</v>
      </c>
      <c r="B80" t="s">
        <v>99</v>
      </c>
      <c r="C80" t="s">
        <v>106</v>
      </c>
      <c r="D80" s="12">
        <v>76</v>
      </c>
      <c r="E80" s="13">
        <v>76.25</v>
      </c>
      <c r="F80" s="13">
        <f t="shared" si="19"/>
        <v>28.759999999999998</v>
      </c>
      <c r="G80" s="15">
        <f t="shared" si="20"/>
        <v>0.22148817802503479</v>
      </c>
      <c r="H80" s="15">
        <f t="shared" si="21"/>
        <v>0.24860917941585539</v>
      </c>
      <c r="I80" s="14">
        <v>6.37</v>
      </c>
      <c r="J80" s="14">
        <v>0.78</v>
      </c>
      <c r="K80" s="14">
        <v>21.61</v>
      </c>
      <c r="L80" s="14">
        <v>1.97</v>
      </c>
      <c r="M80" s="14">
        <v>30.73</v>
      </c>
      <c r="N80" s="16">
        <v>-30269.95</v>
      </c>
      <c r="O80" s="6">
        <v>246001.01699999999</v>
      </c>
      <c r="P80" s="6">
        <v>25612.464</v>
      </c>
      <c r="Q80" s="6">
        <v>58655.697</v>
      </c>
      <c r="R80" s="6">
        <f t="shared" si="22"/>
        <v>304656.71399999998</v>
      </c>
      <c r="S80" s="6">
        <f t="shared" si="23"/>
        <v>274386.76399999997</v>
      </c>
      <c r="T80" s="6">
        <f t="shared" si="24"/>
        <v>3995.4978885245901</v>
      </c>
      <c r="U80" s="6">
        <f t="shared" si="25"/>
        <v>3659.5967213114754</v>
      </c>
      <c r="V80" s="6">
        <f t="shared" si="26"/>
        <v>3262.6137704918028</v>
      </c>
      <c r="W80" s="6">
        <f t="shared" si="27"/>
        <v>3226.2428459016392</v>
      </c>
      <c r="X80" s="6">
        <f t="shared" si="28"/>
        <v>332.69061102831597</v>
      </c>
      <c r="Y80" s="6">
        <f t="shared" si="29"/>
        <v>296.60125186289116</v>
      </c>
    </row>
    <row r="81" spans="1:25" x14ac:dyDescent="0.25">
      <c r="A81" s="24" t="s">
        <v>46</v>
      </c>
      <c r="B81" s="25" t="s">
        <v>99</v>
      </c>
      <c r="C81" s="25" t="s">
        <v>107</v>
      </c>
      <c r="D81" s="26">
        <v>79</v>
      </c>
      <c r="E81" s="27">
        <v>79.125</v>
      </c>
      <c r="F81" s="27">
        <f t="shared" si="19"/>
        <v>24.96</v>
      </c>
      <c r="G81" s="28">
        <f t="shared" si="20"/>
        <v>0.36137820512820512</v>
      </c>
      <c r="H81" s="28">
        <f t="shared" si="21"/>
        <v>0.46394230769230765</v>
      </c>
      <c r="I81" s="29">
        <v>9.02</v>
      </c>
      <c r="J81" s="29">
        <v>2.56</v>
      </c>
      <c r="K81" s="29">
        <v>13.38</v>
      </c>
      <c r="L81" s="29">
        <v>2.25</v>
      </c>
      <c r="M81" s="29">
        <v>27.21</v>
      </c>
      <c r="N81" s="30">
        <v>-30287.966</v>
      </c>
      <c r="O81" s="30">
        <v>264520.033</v>
      </c>
      <c r="P81" s="30">
        <v>18537.335999999999</v>
      </c>
      <c r="Q81" s="30">
        <v>42112.792999999998</v>
      </c>
      <c r="R81" s="30">
        <f t="shared" si="22"/>
        <v>306632.826</v>
      </c>
      <c r="S81" s="30">
        <f t="shared" si="23"/>
        <v>276344.86</v>
      </c>
      <c r="T81" s="30">
        <f t="shared" si="24"/>
        <v>3875.2963791469197</v>
      </c>
      <c r="U81" s="30">
        <f t="shared" si="25"/>
        <v>3641.0172511848341</v>
      </c>
      <c r="V81" s="30">
        <f t="shared" si="26"/>
        <v>3258.230951026856</v>
      </c>
      <c r="W81" s="30">
        <f t="shared" si="27"/>
        <v>3343.0651879936809</v>
      </c>
      <c r="X81" s="30">
        <f t="shared" si="28"/>
        <v>331.00156828953038</v>
      </c>
      <c r="Y81" s="30">
        <f t="shared" si="29"/>
        <v>296.20281372971419</v>
      </c>
    </row>
    <row r="82" spans="1:25" x14ac:dyDescent="0.25">
      <c r="A82" s="20" t="s">
        <v>46</v>
      </c>
      <c r="B82" t="s">
        <v>99</v>
      </c>
      <c r="C82" t="s">
        <v>108</v>
      </c>
      <c r="D82" s="12">
        <v>82</v>
      </c>
      <c r="E82" s="13">
        <v>82.625</v>
      </c>
      <c r="F82" s="13">
        <f t="shared" si="19"/>
        <v>18.689999999999998</v>
      </c>
      <c r="G82" s="15">
        <f t="shared" si="20"/>
        <v>0.3996789727126806</v>
      </c>
      <c r="H82" s="15">
        <f t="shared" si="21"/>
        <v>0.56019261637239171</v>
      </c>
      <c r="I82" s="14">
        <v>7.47</v>
      </c>
      <c r="J82" s="14">
        <v>3</v>
      </c>
      <c r="K82" s="14">
        <v>8.2200000000000006</v>
      </c>
      <c r="L82" s="14">
        <v>0</v>
      </c>
      <c r="M82" s="14">
        <v>18.689999999999998</v>
      </c>
      <c r="N82" s="16">
        <v>-31085.925999999999</v>
      </c>
      <c r="O82" s="6">
        <v>225549.12</v>
      </c>
      <c r="P82" s="6">
        <v>20085.576000000001</v>
      </c>
      <c r="Q82" s="6">
        <v>48609.322</v>
      </c>
      <c r="R82" s="6">
        <f t="shared" si="22"/>
        <v>274158.44199999998</v>
      </c>
      <c r="S82" s="6">
        <f t="shared" si="23"/>
        <v>243072.51599999997</v>
      </c>
      <c r="T82" s="6">
        <f t="shared" si="24"/>
        <v>3318.1051981845685</v>
      </c>
      <c r="U82" s="6">
        <f t="shared" si="25"/>
        <v>3075.0119939485626</v>
      </c>
      <c r="V82" s="6">
        <f t="shared" si="26"/>
        <v>2698.7829349470494</v>
      </c>
      <c r="W82" s="6">
        <f t="shared" si="27"/>
        <v>2729.7926777609682</v>
      </c>
      <c r="X82" s="6">
        <f t="shared" si="28"/>
        <v>279.54654490441476</v>
      </c>
      <c r="Y82" s="6">
        <f t="shared" si="29"/>
        <v>245.34390317700448</v>
      </c>
    </row>
    <row r="83" spans="1:25" x14ac:dyDescent="0.25">
      <c r="A83" s="24" t="s">
        <v>46</v>
      </c>
      <c r="B83" s="25" t="s">
        <v>99</v>
      </c>
      <c r="C83" s="25" t="s">
        <v>109</v>
      </c>
      <c r="D83" s="26">
        <v>84</v>
      </c>
      <c r="E83" s="27">
        <v>86.375</v>
      </c>
      <c r="F83" s="27">
        <f t="shared" si="19"/>
        <v>25.07</v>
      </c>
      <c r="G83" s="28">
        <f t="shared" si="20"/>
        <v>0.37016354208216989</v>
      </c>
      <c r="H83" s="28">
        <f t="shared" si="21"/>
        <v>0.44395692062225761</v>
      </c>
      <c r="I83" s="29">
        <v>9.2799999999999994</v>
      </c>
      <c r="J83" s="29">
        <v>1.85</v>
      </c>
      <c r="K83" s="29">
        <v>13.94</v>
      </c>
      <c r="L83" s="29">
        <v>2.57</v>
      </c>
      <c r="M83" s="29">
        <v>27.64</v>
      </c>
      <c r="N83" s="30">
        <v>-33850.951000000001</v>
      </c>
      <c r="O83" s="30">
        <v>256469.19099999999</v>
      </c>
      <c r="P83" s="30">
        <v>20377.452000000001</v>
      </c>
      <c r="Q83" s="30">
        <v>45422.364999999998</v>
      </c>
      <c r="R83" s="30">
        <f t="shared" si="22"/>
        <v>301891.55599999998</v>
      </c>
      <c r="S83" s="30">
        <f t="shared" si="23"/>
        <v>268040.60499999998</v>
      </c>
      <c r="T83" s="30">
        <f t="shared" si="24"/>
        <v>3495.1265528219969</v>
      </c>
      <c r="U83" s="30">
        <f t="shared" si="25"/>
        <v>3259.2081505065121</v>
      </c>
      <c r="V83" s="30">
        <f t="shared" si="26"/>
        <v>2867.3013371924744</v>
      </c>
      <c r="W83" s="30">
        <f t="shared" si="27"/>
        <v>2969.2525730824891</v>
      </c>
      <c r="X83" s="30">
        <f t="shared" si="28"/>
        <v>296.29165004604653</v>
      </c>
      <c r="Y83" s="30">
        <f t="shared" si="29"/>
        <v>260.66375792658857</v>
      </c>
    </row>
    <row r="84" spans="1:25" x14ac:dyDescent="0.25">
      <c r="A84" s="20" t="s">
        <v>72</v>
      </c>
      <c r="B84" t="s">
        <v>99</v>
      </c>
      <c r="C84" t="s">
        <v>110</v>
      </c>
      <c r="D84" s="12">
        <v>96</v>
      </c>
      <c r="E84" s="13">
        <v>97.375</v>
      </c>
      <c r="F84" s="13">
        <f t="shared" si="19"/>
        <v>26.22</v>
      </c>
      <c r="G84" s="15">
        <f t="shared" si="20"/>
        <v>0.34439359267734554</v>
      </c>
      <c r="H84" s="15">
        <f t="shared" si="21"/>
        <v>0.47711670480549201</v>
      </c>
      <c r="I84" s="14">
        <v>9.0299999999999994</v>
      </c>
      <c r="J84" s="14">
        <v>3.48</v>
      </c>
      <c r="K84" s="14">
        <v>13.71</v>
      </c>
      <c r="L84" s="14">
        <v>1.75</v>
      </c>
      <c r="M84" s="14">
        <v>27.97</v>
      </c>
      <c r="N84" s="16">
        <v>-37849.908000000003</v>
      </c>
      <c r="O84" s="6">
        <v>267970.56800000003</v>
      </c>
      <c r="P84" s="6">
        <v>25613.148000000001</v>
      </c>
      <c r="Q84" s="6">
        <v>58791.976999999999</v>
      </c>
      <c r="R84" s="6">
        <f t="shared" si="22"/>
        <v>326762.54500000004</v>
      </c>
      <c r="S84" s="6">
        <f t="shared" si="23"/>
        <v>288912.63700000005</v>
      </c>
      <c r="T84" s="6">
        <f t="shared" si="24"/>
        <v>3355.7129139922981</v>
      </c>
      <c r="U84" s="6">
        <f t="shared" si="25"/>
        <v>3092.6767342747116</v>
      </c>
      <c r="V84" s="6">
        <f t="shared" si="26"/>
        <v>2703.9742130937107</v>
      </c>
      <c r="W84" s="6">
        <f t="shared" si="27"/>
        <v>2751.9442156611044</v>
      </c>
      <c r="X84" s="6">
        <f t="shared" si="28"/>
        <v>281.15243038861013</v>
      </c>
      <c r="Y84" s="6">
        <f t="shared" si="29"/>
        <v>245.81583755397369</v>
      </c>
    </row>
    <row r="85" spans="1:25" x14ac:dyDescent="0.25">
      <c r="A85" s="24" t="s">
        <v>72</v>
      </c>
      <c r="B85" s="25" t="s">
        <v>99</v>
      </c>
      <c r="C85" s="25" t="s">
        <v>111</v>
      </c>
      <c r="D85" s="26">
        <v>96</v>
      </c>
      <c r="E85" s="27">
        <v>97.75</v>
      </c>
      <c r="F85" s="27">
        <f t="shared" si="19"/>
        <v>24.310000000000002</v>
      </c>
      <c r="G85" s="28">
        <f t="shared" si="20"/>
        <v>0.32167832167832167</v>
      </c>
      <c r="H85" s="28">
        <f t="shared" si="21"/>
        <v>0.39777869189633891</v>
      </c>
      <c r="I85" s="29">
        <v>7.82</v>
      </c>
      <c r="J85" s="29">
        <v>1.85</v>
      </c>
      <c r="K85" s="29">
        <v>14.64</v>
      </c>
      <c r="L85" s="29">
        <v>2</v>
      </c>
      <c r="M85" s="29">
        <v>26.310000000000002</v>
      </c>
      <c r="N85" s="30">
        <v>-41249.989000000001</v>
      </c>
      <c r="O85" s="30">
        <v>252924.50099999999</v>
      </c>
      <c r="P85" s="30">
        <v>27356.243999999999</v>
      </c>
      <c r="Q85" s="30">
        <v>54185.311000000002</v>
      </c>
      <c r="R85" s="30">
        <f t="shared" si="22"/>
        <v>307109.81199999998</v>
      </c>
      <c r="S85" s="30">
        <f t="shared" si="23"/>
        <v>265859.82299999997</v>
      </c>
      <c r="T85" s="30">
        <f t="shared" si="24"/>
        <v>3141.7883580562657</v>
      </c>
      <c r="U85" s="30">
        <f t="shared" si="25"/>
        <v>2861.9290843989766</v>
      </c>
      <c r="V85" s="30">
        <f t="shared" si="26"/>
        <v>2439.9343120204599</v>
      </c>
      <c r="W85" s="30">
        <f t="shared" si="27"/>
        <v>2587.462925831202</v>
      </c>
      <c r="X85" s="30">
        <f t="shared" si="28"/>
        <v>260.17537130899785</v>
      </c>
      <c r="Y85" s="30">
        <f t="shared" si="29"/>
        <v>221.81221018367816</v>
      </c>
    </row>
    <row r="86" spans="1:25" x14ac:dyDescent="0.25">
      <c r="A86" s="20" t="s">
        <v>72</v>
      </c>
      <c r="B86" t="s">
        <v>99</v>
      </c>
      <c r="C86" t="s">
        <v>112</v>
      </c>
      <c r="D86" s="12">
        <v>99</v>
      </c>
      <c r="E86" s="13">
        <v>102</v>
      </c>
      <c r="F86" s="13">
        <f t="shared" si="19"/>
        <v>32.5</v>
      </c>
      <c r="G86" s="15">
        <f t="shared" si="20"/>
        <v>0.21815384615384614</v>
      </c>
      <c r="H86" s="15">
        <f t="shared" si="21"/>
        <v>0.41200000000000003</v>
      </c>
      <c r="I86" s="14">
        <v>7.09</v>
      </c>
      <c r="J86" s="14">
        <v>6.3</v>
      </c>
      <c r="K86" s="14">
        <v>19.11</v>
      </c>
      <c r="L86" s="14">
        <v>1</v>
      </c>
      <c r="M86" s="14">
        <v>33.5</v>
      </c>
      <c r="N86" s="16">
        <v>-43001.142999999996</v>
      </c>
      <c r="O86" s="6">
        <v>318852.78399999999</v>
      </c>
      <c r="P86" s="6">
        <v>30982.295999999998</v>
      </c>
      <c r="Q86" s="6">
        <v>59686.733</v>
      </c>
      <c r="R86" s="6">
        <f t="shared" si="22"/>
        <v>378539.51699999999</v>
      </c>
      <c r="S86" s="6">
        <f t="shared" si="23"/>
        <v>335538.37400000001</v>
      </c>
      <c r="T86" s="6">
        <f t="shared" si="24"/>
        <v>3711.1717352941178</v>
      </c>
      <c r="U86" s="6">
        <f t="shared" si="25"/>
        <v>3407.4237352941177</v>
      </c>
      <c r="V86" s="6">
        <f t="shared" si="26"/>
        <v>2985.8439019607845</v>
      </c>
      <c r="W86" s="6">
        <f t="shared" si="27"/>
        <v>3126.0076862745095</v>
      </c>
      <c r="X86" s="6">
        <f t="shared" si="28"/>
        <v>309.76579411764709</v>
      </c>
      <c r="Y86" s="6">
        <f t="shared" si="29"/>
        <v>271.44035472370769</v>
      </c>
    </row>
    <row r="87" spans="1:25" x14ac:dyDescent="0.25">
      <c r="A87" s="24" t="s">
        <v>72</v>
      </c>
      <c r="B87" s="25" t="s">
        <v>99</v>
      </c>
      <c r="C87" s="25" t="s">
        <v>113</v>
      </c>
      <c r="D87" s="26">
        <v>100</v>
      </c>
      <c r="E87" s="27">
        <v>100.5</v>
      </c>
      <c r="F87" s="27">
        <f t="shared" si="19"/>
        <v>25.4</v>
      </c>
      <c r="G87" s="28">
        <f t="shared" si="20"/>
        <v>0.50078740157480317</v>
      </c>
      <c r="H87" s="28">
        <f t="shared" si="21"/>
        <v>0.6094488188976378</v>
      </c>
      <c r="I87" s="29">
        <v>12.72</v>
      </c>
      <c r="J87" s="29">
        <v>2.76</v>
      </c>
      <c r="K87" s="29">
        <v>9.92</v>
      </c>
      <c r="L87" s="29">
        <v>2.48</v>
      </c>
      <c r="M87" s="29">
        <v>27.88</v>
      </c>
      <c r="N87" s="30">
        <v>-31810.537</v>
      </c>
      <c r="O87" s="30">
        <v>266781.43699999998</v>
      </c>
      <c r="P87" s="30">
        <v>15433.992</v>
      </c>
      <c r="Q87" s="30">
        <v>45746.623</v>
      </c>
      <c r="R87" s="30">
        <f t="shared" si="22"/>
        <v>312528.06</v>
      </c>
      <c r="S87" s="30">
        <f t="shared" si="23"/>
        <v>280717.52299999999</v>
      </c>
      <c r="T87" s="30">
        <f t="shared" si="24"/>
        <v>3109.7319402985077</v>
      </c>
      <c r="U87" s="30">
        <f t="shared" si="25"/>
        <v>2956.1598805970148</v>
      </c>
      <c r="V87" s="30">
        <f t="shared" si="26"/>
        <v>2639.6371243781091</v>
      </c>
      <c r="W87" s="30">
        <f t="shared" si="27"/>
        <v>2654.5416616915422</v>
      </c>
      <c r="X87" s="30">
        <f t="shared" si="28"/>
        <v>268.74180732700137</v>
      </c>
      <c r="Y87" s="30">
        <f t="shared" si="29"/>
        <v>239.96701130710082</v>
      </c>
    </row>
    <row r="88" spans="1:25" x14ac:dyDescent="0.25">
      <c r="A88" s="20" t="s">
        <v>72</v>
      </c>
      <c r="B88" t="s">
        <v>99</v>
      </c>
      <c r="C88" t="s">
        <v>114</v>
      </c>
      <c r="D88" s="12">
        <v>106</v>
      </c>
      <c r="E88" s="13">
        <v>105.625</v>
      </c>
      <c r="F88" s="13">
        <f t="shared" si="19"/>
        <v>33.660000000000004</v>
      </c>
      <c r="G88" s="15">
        <f t="shared" si="20"/>
        <v>0.23024361259655374</v>
      </c>
      <c r="H88" s="15">
        <f t="shared" si="21"/>
        <v>0.27391562685680332</v>
      </c>
      <c r="I88" s="14">
        <v>7.75</v>
      </c>
      <c r="J88" s="14">
        <v>1.47</v>
      </c>
      <c r="K88" s="14">
        <v>24.44</v>
      </c>
      <c r="L88" s="14">
        <v>2.75</v>
      </c>
      <c r="M88" s="14">
        <v>36.410000000000004</v>
      </c>
      <c r="N88" s="16">
        <v>-42025.516000000003</v>
      </c>
      <c r="O88" s="6">
        <v>326237.70699999999</v>
      </c>
      <c r="P88" s="6">
        <v>31386.18</v>
      </c>
      <c r="Q88" s="6">
        <v>61964.582999999999</v>
      </c>
      <c r="R88" s="6">
        <f t="shared" si="22"/>
        <v>388202.29</v>
      </c>
      <c r="S88" s="6">
        <f t="shared" si="23"/>
        <v>346176.77399999998</v>
      </c>
      <c r="T88" s="6">
        <f t="shared" si="24"/>
        <v>3675.2879526627216</v>
      </c>
      <c r="U88" s="6">
        <f t="shared" si="25"/>
        <v>3378.1406863905322</v>
      </c>
      <c r="V88" s="6">
        <f t="shared" si="26"/>
        <v>2980.2659786982249</v>
      </c>
      <c r="W88" s="6">
        <f t="shared" si="27"/>
        <v>3088.6410130177514</v>
      </c>
      <c r="X88" s="6">
        <f t="shared" si="28"/>
        <v>307.10369876277565</v>
      </c>
      <c r="Y88" s="6">
        <f t="shared" si="29"/>
        <v>270.93327079074771</v>
      </c>
    </row>
    <row r="89" spans="1:25" x14ac:dyDescent="0.25">
      <c r="A89" s="24" t="s">
        <v>93</v>
      </c>
      <c r="B89" s="25" t="s">
        <v>99</v>
      </c>
      <c r="C89" s="25" t="s">
        <v>115</v>
      </c>
      <c r="D89" s="26">
        <v>127</v>
      </c>
      <c r="E89" s="27">
        <v>129.75</v>
      </c>
      <c r="F89" s="27">
        <f t="shared" si="19"/>
        <v>37.54</v>
      </c>
      <c r="G89" s="28">
        <f t="shared" si="20"/>
        <v>0.20644645711241344</v>
      </c>
      <c r="H89" s="28">
        <f t="shared" si="21"/>
        <v>0.34789557805007987</v>
      </c>
      <c r="I89" s="29">
        <v>7.75</v>
      </c>
      <c r="J89" s="29">
        <v>5.31</v>
      </c>
      <c r="K89" s="29">
        <v>24.48</v>
      </c>
      <c r="L89" s="29">
        <v>2.93</v>
      </c>
      <c r="M89" s="29">
        <v>40.47</v>
      </c>
      <c r="N89" s="30">
        <v>-49677.928999999996</v>
      </c>
      <c r="O89" s="30">
        <v>346776.04399999999</v>
      </c>
      <c r="P89" s="30">
        <v>36273.839999999997</v>
      </c>
      <c r="Q89" s="30">
        <v>71846.819000000003</v>
      </c>
      <c r="R89" s="30">
        <f t="shared" si="22"/>
        <v>418622.86300000001</v>
      </c>
      <c r="S89" s="30">
        <f t="shared" si="23"/>
        <v>368944.93400000001</v>
      </c>
      <c r="T89" s="30">
        <f t="shared" si="24"/>
        <v>3226.3804470134874</v>
      </c>
      <c r="U89" s="30">
        <f t="shared" si="25"/>
        <v>2946.8132793834302</v>
      </c>
      <c r="V89" s="30">
        <f t="shared" si="26"/>
        <v>2563.9390674373799</v>
      </c>
      <c r="W89" s="30">
        <f t="shared" si="27"/>
        <v>2672.6477379576108</v>
      </c>
      <c r="X89" s="30">
        <f t="shared" si="28"/>
        <v>267.89211630758456</v>
      </c>
      <c r="Y89" s="30">
        <f t="shared" si="29"/>
        <v>233.08536976703454</v>
      </c>
    </row>
    <row r="90" spans="1:25" x14ac:dyDescent="0.25">
      <c r="A90" s="20" t="s">
        <v>93</v>
      </c>
      <c r="B90" t="s">
        <v>99</v>
      </c>
      <c r="C90" t="s">
        <v>116</v>
      </c>
      <c r="D90" s="12">
        <v>129</v>
      </c>
      <c r="E90" s="13">
        <v>129.5</v>
      </c>
      <c r="F90" s="13">
        <f t="shared" si="19"/>
        <v>32.6</v>
      </c>
      <c r="G90" s="15">
        <f t="shared" si="20"/>
        <v>0.21472392638036808</v>
      </c>
      <c r="H90" s="15">
        <f t="shared" si="21"/>
        <v>0.30674846625766872</v>
      </c>
      <c r="I90" s="14">
        <v>7</v>
      </c>
      <c r="J90" s="14">
        <v>3</v>
      </c>
      <c r="K90" s="14">
        <v>22.6</v>
      </c>
      <c r="L90" s="14">
        <v>2.0299999999999998</v>
      </c>
      <c r="M90" s="14">
        <v>34.630000000000003</v>
      </c>
      <c r="N90" s="16">
        <v>-49263.625</v>
      </c>
      <c r="O90" s="6">
        <v>297271.473</v>
      </c>
      <c r="P90" s="6">
        <v>33571.896000000001</v>
      </c>
      <c r="Q90" s="6">
        <v>75069.11</v>
      </c>
      <c r="R90" s="6">
        <f t="shared" si="22"/>
        <v>372340.58299999998</v>
      </c>
      <c r="S90" s="6">
        <f t="shared" si="23"/>
        <v>323076.95799999998</v>
      </c>
      <c r="T90" s="6">
        <f t="shared" si="24"/>
        <v>2875.216857142857</v>
      </c>
      <c r="U90" s="6">
        <f t="shared" si="25"/>
        <v>2615.9744169884166</v>
      </c>
      <c r="V90" s="6">
        <f t="shared" si="26"/>
        <v>2235.560324324324</v>
      </c>
      <c r="W90" s="6">
        <f t="shared" si="27"/>
        <v>2295.5326100386101</v>
      </c>
      <c r="X90" s="6">
        <f t="shared" si="28"/>
        <v>237.81585608985606</v>
      </c>
      <c r="Y90" s="6">
        <f t="shared" si="29"/>
        <v>203.23275675675674</v>
      </c>
    </row>
    <row r="91" spans="1:25" x14ac:dyDescent="0.25">
      <c r="A91" s="24" t="s">
        <v>93</v>
      </c>
      <c r="B91" s="25" t="s">
        <v>99</v>
      </c>
      <c r="C91" s="25" t="s">
        <v>117</v>
      </c>
      <c r="D91" s="26">
        <v>141</v>
      </c>
      <c r="E91" s="27">
        <v>142.75</v>
      </c>
      <c r="F91" s="27">
        <f t="shared" si="19"/>
        <v>32.839999999999996</v>
      </c>
      <c r="G91" s="28">
        <f t="shared" si="20"/>
        <v>0.23903775883069428</v>
      </c>
      <c r="H91" s="28">
        <f t="shared" si="21"/>
        <v>0.48538367844092573</v>
      </c>
      <c r="I91" s="29">
        <v>7.85</v>
      </c>
      <c r="J91" s="29">
        <v>8.09</v>
      </c>
      <c r="K91" s="29">
        <v>16.899999999999999</v>
      </c>
      <c r="L91" s="29">
        <v>1</v>
      </c>
      <c r="M91" s="29">
        <v>33.839999999999996</v>
      </c>
      <c r="N91" s="30">
        <v>-53939.178999999996</v>
      </c>
      <c r="O91" s="30">
        <v>390163.43099999998</v>
      </c>
      <c r="P91" s="30">
        <v>47261.94</v>
      </c>
      <c r="Q91" s="30">
        <v>88562.918999999994</v>
      </c>
      <c r="R91" s="30">
        <f t="shared" si="22"/>
        <v>478726.35</v>
      </c>
      <c r="S91" s="30">
        <f t="shared" si="23"/>
        <v>424787.17099999997</v>
      </c>
      <c r="T91" s="30">
        <f t="shared" si="24"/>
        <v>3353.599649737303</v>
      </c>
      <c r="U91" s="30">
        <f t="shared" si="25"/>
        <v>3022.5177583187387</v>
      </c>
      <c r="V91" s="30">
        <f t="shared" si="26"/>
        <v>2644.6601120840628</v>
      </c>
      <c r="W91" s="30">
        <f t="shared" si="27"/>
        <v>2733.1939124343257</v>
      </c>
      <c r="X91" s="30">
        <f t="shared" si="28"/>
        <v>274.77434166533988</v>
      </c>
      <c r="Y91" s="30">
        <f t="shared" si="29"/>
        <v>240.42364655309663</v>
      </c>
    </row>
    <row r="92" spans="1:25" x14ac:dyDescent="0.25">
      <c r="A92" s="20" t="s">
        <v>93</v>
      </c>
      <c r="B92" t="s">
        <v>99</v>
      </c>
      <c r="C92" t="s">
        <v>118</v>
      </c>
      <c r="D92" s="12">
        <v>155</v>
      </c>
      <c r="E92" s="13">
        <v>155.625</v>
      </c>
      <c r="F92" s="13">
        <f t="shared" si="19"/>
        <v>38.880000000000003</v>
      </c>
      <c r="G92" s="15">
        <f t="shared" si="20"/>
        <v>0.57124485596707819</v>
      </c>
      <c r="H92" s="15">
        <f t="shared" si="21"/>
        <v>0.59696502057613166</v>
      </c>
      <c r="I92" s="14">
        <v>22.21</v>
      </c>
      <c r="J92" s="14">
        <v>1</v>
      </c>
      <c r="K92" s="14">
        <v>15.67</v>
      </c>
      <c r="L92" s="14">
        <v>2</v>
      </c>
      <c r="M92" s="14">
        <v>40.880000000000003</v>
      </c>
      <c r="N92" s="16">
        <v>-57099.69</v>
      </c>
      <c r="O92" s="6">
        <v>407249.30900000001</v>
      </c>
      <c r="P92" s="6">
        <v>32752.991999999998</v>
      </c>
      <c r="Q92" s="6">
        <v>82598.763999999996</v>
      </c>
      <c r="R92" s="6">
        <f t="shared" si="22"/>
        <v>489848.07299999997</v>
      </c>
      <c r="S92" s="6">
        <f t="shared" si="23"/>
        <v>432748.38299999997</v>
      </c>
      <c r="T92" s="6">
        <f t="shared" si="24"/>
        <v>3147.6181397590358</v>
      </c>
      <c r="U92" s="6">
        <f t="shared" si="25"/>
        <v>2937.1571469879518</v>
      </c>
      <c r="V92" s="6">
        <f t="shared" si="26"/>
        <v>2570.2515084337347</v>
      </c>
      <c r="W92" s="6">
        <f t="shared" si="27"/>
        <v>2616.8630297188756</v>
      </c>
      <c r="X92" s="6">
        <f t="shared" si="28"/>
        <v>267.01428608981382</v>
      </c>
      <c r="Y92" s="6">
        <f t="shared" si="29"/>
        <v>233.65922803943042</v>
      </c>
    </row>
    <row r="93" spans="1:25" x14ac:dyDescent="0.25">
      <c r="A93" s="24" t="s">
        <v>119</v>
      </c>
      <c r="B93" s="25" t="s">
        <v>120</v>
      </c>
      <c r="C93" s="25" t="s">
        <v>304</v>
      </c>
      <c r="D93" s="26">
        <v>14</v>
      </c>
      <c r="E93" s="27">
        <v>12.125</v>
      </c>
      <c r="F93" s="27">
        <f t="shared" si="19"/>
        <v>5.0600000000000005</v>
      </c>
      <c r="G93" s="28">
        <f t="shared" si="20"/>
        <v>0</v>
      </c>
      <c r="H93" s="28">
        <f t="shared" si="21"/>
        <v>0.39525691699604737</v>
      </c>
      <c r="I93" s="29">
        <v>0</v>
      </c>
      <c r="J93" s="29">
        <v>2</v>
      </c>
      <c r="K93" s="29">
        <v>3.06</v>
      </c>
      <c r="L93" s="29">
        <v>0</v>
      </c>
      <c r="M93" s="29">
        <v>5.0600000000000005</v>
      </c>
      <c r="N93" s="30">
        <v>0</v>
      </c>
      <c r="O93" s="30">
        <v>0</v>
      </c>
      <c r="P93" s="30">
        <v>0</v>
      </c>
      <c r="Q93" s="30">
        <v>0</v>
      </c>
      <c r="R93" s="30">
        <f t="shared" si="22"/>
        <v>0</v>
      </c>
      <c r="S93" s="30">
        <f t="shared" si="23"/>
        <v>0</v>
      </c>
      <c r="T93" s="30">
        <f t="shared" si="24"/>
        <v>0</v>
      </c>
      <c r="U93" s="30">
        <f t="shared" si="25"/>
        <v>0</v>
      </c>
      <c r="V93" s="30">
        <f t="shared" si="26"/>
        <v>0</v>
      </c>
      <c r="W93" s="30">
        <f t="shared" si="27"/>
        <v>0</v>
      </c>
      <c r="X93" s="30">
        <f t="shared" si="28"/>
        <v>0</v>
      </c>
      <c r="Y93" s="30">
        <f t="shared" si="29"/>
        <v>0</v>
      </c>
    </row>
    <row r="94" spans="1:25" x14ac:dyDescent="0.25">
      <c r="A94" s="20" t="s">
        <v>93</v>
      </c>
      <c r="B94" t="s">
        <v>120</v>
      </c>
      <c r="C94" t="s">
        <v>121</v>
      </c>
      <c r="D94" s="12">
        <v>208</v>
      </c>
      <c r="E94" s="13">
        <v>210.375</v>
      </c>
      <c r="F94" s="13">
        <f t="shared" si="19"/>
        <v>65.639999999999986</v>
      </c>
      <c r="G94" s="15">
        <f t="shared" si="20"/>
        <v>0.30286410725167584</v>
      </c>
      <c r="H94" s="15">
        <f t="shared" si="21"/>
        <v>0.5140158439975625</v>
      </c>
      <c r="I94" s="14">
        <v>19.88</v>
      </c>
      <c r="J94" s="14">
        <v>13.86</v>
      </c>
      <c r="K94" s="14">
        <v>31.9</v>
      </c>
      <c r="L94" s="14">
        <v>0</v>
      </c>
      <c r="M94" s="14">
        <v>65.639999999999986</v>
      </c>
      <c r="N94" s="16">
        <v>-90114.093999999997</v>
      </c>
      <c r="O94" s="6">
        <v>748313.58600000001</v>
      </c>
      <c r="P94" s="6">
        <v>22150.95</v>
      </c>
      <c r="Q94" s="6">
        <v>169770.26199999999</v>
      </c>
      <c r="R94" s="6">
        <f t="shared" si="22"/>
        <v>918083.848</v>
      </c>
      <c r="S94" s="6">
        <f t="shared" si="23"/>
        <v>827969.75399999996</v>
      </c>
      <c r="T94" s="6">
        <f t="shared" si="24"/>
        <v>4364.0349281045756</v>
      </c>
      <c r="U94" s="6">
        <f t="shared" si="25"/>
        <v>4258.7422364824724</v>
      </c>
      <c r="V94" s="6">
        <f t="shared" si="26"/>
        <v>3830.3924135472371</v>
      </c>
      <c r="W94" s="6">
        <f t="shared" si="27"/>
        <v>3557.0461604278075</v>
      </c>
      <c r="X94" s="6">
        <f t="shared" si="28"/>
        <v>387.15838513477024</v>
      </c>
      <c r="Y94" s="6">
        <f t="shared" si="29"/>
        <v>348.2174921406579</v>
      </c>
    </row>
    <row r="95" spans="1:25" x14ac:dyDescent="0.25">
      <c r="A95" s="24" t="s">
        <v>119</v>
      </c>
      <c r="B95" s="25" t="s">
        <v>122</v>
      </c>
      <c r="C95" s="25" t="s">
        <v>123</v>
      </c>
      <c r="D95" s="26">
        <v>27</v>
      </c>
      <c r="E95" s="27">
        <v>26.75</v>
      </c>
      <c r="F95" s="27">
        <f t="shared" si="19"/>
        <v>13.75</v>
      </c>
      <c r="G95" s="28">
        <f t="shared" si="20"/>
        <v>0.54181818181818187</v>
      </c>
      <c r="H95" s="28">
        <f t="shared" si="21"/>
        <v>0.61454545454545451</v>
      </c>
      <c r="I95" s="29">
        <v>7.45</v>
      </c>
      <c r="J95" s="29">
        <v>1</v>
      </c>
      <c r="K95" s="29">
        <v>5.3</v>
      </c>
      <c r="L95" s="29">
        <v>0</v>
      </c>
      <c r="M95" s="29">
        <v>13.75</v>
      </c>
      <c r="N95" s="30">
        <v>-13416.875</v>
      </c>
      <c r="O95" s="30">
        <v>115184.04700000001</v>
      </c>
      <c r="P95" s="30">
        <v>1322.616</v>
      </c>
      <c r="Q95" s="30">
        <v>23730.364000000001</v>
      </c>
      <c r="R95" s="30">
        <f t="shared" si="22"/>
        <v>138914.41100000002</v>
      </c>
      <c r="S95" s="30">
        <f t="shared" si="23"/>
        <v>125497.53600000002</v>
      </c>
      <c r="T95" s="30">
        <f t="shared" si="24"/>
        <v>5193.0620934579447</v>
      </c>
      <c r="U95" s="30">
        <f t="shared" si="25"/>
        <v>5143.6185046728979</v>
      </c>
      <c r="V95" s="30">
        <f t="shared" si="26"/>
        <v>4642.0530841121508</v>
      </c>
      <c r="W95" s="30">
        <f t="shared" si="27"/>
        <v>4305.9456822429911</v>
      </c>
      <c r="X95" s="30">
        <f t="shared" si="28"/>
        <v>467.60168224299071</v>
      </c>
      <c r="Y95" s="30">
        <f t="shared" si="29"/>
        <v>422.00482582837736</v>
      </c>
    </row>
    <row r="96" spans="1:25" x14ac:dyDescent="0.25">
      <c r="A96" s="20" t="s">
        <v>30</v>
      </c>
      <c r="B96" t="s">
        <v>122</v>
      </c>
      <c r="C96" t="s">
        <v>124</v>
      </c>
      <c r="D96" s="12">
        <v>31</v>
      </c>
      <c r="E96" s="13">
        <v>31.375</v>
      </c>
      <c r="F96" s="13">
        <f t="shared" si="19"/>
        <v>5.0600000000000005</v>
      </c>
      <c r="G96" s="15">
        <f t="shared" si="20"/>
        <v>0.39525691699604737</v>
      </c>
      <c r="H96" s="15">
        <f t="shared" si="21"/>
        <v>0.61264822134387342</v>
      </c>
      <c r="I96" s="14">
        <v>2</v>
      </c>
      <c r="J96" s="14">
        <v>1.1000000000000001</v>
      </c>
      <c r="K96" s="14">
        <v>1.96</v>
      </c>
      <c r="L96" s="14">
        <v>0</v>
      </c>
      <c r="M96" s="14">
        <v>5.0600000000000005</v>
      </c>
      <c r="N96" s="16">
        <v>-12110.57</v>
      </c>
      <c r="O96" s="6">
        <v>39525.788999999997</v>
      </c>
      <c r="P96" s="6">
        <v>5253.5280000000002</v>
      </c>
      <c r="Q96" s="6">
        <v>18205.043000000001</v>
      </c>
      <c r="R96" s="6">
        <f t="shared" si="22"/>
        <v>57730.831999999995</v>
      </c>
      <c r="S96" s="6">
        <f t="shared" si="23"/>
        <v>45620.261999999995</v>
      </c>
      <c r="T96" s="6">
        <f t="shared" si="24"/>
        <v>1840.0265179282867</v>
      </c>
      <c r="U96" s="6">
        <f t="shared" si="25"/>
        <v>1672.5833944223107</v>
      </c>
      <c r="V96" s="6">
        <f t="shared" si="26"/>
        <v>1286.5891314741034</v>
      </c>
      <c r="W96" s="6">
        <f t="shared" si="27"/>
        <v>1259.7861035856572</v>
      </c>
      <c r="X96" s="6">
        <f t="shared" si="28"/>
        <v>152.0530358565737</v>
      </c>
      <c r="Y96" s="6">
        <f t="shared" si="29"/>
        <v>116.96264831582758</v>
      </c>
    </row>
    <row r="97" spans="1:25" x14ac:dyDescent="0.25">
      <c r="A97" s="24" t="s">
        <v>30</v>
      </c>
      <c r="B97" s="25" t="s">
        <v>122</v>
      </c>
      <c r="C97" s="25" t="s">
        <v>125</v>
      </c>
      <c r="D97" s="26">
        <v>54</v>
      </c>
      <c r="E97" s="27">
        <v>55.25</v>
      </c>
      <c r="F97" s="27">
        <f t="shared" si="19"/>
        <v>14.779999999999998</v>
      </c>
      <c r="G97" s="28">
        <f t="shared" si="20"/>
        <v>0.71244925575101492</v>
      </c>
      <c r="H97" s="28">
        <f t="shared" si="21"/>
        <v>0.81055480378890399</v>
      </c>
      <c r="I97" s="29">
        <v>10.53</v>
      </c>
      <c r="J97" s="29">
        <v>1.45</v>
      </c>
      <c r="K97" s="29">
        <v>2.8</v>
      </c>
      <c r="L97" s="29">
        <v>1.8</v>
      </c>
      <c r="M97" s="29">
        <v>16.579999999999998</v>
      </c>
      <c r="N97" s="30">
        <v>-26594.721000000001</v>
      </c>
      <c r="O97" s="30">
        <v>167533.356</v>
      </c>
      <c r="P97" s="30">
        <v>14775.396000000001</v>
      </c>
      <c r="Q97" s="30">
        <v>40294.447</v>
      </c>
      <c r="R97" s="30">
        <f t="shared" si="22"/>
        <v>207827.80300000001</v>
      </c>
      <c r="S97" s="30">
        <f t="shared" si="23"/>
        <v>181233.08200000002</v>
      </c>
      <c r="T97" s="30">
        <f t="shared" si="24"/>
        <v>3761.589194570136</v>
      </c>
      <c r="U97" s="30">
        <f t="shared" si="25"/>
        <v>3494.1612126696832</v>
      </c>
      <c r="V97" s="30">
        <f t="shared" si="26"/>
        <v>3012.8087963800908</v>
      </c>
      <c r="W97" s="30">
        <f t="shared" si="27"/>
        <v>3032.2779366515838</v>
      </c>
      <c r="X97" s="30">
        <f t="shared" si="28"/>
        <v>317.65101933360756</v>
      </c>
      <c r="Y97" s="30">
        <f t="shared" si="29"/>
        <v>273.89170876182646</v>
      </c>
    </row>
    <row r="98" spans="1:25" x14ac:dyDescent="0.25">
      <c r="A98" s="20" t="s">
        <v>46</v>
      </c>
      <c r="B98" t="s">
        <v>122</v>
      </c>
      <c r="C98" t="s">
        <v>126</v>
      </c>
      <c r="D98" s="12">
        <v>61</v>
      </c>
      <c r="E98" s="13">
        <v>61.375</v>
      </c>
      <c r="F98" s="13">
        <f t="shared" si="19"/>
        <v>19.649999999999999</v>
      </c>
      <c r="G98" s="15">
        <f t="shared" si="20"/>
        <v>0.19083969465648856</v>
      </c>
      <c r="H98" s="15">
        <f t="shared" si="21"/>
        <v>0.19083969465648856</v>
      </c>
      <c r="I98" s="14">
        <v>3.75</v>
      </c>
      <c r="J98" s="14">
        <v>0</v>
      </c>
      <c r="K98" s="14">
        <v>15.9</v>
      </c>
      <c r="L98" s="14">
        <v>0.9</v>
      </c>
      <c r="M98" s="14">
        <v>20.549999999999997</v>
      </c>
      <c r="N98" s="16">
        <v>-28818.427</v>
      </c>
      <c r="O98" s="6">
        <v>187439.89799999999</v>
      </c>
      <c r="P98" s="6">
        <v>29133.108</v>
      </c>
      <c r="Q98" s="6">
        <v>56543.987000000001</v>
      </c>
      <c r="R98" s="6">
        <f t="shared" si="22"/>
        <v>243983.88499999998</v>
      </c>
      <c r="S98" s="6">
        <f t="shared" si="23"/>
        <v>215165.45799999998</v>
      </c>
      <c r="T98" s="6">
        <f t="shared" si="24"/>
        <v>3975.2975152749486</v>
      </c>
      <c r="U98" s="6">
        <f t="shared" si="25"/>
        <v>3500.6236578411399</v>
      </c>
      <c r="V98" s="6">
        <f t="shared" si="26"/>
        <v>3031.0769857433806</v>
      </c>
      <c r="W98" s="6">
        <f t="shared" si="27"/>
        <v>3054.0105580448062</v>
      </c>
      <c r="X98" s="6">
        <f t="shared" si="28"/>
        <v>318.23851434919453</v>
      </c>
      <c r="Y98" s="6">
        <f t="shared" si="29"/>
        <v>275.55245324939824</v>
      </c>
    </row>
    <row r="99" spans="1:25" x14ac:dyDescent="0.25">
      <c r="A99" s="24" t="s">
        <v>46</v>
      </c>
      <c r="B99" s="25" t="s">
        <v>122</v>
      </c>
      <c r="C99" s="25" t="s">
        <v>127</v>
      </c>
      <c r="D99" s="26">
        <v>63</v>
      </c>
      <c r="E99" s="27">
        <v>62.5</v>
      </c>
      <c r="F99" s="27">
        <f t="shared" si="19"/>
        <v>20.8033</v>
      </c>
      <c r="G99" s="28">
        <f t="shared" si="20"/>
        <v>0.43118159138213652</v>
      </c>
      <c r="H99" s="28">
        <f t="shared" si="21"/>
        <v>0.62345877817461659</v>
      </c>
      <c r="I99" s="29">
        <v>8.9700000000000006</v>
      </c>
      <c r="J99" s="29">
        <v>4</v>
      </c>
      <c r="K99" s="29">
        <v>7.8333000000000004</v>
      </c>
      <c r="L99" s="29">
        <v>2</v>
      </c>
      <c r="M99" s="29">
        <v>22.8033</v>
      </c>
      <c r="N99" s="30">
        <v>-29709.707999999999</v>
      </c>
      <c r="O99" s="30">
        <v>186318.32399999999</v>
      </c>
      <c r="P99" s="30">
        <v>31750.560000000001</v>
      </c>
      <c r="Q99" s="30">
        <v>61363.527000000002</v>
      </c>
      <c r="R99" s="30">
        <f t="shared" si="22"/>
        <v>247681.851</v>
      </c>
      <c r="S99" s="30">
        <f t="shared" si="23"/>
        <v>217972.14299999998</v>
      </c>
      <c r="T99" s="30">
        <f t="shared" si="24"/>
        <v>3962.9096159999999</v>
      </c>
      <c r="U99" s="30">
        <f t="shared" si="25"/>
        <v>3454.9006559999998</v>
      </c>
      <c r="V99" s="30">
        <f t="shared" si="26"/>
        <v>2979.5453279999997</v>
      </c>
      <c r="W99" s="30">
        <f t="shared" si="27"/>
        <v>2981.0931839999998</v>
      </c>
      <c r="X99" s="30">
        <f t="shared" si="28"/>
        <v>314.08187781818179</v>
      </c>
      <c r="Y99" s="30">
        <f t="shared" si="29"/>
        <v>270.86775709090904</v>
      </c>
    </row>
    <row r="100" spans="1:25" x14ac:dyDescent="0.25">
      <c r="A100" s="20" t="s">
        <v>46</v>
      </c>
      <c r="B100" t="s">
        <v>122</v>
      </c>
      <c r="C100" t="s">
        <v>128</v>
      </c>
      <c r="D100" s="12">
        <v>65</v>
      </c>
      <c r="E100" s="13">
        <v>65.125</v>
      </c>
      <c r="F100" s="13">
        <f t="shared" si="19"/>
        <v>19.77</v>
      </c>
      <c r="G100" s="15">
        <f t="shared" si="20"/>
        <v>0.18968133535660092</v>
      </c>
      <c r="H100" s="15">
        <f t="shared" si="21"/>
        <v>0.18968133535660092</v>
      </c>
      <c r="I100" s="14">
        <v>3.75</v>
      </c>
      <c r="J100" s="14">
        <v>0</v>
      </c>
      <c r="K100" s="14">
        <v>16.02</v>
      </c>
      <c r="L100" s="14">
        <v>1.9</v>
      </c>
      <c r="M100" s="14">
        <v>21.669999999999998</v>
      </c>
      <c r="N100" s="16">
        <v>-31097.46</v>
      </c>
      <c r="O100" s="6">
        <v>186070.73699999999</v>
      </c>
      <c r="P100" s="6">
        <v>41553.803999999996</v>
      </c>
      <c r="Q100" s="6">
        <v>68425.686000000002</v>
      </c>
      <c r="R100" s="6">
        <f t="shared" si="22"/>
        <v>254496.42300000001</v>
      </c>
      <c r="S100" s="6">
        <f t="shared" si="23"/>
        <v>223398.96300000002</v>
      </c>
      <c r="T100" s="6">
        <f t="shared" si="24"/>
        <v>3907.8145566218814</v>
      </c>
      <c r="U100" s="6">
        <f t="shared" si="25"/>
        <v>3269.7523071017276</v>
      </c>
      <c r="V100" s="6">
        <f t="shared" si="26"/>
        <v>2792.2481228406914</v>
      </c>
      <c r="W100" s="6">
        <f t="shared" si="27"/>
        <v>2857.1322380038387</v>
      </c>
      <c r="X100" s="6">
        <f t="shared" si="28"/>
        <v>297.25020973652067</v>
      </c>
      <c r="Y100" s="6">
        <f t="shared" si="29"/>
        <v>253.84073844006286</v>
      </c>
    </row>
    <row r="101" spans="1:25" x14ac:dyDescent="0.25">
      <c r="A101" s="24" t="s">
        <v>46</v>
      </c>
      <c r="B101" s="25" t="s">
        <v>122</v>
      </c>
      <c r="C101" s="25" t="s">
        <v>129</v>
      </c>
      <c r="D101" s="26">
        <v>74</v>
      </c>
      <c r="E101" s="27">
        <v>74.375</v>
      </c>
      <c r="F101" s="27">
        <f t="shared" si="19"/>
        <v>24.17</v>
      </c>
      <c r="G101" s="28">
        <f t="shared" si="20"/>
        <v>0.15639222176251549</v>
      </c>
      <c r="H101" s="28">
        <f t="shared" si="21"/>
        <v>0.23086470831609432</v>
      </c>
      <c r="I101" s="29">
        <v>3.78</v>
      </c>
      <c r="J101" s="29">
        <v>1.8</v>
      </c>
      <c r="K101" s="29">
        <v>18.59</v>
      </c>
      <c r="L101" s="29">
        <v>0</v>
      </c>
      <c r="M101" s="29">
        <v>24.17</v>
      </c>
      <c r="N101" s="30">
        <v>-37912.945</v>
      </c>
      <c r="O101" s="30">
        <v>207659.274</v>
      </c>
      <c r="P101" s="30">
        <v>21950.687999999998</v>
      </c>
      <c r="Q101" s="30">
        <v>68767.198000000004</v>
      </c>
      <c r="R101" s="30">
        <f t="shared" si="22"/>
        <v>276426.47200000001</v>
      </c>
      <c r="S101" s="30">
        <f t="shared" si="23"/>
        <v>238513.527</v>
      </c>
      <c r="T101" s="30">
        <f t="shared" si="24"/>
        <v>3716.6584470588236</v>
      </c>
      <c r="U101" s="30">
        <f t="shared" si="25"/>
        <v>3421.5231462184875</v>
      </c>
      <c r="V101" s="30">
        <f t="shared" si="26"/>
        <v>2911.7692638655462</v>
      </c>
      <c r="W101" s="30">
        <f t="shared" si="27"/>
        <v>2792.0574655462187</v>
      </c>
      <c r="X101" s="30">
        <f t="shared" si="28"/>
        <v>311.04755874713521</v>
      </c>
      <c r="Y101" s="30">
        <f t="shared" si="29"/>
        <v>264.70629671504963</v>
      </c>
    </row>
    <row r="102" spans="1:25" x14ac:dyDescent="0.25">
      <c r="A102" s="20" t="s">
        <v>46</v>
      </c>
      <c r="B102" t="s">
        <v>122</v>
      </c>
      <c r="C102" t="s">
        <v>130</v>
      </c>
      <c r="D102" s="12">
        <v>84</v>
      </c>
      <c r="E102" s="13">
        <v>85.125</v>
      </c>
      <c r="F102" s="13">
        <f t="shared" si="19"/>
        <v>19.29</v>
      </c>
      <c r="G102" s="15">
        <f t="shared" si="20"/>
        <v>0.14774494556765164</v>
      </c>
      <c r="H102" s="15">
        <f t="shared" si="21"/>
        <v>0.2877138413685848</v>
      </c>
      <c r="I102" s="14">
        <v>2.85</v>
      </c>
      <c r="J102" s="14">
        <v>2.7</v>
      </c>
      <c r="K102" s="14">
        <v>13.74</v>
      </c>
      <c r="L102" s="14">
        <v>2.38</v>
      </c>
      <c r="M102" s="14">
        <v>21.669999999999998</v>
      </c>
      <c r="N102" s="16">
        <v>-42100.692999999999</v>
      </c>
      <c r="O102" s="6">
        <v>197773.51</v>
      </c>
      <c r="P102" s="6">
        <v>40582.487999999998</v>
      </c>
      <c r="Q102" s="6">
        <v>74979.467000000004</v>
      </c>
      <c r="R102" s="6">
        <f t="shared" si="22"/>
        <v>272752.97700000001</v>
      </c>
      <c r="S102" s="6">
        <f t="shared" si="23"/>
        <v>230652.28400000001</v>
      </c>
      <c r="T102" s="6">
        <f t="shared" si="24"/>
        <v>3204.1465726872248</v>
      </c>
      <c r="U102" s="6">
        <f t="shared" si="25"/>
        <v>2727.4066255506609</v>
      </c>
      <c r="V102" s="6">
        <f t="shared" si="26"/>
        <v>2232.8316710719532</v>
      </c>
      <c r="W102" s="6">
        <f t="shared" si="27"/>
        <v>2323.3305139500735</v>
      </c>
      <c r="X102" s="6">
        <f t="shared" si="28"/>
        <v>247.9460568682419</v>
      </c>
      <c r="Y102" s="6">
        <f t="shared" si="29"/>
        <v>202.98469737017757</v>
      </c>
    </row>
    <row r="103" spans="1:25" x14ac:dyDescent="0.25">
      <c r="A103" s="24" t="s">
        <v>46</v>
      </c>
      <c r="B103" s="25" t="s">
        <v>122</v>
      </c>
      <c r="C103" s="25" t="s">
        <v>131</v>
      </c>
      <c r="D103" s="26">
        <v>84</v>
      </c>
      <c r="E103" s="27">
        <v>82</v>
      </c>
      <c r="F103" s="27">
        <f t="shared" si="19"/>
        <v>34.700000000000003</v>
      </c>
      <c r="G103" s="28">
        <f t="shared" si="20"/>
        <v>0.17146974063400575</v>
      </c>
      <c r="H103" s="28">
        <f t="shared" si="21"/>
        <v>0.28097982708933716</v>
      </c>
      <c r="I103" s="29">
        <v>5.95</v>
      </c>
      <c r="J103" s="29">
        <v>3.8</v>
      </c>
      <c r="K103" s="29">
        <v>24.95</v>
      </c>
      <c r="L103" s="29">
        <v>0</v>
      </c>
      <c r="M103" s="29">
        <v>34.700000000000003</v>
      </c>
      <c r="N103" s="30">
        <v>-34607.432999999997</v>
      </c>
      <c r="O103" s="30">
        <v>247224.867</v>
      </c>
      <c r="P103" s="30">
        <v>36656.004000000001</v>
      </c>
      <c r="Q103" s="30">
        <v>88405.270999999993</v>
      </c>
      <c r="R103" s="30">
        <f t="shared" si="22"/>
        <v>335630.13799999998</v>
      </c>
      <c r="S103" s="30">
        <f t="shared" si="23"/>
        <v>301022.70499999996</v>
      </c>
      <c r="T103" s="30">
        <f t="shared" si="24"/>
        <v>4093.0504634146337</v>
      </c>
      <c r="U103" s="30">
        <f t="shared" si="25"/>
        <v>3646.0260243902435</v>
      </c>
      <c r="V103" s="30">
        <f t="shared" si="26"/>
        <v>3223.9841585365848</v>
      </c>
      <c r="W103" s="30">
        <f t="shared" si="27"/>
        <v>3014.9374024390245</v>
      </c>
      <c r="X103" s="30">
        <f t="shared" si="28"/>
        <v>331.45691130820393</v>
      </c>
      <c r="Y103" s="30">
        <f t="shared" si="29"/>
        <v>293.08946895787136</v>
      </c>
    </row>
    <row r="104" spans="1:25" x14ac:dyDescent="0.25">
      <c r="A104" s="20" t="s">
        <v>72</v>
      </c>
      <c r="B104" t="s">
        <v>122</v>
      </c>
      <c r="C104" t="s">
        <v>132</v>
      </c>
      <c r="D104" s="12">
        <v>91</v>
      </c>
      <c r="E104" s="13">
        <v>90.125</v>
      </c>
      <c r="F104" s="13">
        <f t="shared" si="19"/>
        <v>24.740000000000002</v>
      </c>
      <c r="G104" s="15">
        <f t="shared" si="20"/>
        <v>0.19401778496362165</v>
      </c>
      <c r="H104" s="15">
        <f t="shared" si="21"/>
        <v>0.33265966046887629</v>
      </c>
      <c r="I104" s="14">
        <v>4.8</v>
      </c>
      <c r="J104" s="14">
        <v>3.43</v>
      </c>
      <c r="K104" s="14">
        <v>16.510000000000002</v>
      </c>
      <c r="L104" s="14">
        <v>2</v>
      </c>
      <c r="M104" s="14">
        <v>26.74</v>
      </c>
      <c r="N104" s="16">
        <v>-46558.536999999997</v>
      </c>
      <c r="O104" s="6">
        <v>267620.62400000001</v>
      </c>
      <c r="P104" s="6">
        <v>57076.476000000002</v>
      </c>
      <c r="Q104" s="6">
        <v>93216.959000000003</v>
      </c>
      <c r="R104" s="6">
        <f t="shared" si="22"/>
        <v>360837.58299999998</v>
      </c>
      <c r="S104" s="6">
        <f t="shared" si="23"/>
        <v>314279.04599999997</v>
      </c>
      <c r="T104" s="6">
        <f t="shared" si="24"/>
        <v>4003.7457198335642</v>
      </c>
      <c r="U104" s="6">
        <f t="shared" si="25"/>
        <v>3370.4422413314837</v>
      </c>
      <c r="V104" s="6">
        <f t="shared" si="26"/>
        <v>2853.8426629680998</v>
      </c>
      <c r="W104" s="6">
        <f t="shared" si="27"/>
        <v>2969.4382690707353</v>
      </c>
      <c r="X104" s="6">
        <f t="shared" si="28"/>
        <v>306.40384012104397</v>
      </c>
      <c r="Y104" s="6">
        <f t="shared" si="29"/>
        <v>259.44024208800909</v>
      </c>
    </row>
    <row r="105" spans="1:25" x14ac:dyDescent="0.25">
      <c r="A105" s="24" t="s">
        <v>93</v>
      </c>
      <c r="B105" s="25" t="s">
        <v>122</v>
      </c>
      <c r="C105" s="25" t="s">
        <v>133</v>
      </c>
      <c r="D105" s="26">
        <v>186</v>
      </c>
      <c r="E105" s="27">
        <v>190.875</v>
      </c>
      <c r="F105" s="27">
        <f t="shared" si="19"/>
        <v>48.539999999999992</v>
      </c>
      <c r="G105" s="28">
        <f t="shared" si="20"/>
        <v>0.15883807169344874</v>
      </c>
      <c r="H105" s="28">
        <f t="shared" si="21"/>
        <v>0.25875566543057271</v>
      </c>
      <c r="I105" s="29">
        <v>7.71</v>
      </c>
      <c r="J105" s="29">
        <v>4.8499999999999996</v>
      </c>
      <c r="K105" s="29">
        <v>35.979999999999997</v>
      </c>
      <c r="L105" s="29">
        <v>1</v>
      </c>
      <c r="M105" s="29">
        <v>49.539999999999992</v>
      </c>
      <c r="N105" s="30">
        <v>-96931.562999999995</v>
      </c>
      <c r="O105" s="30">
        <v>447742.08500000002</v>
      </c>
      <c r="P105" s="30">
        <v>56425.728000000003</v>
      </c>
      <c r="Q105" s="30">
        <v>156526.12299999999</v>
      </c>
      <c r="R105" s="30">
        <f t="shared" si="22"/>
        <v>604268.20799999998</v>
      </c>
      <c r="S105" s="30">
        <f t="shared" si="23"/>
        <v>507336.64500000002</v>
      </c>
      <c r="T105" s="30">
        <f t="shared" si="24"/>
        <v>3165.7797406679765</v>
      </c>
      <c r="U105" s="30">
        <f t="shared" si="25"/>
        <v>2870.1636149312376</v>
      </c>
      <c r="V105" s="30">
        <f t="shared" si="26"/>
        <v>2362.3361728880159</v>
      </c>
      <c r="W105" s="30">
        <f t="shared" si="27"/>
        <v>2345.7345645055666</v>
      </c>
      <c r="X105" s="30">
        <f t="shared" si="28"/>
        <v>260.92396499374888</v>
      </c>
      <c r="Y105" s="30">
        <f t="shared" si="29"/>
        <v>214.75783389891055</v>
      </c>
    </row>
    <row r="106" spans="1:25" x14ac:dyDescent="0.25">
      <c r="A106" s="20" t="s">
        <v>30</v>
      </c>
      <c r="B106" t="s">
        <v>134</v>
      </c>
      <c r="C106" t="s">
        <v>305</v>
      </c>
      <c r="D106" s="12">
        <v>41</v>
      </c>
      <c r="E106" s="13">
        <v>42.625</v>
      </c>
      <c r="F106" s="13">
        <f t="shared" si="19"/>
        <v>15.850000000000001</v>
      </c>
      <c r="G106" s="15">
        <f t="shared" ref="G106:G137" si="30">+I106/F106</f>
        <v>0</v>
      </c>
      <c r="H106" s="15">
        <f t="shared" ref="H106:H137" si="31">+(I106+J106)/F106</f>
        <v>0.31861198738170343</v>
      </c>
      <c r="I106" s="14">
        <v>0</v>
      </c>
      <c r="J106" s="14">
        <v>5.05</v>
      </c>
      <c r="K106" s="14">
        <v>10.8</v>
      </c>
      <c r="L106" s="14">
        <v>0</v>
      </c>
      <c r="M106" s="14">
        <v>15.850000000000001</v>
      </c>
      <c r="N106" s="16">
        <v>0</v>
      </c>
      <c r="O106" s="6">
        <v>0</v>
      </c>
      <c r="P106" s="6">
        <v>0</v>
      </c>
      <c r="Q106" s="6">
        <v>0</v>
      </c>
      <c r="R106" s="6">
        <f t="shared" si="22"/>
        <v>0</v>
      </c>
      <c r="S106" s="6">
        <f t="shared" si="23"/>
        <v>0</v>
      </c>
      <c r="T106" s="6">
        <f t="shared" ref="T106:T137" si="32">+R106/E106</f>
        <v>0</v>
      </c>
      <c r="U106" s="6">
        <f t="shared" ref="U106:U137" si="33">+(R106-P106)/E106</f>
        <v>0</v>
      </c>
      <c r="V106" s="6">
        <f t="shared" ref="V106:V137" si="34">+(S106-P106)/E106</f>
        <v>0</v>
      </c>
      <c r="W106" s="6">
        <f t="shared" ref="W106:W137" si="35">+O106/E106</f>
        <v>0</v>
      </c>
      <c r="X106" s="6">
        <f t="shared" ref="X106:X137" si="36">+U106/$X$1</f>
        <v>0</v>
      </c>
      <c r="Y106" s="6">
        <f t="shared" ref="Y106:Y137" si="37">+V106/$X$1</f>
        <v>0</v>
      </c>
    </row>
    <row r="107" spans="1:25" x14ac:dyDescent="0.25">
      <c r="A107" s="24" t="s">
        <v>30</v>
      </c>
      <c r="B107" s="25" t="s">
        <v>134</v>
      </c>
      <c r="C107" s="25" t="s">
        <v>135</v>
      </c>
      <c r="D107" s="26">
        <v>59</v>
      </c>
      <c r="E107" s="27">
        <v>59</v>
      </c>
      <c r="F107" s="27">
        <f t="shared" si="19"/>
        <v>19.850000000000001</v>
      </c>
      <c r="G107" s="28">
        <f t="shared" si="30"/>
        <v>0.19848866498740553</v>
      </c>
      <c r="H107" s="28">
        <f t="shared" si="31"/>
        <v>0.38992443324937026</v>
      </c>
      <c r="I107" s="29">
        <v>3.94</v>
      </c>
      <c r="J107" s="29">
        <v>3.8</v>
      </c>
      <c r="K107" s="29">
        <v>12.11</v>
      </c>
      <c r="L107" s="29">
        <v>0</v>
      </c>
      <c r="M107" s="29">
        <v>19.850000000000001</v>
      </c>
      <c r="N107" s="30">
        <v>-23687.304</v>
      </c>
      <c r="O107" s="30">
        <v>173057.899</v>
      </c>
      <c r="P107" s="30">
        <v>14541.852000000001</v>
      </c>
      <c r="Q107" s="30">
        <v>50147.811000000002</v>
      </c>
      <c r="R107" s="30">
        <f t="shared" si="22"/>
        <v>223205.71000000002</v>
      </c>
      <c r="S107" s="30">
        <f t="shared" si="23"/>
        <v>199518.40600000002</v>
      </c>
      <c r="T107" s="30">
        <f t="shared" si="32"/>
        <v>3783.1476271186443</v>
      </c>
      <c r="U107" s="30">
        <f t="shared" si="33"/>
        <v>3536.6755593220341</v>
      </c>
      <c r="V107" s="30">
        <f t="shared" si="34"/>
        <v>3135.1958305084745</v>
      </c>
      <c r="W107" s="30">
        <f t="shared" si="35"/>
        <v>2933.1847288135596</v>
      </c>
      <c r="X107" s="30">
        <f t="shared" si="36"/>
        <v>321.51595993836673</v>
      </c>
      <c r="Y107" s="30">
        <f t="shared" si="37"/>
        <v>285.01780277349769</v>
      </c>
    </row>
    <row r="108" spans="1:25" x14ac:dyDescent="0.25">
      <c r="A108" s="20" t="s">
        <v>46</v>
      </c>
      <c r="B108" t="s">
        <v>134</v>
      </c>
      <c r="C108" t="s">
        <v>136</v>
      </c>
      <c r="D108" s="12">
        <v>61</v>
      </c>
      <c r="E108" s="13">
        <v>62.625</v>
      </c>
      <c r="F108" s="13">
        <f t="shared" si="19"/>
        <v>28.32</v>
      </c>
      <c r="G108" s="15">
        <f t="shared" si="30"/>
        <v>0.14336158192090395</v>
      </c>
      <c r="H108" s="15">
        <f t="shared" si="31"/>
        <v>0.4364406779661017</v>
      </c>
      <c r="I108" s="14">
        <v>4.0599999999999996</v>
      </c>
      <c r="J108" s="14">
        <v>8.3000000000000007</v>
      </c>
      <c r="K108" s="14">
        <v>15.96</v>
      </c>
      <c r="L108" s="14">
        <v>0</v>
      </c>
      <c r="M108" s="14">
        <v>28.32</v>
      </c>
      <c r="N108" s="16">
        <v>-24457.132000000001</v>
      </c>
      <c r="O108" s="6">
        <v>231712.05900000001</v>
      </c>
      <c r="P108" s="6">
        <v>24353.207999999999</v>
      </c>
      <c r="Q108" s="6">
        <v>61622.34</v>
      </c>
      <c r="R108" s="6">
        <f t="shared" si="22"/>
        <v>293334.39899999998</v>
      </c>
      <c r="S108" s="6">
        <f t="shared" si="23"/>
        <v>268877.26699999999</v>
      </c>
      <c r="T108" s="6">
        <f t="shared" si="32"/>
        <v>4683.9824191616763</v>
      </c>
      <c r="U108" s="6">
        <f t="shared" si="33"/>
        <v>4295.1088383233528</v>
      </c>
      <c r="V108" s="6">
        <f t="shared" si="34"/>
        <v>3904.5757924151699</v>
      </c>
      <c r="W108" s="6">
        <f t="shared" si="35"/>
        <v>3699.9929580838325</v>
      </c>
      <c r="X108" s="6">
        <f t="shared" si="36"/>
        <v>390.46443984757752</v>
      </c>
      <c r="Y108" s="6">
        <f t="shared" si="37"/>
        <v>354.96143567410633</v>
      </c>
    </row>
    <row r="109" spans="1:25" x14ac:dyDescent="0.25">
      <c r="A109" s="24" t="s">
        <v>46</v>
      </c>
      <c r="B109" s="25" t="s">
        <v>134</v>
      </c>
      <c r="C109" s="25" t="s">
        <v>137</v>
      </c>
      <c r="D109" s="26">
        <v>64</v>
      </c>
      <c r="E109" s="27">
        <v>64.375</v>
      </c>
      <c r="F109" s="27">
        <f t="shared" si="19"/>
        <v>20.64</v>
      </c>
      <c r="G109" s="28">
        <f t="shared" si="30"/>
        <v>0.37984496124031009</v>
      </c>
      <c r="H109" s="28">
        <f t="shared" si="31"/>
        <v>0.4685077519379845</v>
      </c>
      <c r="I109" s="29">
        <v>7.84</v>
      </c>
      <c r="J109" s="29">
        <v>1.83</v>
      </c>
      <c r="K109" s="29">
        <v>10.97</v>
      </c>
      <c r="L109" s="29">
        <v>1.1599999999999999</v>
      </c>
      <c r="M109" s="29">
        <v>21.8</v>
      </c>
      <c r="N109" s="30">
        <v>-23523.391</v>
      </c>
      <c r="O109" s="30">
        <v>186659.89799999999</v>
      </c>
      <c r="P109" s="30">
        <v>0</v>
      </c>
      <c r="Q109" s="30">
        <v>58573.192999999999</v>
      </c>
      <c r="R109" s="30">
        <f t="shared" si="22"/>
        <v>245233.09099999999</v>
      </c>
      <c r="S109" s="30">
        <f t="shared" si="23"/>
        <v>221709.69999999998</v>
      </c>
      <c r="T109" s="30">
        <f t="shared" si="32"/>
        <v>3809.4460737864074</v>
      </c>
      <c r="U109" s="30">
        <f t="shared" si="33"/>
        <v>3809.4460737864074</v>
      </c>
      <c r="V109" s="30">
        <f t="shared" si="34"/>
        <v>3444.0341747572811</v>
      </c>
      <c r="W109" s="30">
        <f t="shared" si="35"/>
        <v>2899.571231067961</v>
      </c>
      <c r="X109" s="30">
        <f t="shared" si="36"/>
        <v>346.31327943512792</v>
      </c>
      <c r="Y109" s="30">
        <f t="shared" si="37"/>
        <v>313.09401588702553</v>
      </c>
    </row>
    <row r="110" spans="1:25" x14ac:dyDescent="0.25">
      <c r="A110" s="20" t="s">
        <v>46</v>
      </c>
      <c r="B110" t="s">
        <v>134</v>
      </c>
      <c r="C110" t="s">
        <v>138</v>
      </c>
      <c r="D110" s="12">
        <v>67</v>
      </c>
      <c r="E110" s="13">
        <v>68.25</v>
      </c>
      <c r="F110" s="13">
        <f t="shared" si="19"/>
        <v>23.15</v>
      </c>
      <c r="G110" s="15">
        <f t="shared" si="30"/>
        <v>0.36587473002159832</v>
      </c>
      <c r="H110" s="15">
        <f t="shared" si="31"/>
        <v>0.40604751619870416</v>
      </c>
      <c r="I110" s="14">
        <v>8.4700000000000006</v>
      </c>
      <c r="J110" s="14">
        <v>0.93</v>
      </c>
      <c r="K110" s="14">
        <v>13.75</v>
      </c>
      <c r="L110" s="14">
        <v>0</v>
      </c>
      <c r="M110" s="14">
        <v>23.15</v>
      </c>
      <c r="N110" s="16">
        <v>-25358.528999999999</v>
      </c>
      <c r="O110" s="6">
        <v>204352.47099999999</v>
      </c>
      <c r="P110" s="6">
        <v>13383.036</v>
      </c>
      <c r="Q110" s="6">
        <v>48454.923000000003</v>
      </c>
      <c r="R110" s="6">
        <f t="shared" si="22"/>
        <v>252807.394</v>
      </c>
      <c r="S110" s="6">
        <f t="shared" si="23"/>
        <v>227448.86499999999</v>
      </c>
      <c r="T110" s="6">
        <f t="shared" si="32"/>
        <v>3704.1376410256412</v>
      </c>
      <c r="U110" s="6">
        <f t="shared" si="33"/>
        <v>3508.0492014652013</v>
      </c>
      <c r="V110" s="6">
        <f t="shared" si="34"/>
        <v>3136.4956630036631</v>
      </c>
      <c r="W110" s="6">
        <f t="shared" si="35"/>
        <v>2994.1753992673989</v>
      </c>
      <c r="X110" s="6">
        <f t="shared" si="36"/>
        <v>318.91356376956378</v>
      </c>
      <c r="Y110" s="6">
        <f t="shared" si="37"/>
        <v>285.13596936396937</v>
      </c>
    </row>
    <row r="111" spans="1:25" x14ac:dyDescent="0.25">
      <c r="A111" s="24" t="s">
        <v>46</v>
      </c>
      <c r="B111" s="25" t="s">
        <v>134</v>
      </c>
      <c r="C111" s="25" t="s">
        <v>139</v>
      </c>
      <c r="D111" s="26">
        <v>73</v>
      </c>
      <c r="E111" s="27">
        <v>73.5</v>
      </c>
      <c r="F111" s="27">
        <f t="shared" si="19"/>
        <v>23.07</v>
      </c>
      <c r="G111" s="28">
        <f t="shared" si="30"/>
        <v>0.13263979193758127</v>
      </c>
      <c r="H111" s="28">
        <f t="shared" si="31"/>
        <v>0.35674035543996535</v>
      </c>
      <c r="I111" s="29">
        <v>3.06</v>
      </c>
      <c r="J111" s="29">
        <v>5.17</v>
      </c>
      <c r="K111" s="29">
        <v>14.84</v>
      </c>
      <c r="L111" s="29">
        <v>1.93</v>
      </c>
      <c r="M111" s="29">
        <v>25</v>
      </c>
      <c r="N111" s="30">
        <v>-27992.326000000001</v>
      </c>
      <c r="O111" s="30">
        <v>244967.36499999999</v>
      </c>
      <c r="P111" s="30">
        <v>27112.821</v>
      </c>
      <c r="Q111" s="30">
        <v>51227.887000000002</v>
      </c>
      <c r="R111" s="30">
        <f t="shared" si="22"/>
        <v>296195.25199999998</v>
      </c>
      <c r="S111" s="30">
        <f t="shared" si="23"/>
        <v>268202.92599999998</v>
      </c>
      <c r="T111" s="30">
        <f t="shared" si="32"/>
        <v>4029.8673741496596</v>
      </c>
      <c r="U111" s="30">
        <f t="shared" si="33"/>
        <v>3660.9854557823128</v>
      </c>
      <c r="V111" s="30">
        <f t="shared" si="34"/>
        <v>3280.137482993197</v>
      </c>
      <c r="W111" s="30">
        <f t="shared" si="35"/>
        <v>3332.8893197278912</v>
      </c>
      <c r="X111" s="30">
        <f t="shared" si="36"/>
        <v>332.81685961657388</v>
      </c>
      <c r="Y111" s="30">
        <f t="shared" si="37"/>
        <v>298.19431663574517</v>
      </c>
    </row>
    <row r="112" spans="1:25" x14ac:dyDescent="0.25">
      <c r="A112" s="20" t="s">
        <v>46</v>
      </c>
      <c r="B112" t="s">
        <v>134</v>
      </c>
      <c r="C112" t="s">
        <v>140</v>
      </c>
      <c r="D112" s="12">
        <v>78</v>
      </c>
      <c r="E112" s="13">
        <v>78.875</v>
      </c>
      <c r="F112" s="13">
        <f t="shared" si="19"/>
        <v>24.03</v>
      </c>
      <c r="G112" s="15">
        <f t="shared" si="30"/>
        <v>0.30878069080316267</v>
      </c>
      <c r="H112" s="15">
        <f t="shared" si="31"/>
        <v>0.4710778193924261</v>
      </c>
      <c r="I112" s="14">
        <v>7.42</v>
      </c>
      <c r="J112" s="14">
        <v>3.9</v>
      </c>
      <c r="K112" s="14">
        <v>12.71</v>
      </c>
      <c r="L112" s="14">
        <v>2.16</v>
      </c>
      <c r="M112" s="14">
        <v>26.19</v>
      </c>
      <c r="N112" s="16">
        <v>-31512.983</v>
      </c>
      <c r="O112" s="6">
        <v>222266.40299999999</v>
      </c>
      <c r="P112" s="6">
        <v>16329.312</v>
      </c>
      <c r="Q112" s="6">
        <v>40647.46</v>
      </c>
      <c r="R112" s="6">
        <f t="shared" si="22"/>
        <v>262913.86300000001</v>
      </c>
      <c r="S112" s="6">
        <f t="shared" si="23"/>
        <v>231400.88</v>
      </c>
      <c r="T112" s="6">
        <f t="shared" si="32"/>
        <v>3333.297787638669</v>
      </c>
      <c r="U112" s="6">
        <f t="shared" si="33"/>
        <v>3126.2700602218702</v>
      </c>
      <c r="V112" s="6">
        <f t="shared" si="34"/>
        <v>2726.7393724247227</v>
      </c>
      <c r="W112" s="6">
        <f t="shared" si="35"/>
        <v>2817.957565768621</v>
      </c>
      <c r="X112" s="6">
        <f t="shared" si="36"/>
        <v>284.20636911107908</v>
      </c>
      <c r="Y112" s="6">
        <f t="shared" si="37"/>
        <v>247.8853974931566</v>
      </c>
    </row>
    <row r="113" spans="1:25" x14ac:dyDescent="0.25">
      <c r="A113" s="24" t="s">
        <v>46</v>
      </c>
      <c r="B113" s="25" t="s">
        <v>134</v>
      </c>
      <c r="C113" s="25" t="s">
        <v>141</v>
      </c>
      <c r="D113" s="26">
        <v>78</v>
      </c>
      <c r="E113" s="27">
        <v>79.875</v>
      </c>
      <c r="F113" s="27">
        <f t="shared" si="19"/>
        <v>25.44</v>
      </c>
      <c r="G113" s="28">
        <f t="shared" si="30"/>
        <v>0.38246855345911951</v>
      </c>
      <c r="H113" s="28">
        <f t="shared" si="31"/>
        <v>0.57232704402515722</v>
      </c>
      <c r="I113" s="29">
        <v>9.73</v>
      </c>
      <c r="J113" s="29">
        <v>4.83</v>
      </c>
      <c r="K113" s="29">
        <v>10.88</v>
      </c>
      <c r="L113" s="29">
        <v>1</v>
      </c>
      <c r="M113" s="29">
        <v>26.44</v>
      </c>
      <c r="N113" s="30">
        <v>-31785.562000000002</v>
      </c>
      <c r="O113" s="30">
        <v>243714.935</v>
      </c>
      <c r="P113" s="30">
        <v>0</v>
      </c>
      <c r="Q113" s="30">
        <v>62981.955000000002</v>
      </c>
      <c r="R113" s="30">
        <f t="shared" si="22"/>
        <v>306696.89</v>
      </c>
      <c r="S113" s="30">
        <f t="shared" si="23"/>
        <v>274911.32800000004</v>
      </c>
      <c r="T113" s="30">
        <f t="shared" si="32"/>
        <v>3839.7106729264478</v>
      </c>
      <c r="U113" s="30">
        <f t="shared" si="33"/>
        <v>3839.7106729264478</v>
      </c>
      <c r="V113" s="30">
        <f t="shared" si="34"/>
        <v>3441.7693646322382</v>
      </c>
      <c r="W113" s="30">
        <f t="shared" si="35"/>
        <v>3051.2041940532081</v>
      </c>
      <c r="X113" s="30">
        <f t="shared" si="36"/>
        <v>349.06460662967709</v>
      </c>
      <c r="Y113" s="30">
        <f t="shared" si="37"/>
        <v>312.8881240574762</v>
      </c>
    </row>
    <row r="114" spans="1:25" x14ac:dyDescent="0.25">
      <c r="A114" s="20" t="s">
        <v>46</v>
      </c>
      <c r="B114" t="s">
        <v>134</v>
      </c>
      <c r="C114" t="s">
        <v>142</v>
      </c>
      <c r="D114" s="12">
        <v>79</v>
      </c>
      <c r="E114" s="13">
        <v>81.5</v>
      </c>
      <c r="F114" s="13">
        <f t="shared" si="19"/>
        <v>28.590000000000003</v>
      </c>
      <c r="G114" s="15">
        <f t="shared" si="30"/>
        <v>0.17173837005946133</v>
      </c>
      <c r="H114" s="15">
        <f t="shared" si="31"/>
        <v>0.26512766701643931</v>
      </c>
      <c r="I114" s="14">
        <v>4.91</v>
      </c>
      <c r="J114" s="14">
        <v>2.67</v>
      </c>
      <c r="K114" s="14">
        <v>21.01</v>
      </c>
      <c r="L114" s="14">
        <v>0</v>
      </c>
      <c r="M114" s="14">
        <v>28.590000000000003</v>
      </c>
      <c r="N114" s="16">
        <v>-29372.135999999999</v>
      </c>
      <c r="O114" s="6">
        <v>230414.527</v>
      </c>
      <c r="P114" s="6">
        <v>21075.383999999998</v>
      </c>
      <c r="Q114" s="6">
        <v>61639.010999999999</v>
      </c>
      <c r="R114" s="6">
        <f t="shared" si="22"/>
        <v>292053.538</v>
      </c>
      <c r="S114" s="6">
        <f t="shared" si="23"/>
        <v>262681.402</v>
      </c>
      <c r="T114" s="6">
        <f t="shared" si="32"/>
        <v>3583.4789938650306</v>
      </c>
      <c r="U114" s="6">
        <f t="shared" si="33"/>
        <v>3324.8853251533742</v>
      </c>
      <c r="V114" s="6">
        <f t="shared" si="34"/>
        <v>2964.4910184049081</v>
      </c>
      <c r="W114" s="6">
        <f t="shared" si="35"/>
        <v>2827.1721104294479</v>
      </c>
      <c r="X114" s="6">
        <f t="shared" si="36"/>
        <v>302.26230228667038</v>
      </c>
      <c r="Y114" s="6">
        <f t="shared" si="37"/>
        <v>269.49918349135527</v>
      </c>
    </row>
    <row r="115" spans="1:25" x14ac:dyDescent="0.25">
      <c r="A115" s="24" t="s">
        <v>46</v>
      </c>
      <c r="B115" s="25" t="s">
        <v>134</v>
      </c>
      <c r="C115" s="25" t="s">
        <v>143</v>
      </c>
      <c r="D115" s="26">
        <v>81</v>
      </c>
      <c r="E115" s="27">
        <v>81.25</v>
      </c>
      <c r="F115" s="27">
        <f t="shared" si="19"/>
        <v>28.07</v>
      </c>
      <c r="G115" s="28">
        <f t="shared" si="30"/>
        <v>0.24581403633772711</v>
      </c>
      <c r="H115" s="28">
        <f t="shared" si="31"/>
        <v>0.34093338083363023</v>
      </c>
      <c r="I115" s="29">
        <v>6.9</v>
      </c>
      <c r="J115" s="29">
        <v>2.67</v>
      </c>
      <c r="K115" s="29">
        <v>18.5</v>
      </c>
      <c r="L115" s="29">
        <v>0</v>
      </c>
      <c r="M115" s="29">
        <v>28.07</v>
      </c>
      <c r="N115" s="30">
        <v>-28826.859</v>
      </c>
      <c r="O115" s="30">
        <v>240727.72500000001</v>
      </c>
      <c r="P115" s="30">
        <v>19604.400000000001</v>
      </c>
      <c r="Q115" s="30">
        <v>59373.623</v>
      </c>
      <c r="R115" s="30">
        <f t="shared" si="22"/>
        <v>300101.348</v>
      </c>
      <c r="S115" s="30">
        <f t="shared" si="23"/>
        <v>271274.489</v>
      </c>
      <c r="T115" s="30">
        <f t="shared" si="32"/>
        <v>3693.5550523076922</v>
      </c>
      <c r="U115" s="30">
        <f t="shared" si="33"/>
        <v>3452.2701292307688</v>
      </c>
      <c r="V115" s="30">
        <f t="shared" si="34"/>
        <v>3097.4780184615383</v>
      </c>
      <c r="W115" s="30">
        <f t="shared" si="35"/>
        <v>2962.8027692307692</v>
      </c>
      <c r="X115" s="30">
        <f t="shared" si="36"/>
        <v>313.84273902097897</v>
      </c>
      <c r="Y115" s="30">
        <f t="shared" si="37"/>
        <v>281.58891076923078</v>
      </c>
    </row>
    <row r="116" spans="1:25" x14ac:dyDescent="0.25">
      <c r="A116" s="20" t="s">
        <v>46</v>
      </c>
      <c r="B116" t="s">
        <v>134</v>
      </c>
      <c r="C116" t="s">
        <v>144</v>
      </c>
      <c r="D116" s="12">
        <v>81</v>
      </c>
      <c r="E116" s="13">
        <v>81.125</v>
      </c>
      <c r="F116" s="13">
        <f t="shared" si="19"/>
        <v>25.68</v>
      </c>
      <c r="G116" s="15">
        <f t="shared" si="30"/>
        <v>0.34813084112149534</v>
      </c>
      <c r="H116" s="15">
        <f t="shared" si="31"/>
        <v>0.50272585669781933</v>
      </c>
      <c r="I116" s="14">
        <v>8.94</v>
      </c>
      <c r="J116" s="14">
        <v>3.97</v>
      </c>
      <c r="K116" s="14">
        <v>12.77</v>
      </c>
      <c r="L116" s="14">
        <v>1</v>
      </c>
      <c r="M116" s="14">
        <v>26.68</v>
      </c>
      <c r="N116" s="16">
        <v>-30123.508000000002</v>
      </c>
      <c r="O116" s="6">
        <v>240309.82800000001</v>
      </c>
      <c r="P116" s="6">
        <v>14991.6</v>
      </c>
      <c r="Q116" s="6">
        <v>45780.476999999999</v>
      </c>
      <c r="R116" s="6">
        <f t="shared" si="22"/>
        <v>286090.30499999999</v>
      </c>
      <c r="S116" s="6">
        <f t="shared" si="23"/>
        <v>255966.79699999999</v>
      </c>
      <c r="T116" s="6">
        <f t="shared" si="32"/>
        <v>3526.5368875192603</v>
      </c>
      <c r="U116" s="6">
        <f t="shared" si="33"/>
        <v>3341.7405855161787</v>
      </c>
      <c r="V116" s="6">
        <f t="shared" si="34"/>
        <v>2970.4184530046223</v>
      </c>
      <c r="W116" s="6">
        <f t="shared" si="35"/>
        <v>2962.216677966102</v>
      </c>
      <c r="X116" s="6">
        <f t="shared" si="36"/>
        <v>303.794598683289</v>
      </c>
      <c r="Y116" s="6">
        <f t="shared" si="37"/>
        <v>270.03804118223837</v>
      </c>
    </row>
    <row r="117" spans="1:25" x14ac:dyDescent="0.25">
      <c r="A117" s="24" t="s">
        <v>46</v>
      </c>
      <c r="B117" s="25" t="s">
        <v>134</v>
      </c>
      <c r="C117" s="25" t="s">
        <v>145</v>
      </c>
      <c r="D117" s="26">
        <v>82</v>
      </c>
      <c r="E117" s="27">
        <v>82.375</v>
      </c>
      <c r="F117" s="27">
        <f t="shared" si="19"/>
        <v>38.159999999999997</v>
      </c>
      <c r="G117" s="28">
        <f t="shared" si="30"/>
        <v>8.7264150943396235E-2</v>
      </c>
      <c r="H117" s="28">
        <f t="shared" si="31"/>
        <v>0.45754716981132082</v>
      </c>
      <c r="I117" s="29">
        <v>3.33</v>
      </c>
      <c r="J117" s="29">
        <v>14.13</v>
      </c>
      <c r="K117" s="29">
        <v>20.7</v>
      </c>
      <c r="L117" s="29">
        <v>0</v>
      </c>
      <c r="M117" s="29">
        <v>38.159999999999997</v>
      </c>
      <c r="N117" s="30">
        <v>-29765.028999999999</v>
      </c>
      <c r="O117" s="30">
        <v>313366.91499999998</v>
      </c>
      <c r="P117" s="30">
        <v>22593.624</v>
      </c>
      <c r="Q117" s="30">
        <v>76117.069000000003</v>
      </c>
      <c r="R117" s="30">
        <f t="shared" si="22"/>
        <v>389483.984</v>
      </c>
      <c r="S117" s="30">
        <f t="shared" si="23"/>
        <v>359718.95500000002</v>
      </c>
      <c r="T117" s="30">
        <f t="shared" si="32"/>
        <v>4728.1818998482549</v>
      </c>
      <c r="U117" s="30">
        <f t="shared" si="33"/>
        <v>4453.9042185128983</v>
      </c>
      <c r="V117" s="30">
        <f t="shared" si="34"/>
        <v>4092.5685098634294</v>
      </c>
      <c r="W117" s="30">
        <f t="shared" si="35"/>
        <v>3804.1507132018205</v>
      </c>
      <c r="X117" s="30">
        <f t="shared" si="36"/>
        <v>404.9003835011726</v>
      </c>
      <c r="Y117" s="30">
        <f t="shared" si="37"/>
        <v>372.05168271485724</v>
      </c>
    </row>
    <row r="118" spans="1:25" x14ac:dyDescent="0.25">
      <c r="A118" s="20" t="s">
        <v>46</v>
      </c>
      <c r="B118" t="s">
        <v>134</v>
      </c>
      <c r="C118" t="s">
        <v>146</v>
      </c>
      <c r="D118" s="12">
        <v>84</v>
      </c>
      <c r="E118" s="13">
        <v>84.75</v>
      </c>
      <c r="F118" s="13">
        <f t="shared" si="19"/>
        <v>30.24</v>
      </c>
      <c r="G118" s="15">
        <f t="shared" si="30"/>
        <v>0.32308201058201058</v>
      </c>
      <c r="H118" s="15">
        <f t="shared" si="31"/>
        <v>0.35615079365079366</v>
      </c>
      <c r="I118" s="14">
        <v>9.77</v>
      </c>
      <c r="J118" s="14">
        <v>1</v>
      </c>
      <c r="K118" s="14">
        <v>19.47</v>
      </c>
      <c r="L118" s="14">
        <v>1.1599999999999999</v>
      </c>
      <c r="M118" s="14">
        <v>31.4</v>
      </c>
      <c r="N118" s="16">
        <v>-31912.560000000001</v>
      </c>
      <c r="O118" s="6">
        <v>284983.15899999999</v>
      </c>
      <c r="P118" s="6">
        <v>16779.060000000001</v>
      </c>
      <c r="Q118" s="6">
        <v>52770.021000000001</v>
      </c>
      <c r="R118" s="6">
        <f t="shared" si="22"/>
        <v>337753.18</v>
      </c>
      <c r="S118" s="6">
        <f t="shared" si="23"/>
        <v>305840.62</v>
      </c>
      <c r="T118" s="6">
        <f t="shared" si="32"/>
        <v>3985.2882595870205</v>
      </c>
      <c r="U118" s="6">
        <f t="shared" si="33"/>
        <v>3787.3052507374632</v>
      </c>
      <c r="V118" s="6">
        <f t="shared" si="34"/>
        <v>3410.7558702064898</v>
      </c>
      <c r="W118" s="6">
        <f t="shared" si="35"/>
        <v>3362.6331445427727</v>
      </c>
      <c r="X118" s="6">
        <f t="shared" si="36"/>
        <v>344.30047733976937</v>
      </c>
      <c r="Y118" s="6">
        <f t="shared" si="37"/>
        <v>310.06871547331724</v>
      </c>
    </row>
    <row r="119" spans="1:25" x14ac:dyDescent="0.25">
      <c r="A119" s="24" t="s">
        <v>72</v>
      </c>
      <c r="B119" s="25" t="s">
        <v>134</v>
      </c>
      <c r="C119" s="25" t="s">
        <v>147</v>
      </c>
      <c r="D119" s="26">
        <v>92</v>
      </c>
      <c r="E119" s="27">
        <v>93.875</v>
      </c>
      <c r="F119" s="27">
        <f t="shared" si="19"/>
        <v>30.58</v>
      </c>
      <c r="G119" s="28">
        <f t="shared" si="30"/>
        <v>0.30313930673642903</v>
      </c>
      <c r="H119" s="28">
        <f t="shared" si="31"/>
        <v>0.38554610856769128</v>
      </c>
      <c r="I119" s="29">
        <v>9.27</v>
      </c>
      <c r="J119" s="29">
        <v>2.52</v>
      </c>
      <c r="K119" s="29">
        <v>18.79</v>
      </c>
      <c r="L119" s="29">
        <v>1.1599999999999999</v>
      </c>
      <c r="M119" s="29">
        <v>31.74</v>
      </c>
      <c r="N119" s="30">
        <v>-35685.796999999999</v>
      </c>
      <c r="O119" s="30">
        <v>263412.859</v>
      </c>
      <c r="P119" s="30">
        <v>19539.324000000001</v>
      </c>
      <c r="Q119" s="30">
        <v>45341.652999999998</v>
      </c>
      <c r="R119" s="30">
        <f t="shared" si="22"/>
        <v>308754.51199999999</v>
      </c>
      <c r="S119" s="30">
        <f t="shared" si="23"/>
        <v>273068.71499999997</v>
      </c>
      <c r="T119" s="30">
        <f t="shared" si="32"/>
        <v>3288.996133155792</v>
      </c>
      <c r="U119" s="30">
        <f t="shared" si="33"/>
        <v>3080.8541997336879</v>
      </c>
      <c r="V119" s="30">
        <f t="shared" si="34"/>
        <v>2700.7125539280955</v>
      </c>
      <c r="W119" s="30">
        <f t="shared" si="35"/>
        <v>2805.9958348868176</v>
      </c>
      <c r="X119" s="30">
        <f t="shared" si="36"/>
        <v>280.07765452124437</v>
      </c>
      <c r="Y119" s="30">
        <f t="shared" si="37"/>
        <v>245.51932308437233</v>
      </c>
    </row>
    <row r="120" spans="1:25" x14ac:dyDescent="0.25">
      <c r="A120" s="20" t="s">
        <v>72</v>
      </c>
      <c r="B120" t="s">
        <v>134</v>
      </c>
      <c r="C120" t="s">
        <v>148</v>
      </c>
      <c r="D120" s="12">
        <v>100</v>
      </c>
      <c r="E120" s="13">
        <v>101.25</v>
      </c>
      <c r="F120" s="13">
        <f t="shared" si="19"/>
        <v>30.52</v>
      </c>
      <c r="G120" s="15">
        <f t="shared" si="30"/>
        <v>0.42463958060288337</v>
      </c>
      <c r="H120" s="15">
        <f t="shared" si="31"/>
        <v>0.67889908256880727</v>
      </c>
      <c r="I120" s="14">
        <v>12.96</v>
      </c>
      <c r="J120" s="14">
        <v>7.76</v>
      </c>
      <c r="K120" s="14">
        <v>9.8000000000000007</v>
      </c>
      <c r="L120" s="14">
        <v>2.16</v>
      </c>
      <c r="M120" s="14">
        <v>32.68</v>
      </c>
      <c r="N120" s="16">
        <v>-37516.027000000002</v>
      </c>
      <c r="O120" s="6">
        <v>304639.01500000001</v>
      </c>
      <c r="P120" s="6">
        <v>19375.907999999999</v>
      </c>
      <c r="Q120" s="6">
        <v>46915.498</v>
      </c>
      <c r="R120" s="6">
        <f t="shared" si="22"/>
        <v>351554.51300000004</v>
      </c>
      <c r="S120" s="6">
        <f t="shared" si="23"/>
        <v>314038.48600000003</v>
      </c>
      <c r="T120" s="6">
        <f t="shared" si="32"/>
        <v>3472.1433382716054</v>
      </c>
      <c r="U120" s="6">
        <f t="shared" si="33"/>
        <v>3280.7763456790126</v>
      </c>
      <c r="V120" s="6">
        <f t="shared" si="34"/>
        <v>2910.2476839506176</v>
      </c>
      <c r="W120" s="6">
        <f t="shared" si="35"/>
        <v>3008.7803950617285</v>
      </c>
      <c r="X120" s="6">
        <f t="shared" si="36"/>
        <v>298.25239506172841</v>
      </c>
      <c r="Y120" s="6">
        <f t="shared" si="37"/>
        <v>264.56797126823795</v>
      </c>
    </row>
    <row r="121" spans="1:25" x14ac:dyDescent="0.25">
      <c r="A121" s="24" t="s">
        <v>72</v>
      </c>
      <c r="B121" s="25" t="s">
        <v>134</v>
      </c>
      <c r="C121" s="25" t="s">
        <v>149</v>
      </c>
      <c r="D121" s="26">
        <v>106</v>
      </c>
      <c r="E121" s="27">
        <v>108.125</v>
      </c>
      <c r="F121" s="27">
        <f t="shared" si="19"/>
        <v>35.96</v>
      </c>
      <c r="G121" s="28">
        <f t="shared" si="30"/>
        <v>9.955506117908787E-2</v>
      </c>
      <c r="H121" s="28">
        <f t="shared" si="31"/>
        <v>0.21078976640711902</v>
      </c>
      <c r="I121" s="29">
        <v>3.58</v>
      </c>
      <c r="J121" s="29">
        <v>4</v>
      </c>
      <c r="K121" s="29">
        <v>28.38</v>
      </c>
      <c r="L121" s="29">
        <v>0</v>
      </c>
      <c r="M121" s="29">
        <v>35.96</v>
      </c>
      <c r="N121" s="30">
        <v>-35619.216999999997</v>
      </c>
      <c r="O121" s="30">
        <v>246370.85699999999</v>
      </c>
      <c r="P121" s="30">
        <v>28168.799999999999</v>
      </c>
      <c r="Q121" s="30">
        <v>76041.576000000001</v>
      </c>
      <c r="R121" s="30">
        <f t="shared" si="22"/>
        <v>322412.43299999996</v>
      </c>
      <c r="S121" s="30">
        <f t="shared" si="23"/>
        <v>286793.21599999996</v>
      </c>
      <c r="T121" s="30">
        <f t="shared" si="32"/>
        <v>2981.8490913294795</v>
      </c>
      <c r="U121" s="30">
        <f t="shared" si="33"/>
        <v>2721.3283976878611</v>
      </c>
      <c r="V121" s="30">
        <f t="shared" si="34"/>
        <v>2391.9021132947973</v>
      </c>
      <c r="W121" s="30">
        <f t="shared" si="35"/>
        <v>2278.5744</v>
      </c>
      <c r="X121" s="30">
        <f t="shared" si="36"/>
        <v>247.39349069889647</v>
      </c>
      <c r="Y121" s="30">
        <f t="shared" si="37"/>
        <v>217.44564666316339</v>
      </c>
    </row>
    <row r="122" spans="1:25" x14ac:dyDescent="0.25">
      <c r="A122" s="20" t="s">
        <v>93</v>
      </c>
      <c r="B122" t="s">
        <v>134</v>
      </c>
      <c r="C122" t="s">
        <v>150</v>
      </c>
      <c r="D122" s="12">
        <v>125</v>
      </c>
      <c r="E122" s="13">
        <v>128.5</v>
      </c>
      <c r="F122" s="13">
        <f t="shared" si="19"/>
        <v>36.46</v>
      </c>
      <c r="G122" s="15">
        <f t="shared" si="30"/>
        <v>0.35710367526055947</v>
      </c>
      <c r="H122" s="15">
        <f t="shared" si="31"/>
        <v>0.59243006034009882</v>
      </c>
      <c r="I122" s="14">
        <v>13.02</v>
      </c>
      <c r="J122" s="14">
        <v>8.58</v>
      </c>
      <c r="K122" s="14">
        <v>14.86</v>
      </c>
      <c r="L122" s="14">
        <v>2.46</v>
      </c>
      <c r="M122" s="14">
        <v>38.92</v>
      </c>
      <c r="N122" s="16">
        <v>-48950.137000000002</v>
      </c>
      <c r="O122" s="6">
        <v>310233.511</v>
      </c>
      <c r="P122" s="6">
        <v>21431.736000000001</v>
      </c>
      <c r="Q122" s="6">
        <v>60287.146999999997</v>
      </c>
      <c r="R122" s="6">
        <f t="shared" si="22"/>
        <v>370520.658</v>
      </c>
      <c r="S122" s="6">
        <f t="shared" si="23"/>
        <v>321570.52100000001</v>
      </c>
      <c r="T122" s="6">
        <f t="shared" si="32"/>
        <v>2883.4292451361866</v>
      </c>
      <c r="U122" s="6">
        <f t="shared" si="33"/>
        <v>2716.6453073929961</v>
      </c>
      <c r="V122" s="6">
        <f t="shared" si="34"/>
        <v>2335.7103891050588</v>
      </c>
      <c r="W122" s="6">
        <f t="shared" si="35"/>
        <v>2414.2685680933851</v>
      </c>
      <c r="X122" s="6">
        <f t="shared" si="36"/>
        <v>246.96775521754509</v>
      </c>
      <c r="Y122" s="6">
        <f t="shared" si="37"/>
        <v>212.33730810045989</v>
      </c>
    </row>
    <row r="123" spans="1:25" x14ac:dyDescent="0.25">
      <c r="A123" s="24" t="s">
        <v>93</v>
      </c>
      <c r="B123" s="25" t="s">
        <v>134</v>
      </c>
      <c r="C123" s="25" t="s">
        <v>151</v>
      </c>
      <c r="D123" s="26">
        <v>150</v>
      </c>
      <c r="E123" s="27">
        <v>150.625</v>
      </c>
      <c r="F123" s="27">
        <f t="shared" si="19"/>
        <v>46.83</v>
      </c>
      <c r="G123" s="28">
        <f t="shared" si="30"/>
        <v>0.29745889387144991</v>
      </c>
      <c r="H123" s="28">
        <f t="shared" si="31"/>
        <v>0.50074738415545594</v>
      </c>
      <c r="I123" s="29">
        <v>13.93</v>
      </c>
      <c r="J123" s="29">
        <v>9.52</v>
      </c>
      <c r="K123" s="29">
        <v>23.38</v>
      </c>
      <c r="L123" s="29">
        <v>2.7</v>
      </c>
      <c r="M123" s="29">
        <v>49.53</v>
      </c>
      <c r="N123" s="30">
        <v>-57633.391000000003</v>
      </c>
      <c r="O123" s="30">
        <v>443690.79</v>
      </c>
      <c r="P123" s="30">
        <v>33412.811999999998</v>
      </c>
      <c r="Q123" s="30">
        <v>78194.73</v>
      </c>
      <c r="R123" s="30">
        <f t="shared" si="22"/>
        <v>521885.51999999996</v>
      </c>
      <c r="S123" s="30">
        <f t="shared" si="23"/>
        <v>464252.12899999996</v>
      </c>
      <c r="T123" s="30">
        <f t="shared" si="32"/>
        <v>3464.8001327800825</v>
      </c>
      <c r="U123" s="30">
        <f t="shared" si="33"/>
        <v>3242.9723352697092</v>
      </c>
      <c r="V123" s="30">
        <f t="shared" si="34"/>
        <v>2860.3440132780083</v>
      </c>
      <c r="W123" s="30">
        <f t="shared" si="35"/>
        <v>2945.6649958506223</v>
      </c>
      <c r="X123" s="30">
        <f t="shared" si="36"/>
        <v>294.81566684270086</v>
      </c>
      <c r="Y123" s="30">
        <f t="shared" si="37"/>
        <v>260.03127393436438</v>
      </c>
    </row>
    <row r="124" spans="1:25" x14ac:dyDescent="0.25">
      <c r="A124" s="20" t="s">
        <v>46</v>
      </c>
      <c r="B124" t="s">
        <v>152</v>
      </c>
      <c r="C124" t="s">
        <v>153</v>
      </c>
      <c r="D124" s="12">
        <v>71</v>
      </c>
      <c r="E124" s="13">
        <v>71.125</v>
      </c>
      <c r="F124" s="13">
        <f t="shared" si="19"/>
        <v>25.740000000000002</v>
      </c>
      <c r="G124" s="15">
        <f t="shared" si="30"/>
        <v>0.19036519036519037</v>
      </c>
      <c r="H124" s="15">
        <f t="shared" si="31"/>
        <v>0.30691530691530688</v>
      </c>
      <c r="I124" s="14">
        <v>4.9000000000000004</v>
      </c>
      <c r="J124" s="14">
        <v>3</v>
      </c>
      <c r="K124" s="14">
        <v>17.84</v>
      </c>
      <c r="L124" s="14">
        <v>2</v>
      </c>
      <c r="M124" s="14">
        <v>27.74</v>
      </c>
      <c r="N124" s="16">
        <v>-23427.81</v>
      </c>
      <c r="O124" s="6">
        <v>226528.58</v>
      </c>
      <c r="P124" s="6">
        <v>33283.86</v>
      </c>
      <c r="Q124" s="6">
        <v>56925.343000000001</v>
      </c>
      <c r="R124" s="6">
        <f t="shared" si="22"/>
        <v>283453.92300000001</v>
      </c>
      <c r="S124" s="6">
        <f t="shared" si="23"/>
        <v>260026.11300000001</v>
      </c>
      <c r="T124" s="6">
        <f t="shared" si="32"/>
        <v>3985.2924147627418</v>
      </c>
      <c r="U124" s="6">
        <f t="shared" si="33"/>
        <v>3517.3295325131812</v>
      </c>
      <c r="V124" s="6">
        <f t="shared" si="34"/>
        <v>3187.9402882249565</v>
      </c>
      <c r="W124" s="6">
        <f t="shared" si="35"/>
        <v>3184.9360984182777</v>
      </c>
      <c r="X124" s="6">
        <f t="shared" si="36"/>
        <v>319.75723022847103</v>
      </c>
      <c r="Y124" s="6">
        <f t="shared" si="37"/>
        <v>289.81275347499604</v>
      </c>
    </row>
    <row r="125" spans="1:25" x14ac:dyDescent="0.25">
      <c r="A125" s="24" t="s">
        <v>46</v>
      </c>
      <c r="B125" s="25" t="s">
        <v>152</v>
      </c>
      <c r="C125" s="25" t="s">
        <v>154</v>
      </c>
      <c r="D125" s="26">
        <v>76</v>
      </c>
      <c r="E125" s="27">
        <v>77.75</v>
      </c>
      <c r="F125" s="27">
        <f t="shared" si="19"/>
        <v>19.189999999999998</v>
      </c>
      <c r="G125" s="28">
        <f t="shared" si="30"/>
        <v>0.19385096404377283</v>
      </c>
      <c r="H125" s="28">
        <f t="shared" si="31"/>
        <v>0.38561750911933307</v>
      </c>
      <c r="I125" s="29">
        <v>3.72</v>
      </c>
      <c r="J125" s="29">
        <v>3.68</v>
      </c>
      <c r="K125" s="29">
        <v>11.79</v>
      </c>
      <c r="L125" s="29">
        <v>1.76</v>
      </c>
      <c r="M125" s="29">
        <v>20.95</v>
      </c>
      <c r="N125" s="30">
        <v>-24160.165000000001</v>
      </c>
      <c r="O125" s="30">
        <v>204380.38</v>
      </c>
      <c r="P125" s="30">
        <v>20202.113000000001</v>
      </c>
      <c r="Q125" s="30">
        <v>47468.951000000001</v>
      </c>
      <c r="R125" s="30">
        <f t="shared" si="22"/>
        <v>251849.33100000001</v>
      </c>
      <c r="S125" s="30">
        <f t="shared" si="23"/>
        <v>227689.166</v>
      </c>
      <c r="T125" s="30">
        <f t="shared" si="32"/>
        <v>3239.2196913183279</v>
      </c>
      <c r="U125" s="30">
        <f t="shared" si="33"/>
        <v>2979.3854405144693</v>
      </c>
      <c r="V125" s="30">
        <f t="shared" si="34"/>
        <v>2668.643768488746</v>
      </c>
      <c r="W125" s="30">
        <f t="shared" si="35"/>
        <v>2628.6865594855308</v>
      </c>
      <c r="X125" s="30">
        <f t="shared" si="36"/>
        <v>270.85322186495176</v>
      </c>
      <c r="Y125" s="30">
        <f t="shared" si="37"/>
        <v>242.60397895352236</v>
      </c>
    </row>
    <row r="126" spans="1:25" x14ac:dyDescent="0.25">
      <c r="A126" s="20" t="s">
        <v>46</v>
      </c>
      <c r="B126" t="s">
        <v>152</v>
      </c>
      <c r="C126" t="s">
        <v>155</v>
      </c>
      <c r="D126" s="12">
        <v>82</v>
      </c>
      <c r="E126" s="13">
        <v>85</v>
      </c>
      <c r="F126" s="13">
        <f t="shared" si="19"/>
        <v>18.579999999999998</v>
      </c>
      <c r="G126" s="15">
        <f t="shared" si="30"/>
        <v>0.10764262648008613</v>
      </c>
      <c r="H126" s="15">
        <f t="shared" si="31"/>
        <v>0.51022604951560824</v>
      </c>
      <c r="I126" s="14">
        <v>2</v>
      </c>
      <c r="J126" s="14">
        <v>7.48</v>
      </c>
      <c r="K126" s="14">
        <v>9.1</v>
      </c>
      <c r="L126" s="14">
        <v>1.75</v>
      </c>
      <c r="M126" s="14">
        <v>20.329999999999998</v>
      </c>
      <c r="N126" s="16">
        <v>-26408.839</v>
      </c>
      <c r="O126" s="6">
        <v>198047.899</v>
      </c>
      <c r="P126" s="6">
        <v>21343.62</v>
      </c>
      <c r="Q126" s="6">
        <v>60381.608999999997</v>
      </c>
      <c r="R126" s="6">
        <f t="shared" si="22"/>
        <v>258429.508</v>
      </c>
      <c r="S126" s="6">
        <f t="shared" si="23"/>
        <v>232020.66899999999</v>
      </c>
      <c r="T126" s="6">
        <f t="shared" si="32"/>
        <v>3040.3471529411763</v>
      </c>
      <c r="U126" s="6">
        <f t="shared" si="33"/>
        <v>2789.2457411764708</v>
      </c>
      <c r="V126" s="6">
        <f t="shared" si="34"/>
        <v>2478.5535176470589</v>
      </c>
      <c r="W126" s="6">
        <f t="shared" si="35"/>
        <v>2329.9752823529411</v>
      </c>
      <c r="X126" s="6">
        <f t="shared" si="36"/>
        <v>253.56779465240643</v>
      </c>
      <c r="Y126" s="6">
        <f t="shared" si="37"/>
        <v>225.32304705882353</v>
      </c>
    </row>
    <row r="127" spans="1:25" x14ac:dyDescent="0.25">
      <c r="A127" s="24" t="s">
        <v>72</v>
      </c>
      <c r="B127" s="25" t="s">
        <v>152</v>
      </c>
      <c r="C127" s="25" t="s">
        <v>156</v>
      </c>
      <c r="D127" s="26">
        <v>98</v>
      </c>
      <c r="E127" s="27">
        <v>102.5</v>
      </c>
      <c r="F127" s="27">
        <f t="shared" si="19"/>
        <v>23.7</v>
      </c>
      <c r="G127" s="28">
        <f t="shared" si="30"/>
        <v>0.29535864978902954</v>
      </c>
      <c r="H127" s="28">
        <f t="shared" si="31"/>
        <v>0.36708860759493667</v>
      </c>
      <c r="I127" s="29">
        <v>7</v>
      </c>
      <c r="J127" s="29">
        <v>1.7</v>
      </c>
      <c r="K127" s="29">
        <v>15</v>
      </c>
      <c r="L127" s="29">
        <v>2</v>
      </c>
      <c r="M127" s="29">
        <v>25.7</v>
      </c>
      <c r="N127" s="30">
        <v>-33111.760000000002</v>
      </c>
      <c r="O127" s="30">
        <v>213701.63800000001</v>
      </c>
      <c r="P127" s="30">
        <v>69028.361000000004</v>
      </c>
      <c r="Q127" s="30">
        <v>106179.77</v>
      </c>
      <c r="R127" s="30">
        <f t="shared" si="22"/>
        <v>319881.408</v>
      </c>
      <c r="S127" s="30">
        <f t="shared" si="23"/>
        <v>286769.64799999999</v>
      </c>
      <c r="T127" s="30">
        <f t="shared" si="32"/>
        <v>3120.7942243902439</v>
      </c>
      <c r="U127" s="30">
        <f t="shared" si="33"/>
        <v>2447.3467999999998</v>
      </c>
      <c r="V127" s="30">
        <f t="shared" si="34"/>
        <v>2124.3052390243902</v>
      </c>
      <c r="W127" s="30">
        <f t="shared" si="35"/>
        <v>2084.8940292682928</v>
      </c>
      <c r="X127" s="30">
        <f t="shared" si="36"/>
        <v>222.4860727272727</v>
      </c>
      <c r="Y127" s="30">
        <f t="shared" si="37"/>
        <v>193.11865809312638</v>
      </c>
    </row>
    <row r="128" spans="1:25" x14ac:dyDescent="0.25">
      <c r="A128" s="20" t="s">
        <v>72</v>
      </c>
      <c r="B128" t="s">
        <v>152</v>
      </c>
      <c r="C128" t="s">
        <v>157</v>
      </c>
      <c r="D128" s="12">
        <v>101</v>
      </c>
      <c r="E128" s="13">
        <v>101.375</v>
      </c>
      <c r="F128" s="13">
        <f t="shared" si="19"/>
        <v>28.11</v>
      </c>
      <c r="G128" s="15">
        <f t="shared" si="30"/>
        <v>0.10672358591248667</v>
      </c>
      <c r="H128" s="15">
        <f t="shared" si="31"/>
        <v>0.32159373888295978</v>
      </c>
      <c r="I128" s="14">
        <v>3</v>
      </c>
      <c r="J128" s="14">
        <v>6.04</v>
      </c>
      <c r="K128" s="14">
        <v>19.07</v>
      </c>
      <c r="L128" s="14">
        <v>2.75</v>
      </c>
      <c r="M128" s="14">
        <v>30.86</v>
      </c>
      <c r="N128" s="16">
        <v>-31022.385999999999</v>
      </c>
      <c r="O128" s="6">
        <v>276470.19199999998</v>
      </c>
      <c r="P128" s="6">
        <v>43265.567999999999</v>
      </c>
      <c r="Q128" s="6">
        <v>83854.985000000001</v>
      </c>
      <c r="R128" s="6">
        <f t="shared" si="22"/>
        <v>360325.17699999997</v>
      </c>
      <c r="S128" s="6">
        <f t="shared" si="23"/>
        <v>329302.79099999997</v>
      </c>
      <c r="T128" s="6">
        <f t="shared" si="32"/>
        <v>3554.3790579531437</v>
      </c>
      <c r="U128" s="6">
        <f t="shared" si="33"/>
        <v>3127.5917040690501</v>
      </c>
      <c r="V128" s="6">
        <f t="shared" si="34"/>
        <v>2821.5755659679407</v>
      </c>
      <c r="W128" s="6">
        <f t="shared" si="35"/>
        <v>2727.2028803945745</v>
      </c>
      <c r="X128" s="6">
        <f t="shared" si="36"/>
        <v>284.32651855173185</v>
      </c>
      <c r="Y128" s="6">
        <f t="shared" si="37"/>
        <v>256.50686963344918</v>
      </c>
    </row>
    <row r="129" spans="1:25" x14ac:dyDescent="0.25">
      <c r="A129" s="24" t="s">
        <v>72</v>
      </c>
      <c r="B129" s="25" t="s">
        <v>152</v>
      </c>
      <c r="C129" s="25" t="s">
        <v>158</v>
      </c>
      <c r="D129" s="26">
        <v>112</v>
      </c>
      <c r="E129" s="27">
        <v>115</v>
      </c>
      <c r="F129" s="27">
        <f t="shared" si="19"/>
        <v>24.71</v>
      </c>
      <c r="G129" s="28">
        <f t="shared" si="30"/>
        <v>0.22177256171590451</v>
      </c>
      <c r="H129" s="28">
        <f t="shared" si="31"/>
        <v>0.22177256171590451</v>
      </c>
      <c r="I129" s="29">
        <v>5.48</v>
      </c>
      <c r="J129" s="29">
        <v>0</v>
      </c>
      <c r="K129" s="29">
        <v>19.23</v>
      </c>
      <c r="L129" s="29">
        <v>1.2</v>
      </c>
      <c r="M129" s="29">
        <v>25.91</v>
      </c>
      <c r="N129" s="30">
        <v>-34442.353000000003</v>
      </c>
      <c r="O129" s="30">
        <v>241657.85699999999</v>
      </c>
      <c r="P129" s="30">
        <v>54560.46</v>
      </c>
      <c r="Q129" s="30">
        <v>89339.967999999993</v>
      </c>
      <c r="R129" s="30">
        <f t="shared" si="22"/>
        <v>330997.82499999995</v>
      </c>
      <c r="S129" s="30">
        <f t="shared" si="23"/>
        <v>296555.47199999995</v>
      </c>
      <c r="T129" s="30">
        <f t="shared" si="32"/>
        <v>2878.2419565217388</v>
      </c>
      <c r="U129" s="30">
        <f t="shared" si="33"/>
        <v>2403.8031739130429</v>
      </c>
      <c r="V129" s="30">
        <f t="shared" si="34"/>
        <v>2104.3044521739125</v>
      </c>
      <c r="W129" s="30">
        <f t="shared" si="35"/>
        <v>2101.3726695652172</v>
      </c>
      <c r="X129" s="30">
        <f t="shared" si="36"/>
        <v>218.52756126482208</v>
      </c>
      <c r="Y129" s="30">
        <f t="shared" si="37"/>
        <v>191.30040474308296</v>
      </c>
    </row>
    <row r="130" spans="1:25" x14ac:dyDescent="0.25">
      <c r="A130" s="20" t="s">
        <v>93</v>
      </c>
      <c r="B130" t="s">
        <v>152</v>
      </c>
      <c r="C130" t="s">
        <v>159</v>
      </c>
      <c r="D130" s="12">
        <v>128</v>
      </c>
      <c r="E130" s="13">
        <v>131.75</v>
      </c>
      <c r="F130" s="13">
        <f t="shared" si="19"/>
        <v>26.07</v>
      </c>
      <c r="G130" s="15">
        <f t="shared" si="30"/>
        <v>3.8358266206367474E-2</v>
      </c>
      <c r="H130" s="15">
        <f t="shared" si="31"/>
        <v>0.3736095128500192</v>
      </c>
      <c r="I130" s="14">
        <v>1</v>
      </c>
      <c r="J130" s="14">
        <v>8.74</v>
      </c>
      <c r="K130" s="14">
        <v>16.329999999999998</v>
      </c>
      <c r="L130" s="14">
        <v>2</v>
      </c>
      <c r="M130" s="14">
        <v>28.07</v>
      </c>
      <c r="N130" s="16">
        <v>-39131.938999999998</v>
      </c>
      <c r="O130" s="6">
        <v>246428.98300000001</v>
      </c>
      <c r="P130" s="6">
        <v>107586.173</v>
      </c>
      <c r="Q130" s="6">
        <v>150872.92600000001</v>
      </c>
      <c r="R130" s="6">
        <f t="shared" si="22"/>
        <v>397301.90899999999</v>
      </c>
      <c r="S130" s="6">
        <f t="shared" si="23"/>
        <v>358169.97</v>
      </c>
      <c r="T130" s="6">
        <f t="shared" si="32"/>
        <v>3015.5742618595823</v>
      </c>
      <c r="U130" s="6">
        <f t="shared" si="33"/>
        <v>2198.9809184060719</v>
      </c>
      <c r="V130" s="6">
        <f t="shared" si="34"/>
        <v>1901.9643036053128</v>
      </c>
      <c r="W130" s="6">
        <f t="shared" si="35"/>
        <v>1870.4287134724859</v>
      </c>
      <c r="X130" s="6">
        <f t="shared" si="36"/>
        <v>199.90735621873381</v>
      </c>
      <c r="Y130" s="6">
        <f t="shared" si="37"/>
        <v>172.90584578230116</v>
      </c>
    </row>
    <row r="131" spans="1:25" x14ac:dyDescent="0.25">
      <c r="A131" s="24" t="s">
        <v>93</v>
      </c>
      <c r="B131" s="25" t="s">
        <v>152</v>
      </c>
      <c r="C131" s="25" t="s">
        <v>160</v>
      </c>
      <c r="D131" s="26">
        <v>139</v>
      </c>
      <c r="E131" s="27">
        <v>143.375</v>
      </c>
      <c r="F131" s="27">
        <f t="shared" si="19"/>
        <v>28.5</v>
      </c>
      <c r="G131" s="28">
        <f t="shared" si="30"/>
        <v>0.18947368421052632</v>
      </c>
      <c r="H131" s="28">
        <f t="shared" si="31"/>
        <v>0.25964912280701757</v>
      </c>
      <c r="I131" s="29">
        <v>5.4</v>
      </c>
      <c r="J131" s="29">
        <v>2</v>
      </c>
      <c r="K131" s="29">
        <v>21.1</v>
      </c>
      <c r="L131" s="29">
        <v>2</v>
      </c>
      <c r="M131" s="29">
        <v>30.5</v>
      </c>
      <c r="N131" s="30">
        <v>-41615.097999999998</v>
      </c>
      <c r="O131" s="30">
        <v>252891.38399999999</v>
      </c>
      <c r="P131" s="30">
        <v>0</v>
      </c>
      <c r="Q131" s="30">
        <v>94933.198000000004</v>
      </c>
      <c r="R131" s="30">
        <f t="shared" si="22"/>
        <v>347824.58199999999</v>
      </c>
      <c r="S131" s="30">
        <f t="shared" si="23"/>
        <v>306209.484</v>
      </c>
      <c r="T131" s="30">
        <f t="shared" si="32"/>
        <v>2425.9779040976459</v>
      </c>
      <c r="U131" s="30">
        <f t="shared" si="33"/>
        <v>2425.9779040976459</v>
      </c>
      <c r="V131" s="30">
        <f t="shared" si="34"/>
        <v>2135.7243870967741</v>
      </c>
      <c r="W131" s="30">
        <f t="shared" si="35"/>
        <v>1763.8457471665213</v>
      </c>
      <c r="X131" s="30">
        <f t="shared" si="36"/>
        <v>220.54344582705872</v>
      </c>
      <c r="Y131" s="30">
        <f t="shared" si="37"/>
        <v>194.15676246334309</v>
      </c>
    </row>
    <row r="132" spans="1:25" x14ac:dyDescent="0.25">
      <c r="A132" s="20" t="s">
        <v>46</v>
      </c>
      <c r="B132" t="s">
        <v>161</v>
      </c>
      <c r="C132" t="s">
        <v>162</v>
      </c>
      <c r="D132" s="12">
        <v>77</v>
      </c>
      <c r="E132" s="13">
        <v>78.5</v>
      </c>
      <c r="F132" s="13">
        <f t="shared" si="19"/>
        <v>23.5</v>
      </c>
      <c r="G132" s="15">
        <f t="shared" si="30"/>
        <v>0.50170212765957445</v>
      </c>
      <c r="H132" s="15">
        <f t="shared" si="31"/>
        <v>0.66255319148936165</v>
      </c>
      <c r="I132" s="14">
        <v>11.79</v>
      </c>
      <c r="J132" s="14">
        <v>3.78</v>
      </c>
      <c r="K132" s="14">
        <v>7.93</v>
      </c>
      <c r="L132" s="14">
        <v>1.63</v>
      </c>
      <c r="M132" s="14">
        <v>25.13</v>
      </c>
      <c r="N132" s="16">
        <v>-33502.813999999998</v>
      </c>
      <c r="O132" s="6">
        <v>233318.84099999999</v>
      </c>
      <c r="P132" s="6">
        <v>9301.2240000000002</v>
      </c>
      <c r="Q132" s="6">
        <v>37528.786</v>
      </c>
      <c r="R132" s="6">
        <f t="shared" si="22"/>
        <v>270847.62699999998</v>
      </c>
      <c r="S132" s="6">
        <f t="shared" si="23"/>
        <v>237344.81299999997</v>
      </c>
      <c r="T132" s="6">
        <f t="shared" si="32"/>
        <v>3450.2882420382161</v>
      </c>
      <c r="U132" s="6">
        <f t="shared" si="33"/>
        <v>3331.8013121019108</v>
      </c>
      <c r="V132" s="6">
        <f t="shared" si="34"/>
        <v>2905.0138726114646</v>
      </c>
      <c r="W132" s="6">
        <f t="shared" si="35"/>
        <v>2972.2145350318469</v>
      </c>
      <c r="X132" s="6">
        <f t="shared" si="36"/>
        <v>302.89102837290096</v>
      </c>
      <c r="Y132" s="6">
        <f t="shared" si="37"/>
        <v>264.09217023740587</v>
      </c>
    </row>
    <row r="133" spans="1:25" x14ac:dyDescent="0.25">
      <c r="A133" s="24" t="s">
        <v>46</v>
      </c>
      <c r="B133" s="25" t="s">
        <v>161</v>
      </c>
      <c r="C133" s="25" t="s">
        <v>306</v>
      </c>
      <c r="D133" s="26">
        <v>84</v>
      </c>
      <c r="E133" s="27">
        <v>85.375</v>
      </c>
      <c r="F133" s="27">
        <f t="shared" si="19"/>
        <v>19.91</v>
      </c>
      <c r="G133" s="28">
        <f t="shared" si="30"/>
        <v>5.0226017076845805E-2</v>
      </c>
      <c r="H133" s="28">
        <f t="shared" si="31"/>
        <v>0.21094927172275238</v>
      </c>
      <c r="I133" s="29">
        <v>1</v>
      </c>
      <c r="J133" s="29">
        <v>3.2</v>
      </c>
      <c r="K133" s="29">
        <v>15.71</v>
      </c>
      <c r="L133" s="29">
        <v>0</v>
      </c>
      <c r="M133" s="29">
        <v>19.91</v>
      </c>
      <c r="N133" s="30">
        <v>0</v>
      </c>
      <c r="O133" s="30">
        <v>0</v>
      </c>
      <c r="P133" s="30">
        <v>0</v>
      </c>
      <c r="Q133" s="30">
        <v>0</v>
      </c>
      <c r="R133" s="30">
        <f t="shared" si="22"/>
        <v>0</v>
      </c>
      <c r="S133" s="30">
        <f t="shared" si="23"/>
        <v>0</v>
      </c>
      <c r="T133" s="30">
        <f t="shared" si="32"/>
        <v>0</v>
      </c>
      <c r="U133" s="30">
        <f t="shared" si="33"/>
        <v>0</v>
      </c>
      <c r="V133" s="30">
        <f t="shared" si="34"/>
        <v>0</v>
      </c>
      <c r="W133" s="30">
        <f t="shared" si="35"/>
        <v>0</v>
      </c>
      <c r="X133" s="30">
        <f t="shared" si="36"/>
        <v>0</v>
      </c>
      <c r="Y133" s="30">
        <f t="shared" si="37"/>
        <v>0</v>
      </c>
    </row>
    <row r="134" spans="1:25" x14ac:dyDescent="0.25">
      <c r="A134" s="20" t="s">
        <v>46</v>
      </c>
      <c r="B134" t="s">
        <v>161</v>
      </c>
      <c r="C134" t="s">
        <v>163</v>
      </c>
      <c r="D134" s="12">
        <v>86</v>
      </c>
      <c r="E134" s="13">
        <v>88.5</v>
      </c>
      <c r="F134" s="13">
        <f t="shared" si="19"/>
        <v>25.54</v>
      </c>
      <c r="G134" s="15">
        <f t="shared" si="30"/>
        <v>0.25606891151135475</v>
      </c>
      <c r="H134" s="15">
        <f t="shared" si="31"/>
        <v>0.43226311667971806</v>
      </c>
      <c r="I134" s="14">
        <v>6.54</v>
      </c>
      <c r="J134" s="14">
        <v>4.5</v>
      </c>
      <c r="K134" s="14">
        <v>14.5</v>
      </c>
      <c r="L134" s="14">
        <v>1.66</v>
      </c>
      <c r="M134" s="14">
        <v>27.2</v>
      </c>
      <c r="N134" s="16">
        <v>-34769.146000000001</v>
      </c>
      <c r="O134" s="6">
        <v>230326.353</v>
      </c>
      <c r="P134" s="6">
        <v>11931.468000000001</v>
      </c>
      <c r="Q134" s="6">
        <v>47786.792999999998</v>
      </c>
      <c r="R134" s="6">
        <f t="shared" si="22"/>
        <v>278113.14600000001</v>
      </c>
      <c r="S134" s="6">
        <f t="shared" si="23"/>
        <v>243344</v>
      </c>
      <c r="T134" s="6">
        <f t="shared" si="32"/>
        <v>3142.5214237288137</v>
      </c>
      <c r="U134" s="6">
        <f t="shared" si="33"/>
        <v>3007.7025762711864</v>
      </c>
      <c r="V134" s="6">
        <f t="shared" si="34"/>
        <v>2614.8308700564971</v>
      </c>
      <c r="W134" s="6">
        <f t="shared" si="35"/>
        <v>2602.5576610169492</v>
      </c>
      <c r="X134" s="6">
        <f t="shared" si="36"/>
        <v>273.42750693374421</v>
      </c>
      <c r="Y134" s="6">
        <f t="shared" si="37"/>
        <v>237.71189727786339</v>
      </c>
    </row>
    <row r="135" spans="1:25" x14ac:dyDescent="0.25">
      <c r="A135" s="24" t="s">
        <v>46</v>
      </c>
      <c r="B135" s="25" t="s">
        <v>161</v>
      </c>
      <c r="C135" s="25" t="s">
        <v>164</v>
      </c>
      <c r="D135" s="26">
        <v>89</v>
      </c>
      <c r="E135" s="27">
        <v>91.25</v>
      </c>
      <c r="F135" s="27">
        <f t="shared" si="19"/>
        <v>25.61</v>
      </c>
      <c r="G135" s="28">
        <f t="shared" si="30"/>
        <v>0.26395939086294418</v>
      </c>
      <c r="H135" s="28">
        <f t="shared" si="31"/>
        <v>0.76571651698555254</v>
      </c>
      <c r="I135" s="29">
        <v>6.76</v>
      </c>
      <c r="J135" s="29">
        <v>12.85</v>
      </c>
      <c r="K135" s="29">
        <v>6</v>
      </c>
      <c r="L135" s="29">
        <v>1</v>
      </c>
      <c r="M135" s="29">
        <v>26.61</v>
      </c>
      <c r="N135" s="30">
        <v>-36919.349000000002</v>
      </c>
      <c r="O135" s="30">
        <v>228237.736</v>
      </c>
      <c r="P135" s="30">
        <v>31222.080000000002</v>
      </c>
      <c r="Q135" s="30">
        <v>66674.423999999999</v>
      </c>
      <c r="R135" s="30">
        <f t="shared" si="22"/>
        <v>294912.16000000003</v>
      </c>
      <c r="S135" s="30">
        <f t="shared" si="23"/>
        <v>257992.81100000005</v>
      </c>
      <c r="T135" s="30">
        <f t="shared" si="32"/>
        <v>3231.9140821917813</v>
      </c>
      <c r="U135" s="30">
        <f t="shared" si="33"/>
        <v>2889.7543013698632</v>
      </c>
      <c r="V135" s="30">
        <f t="shared" si="34"/>
        <v>2485.1586958904113</v>
      </c>
      <c r="W135" s="30">
        <f t="shared" si="35"/>
        <v>2501.2354630136988</v>
      </c>
      <c r="X135" s="30">
        <f t="shared" si="36"/>
        <v>262.70493648816938</v>
      </c>
      <c r="Y135" s="30">
        <f t="shared" si="37"/>
        <v>225.9235178082192</v>
      </c>
    </row>
    <row r="136" spans="1:25" x14ac:dyDescent="0.25">
      <c r="A136" s="20" t="s">
        <v>46</v>
      </c>
      <c r="B136" t="s">
        <v>161</v>
      </c>
      <c r="C136" t="s">
        <v>165</v>
      </c>
      <c r="D136" s="12">
        <v>90</v>
      </c>
      <c r="E136" s="13">
        <v>91.75</v>
      </c>
      <c r="F136" s="13">
        <f t="shared" si="19"/>
        <v>25.78</v>
      </c>
      <c r="G136" s="15">
        <f t="shared" si="30"/>
        <v>0.25717610550814585</v>
      </c>
      <c r="H136" s="15">
        <f t="shared" si="31"/>
        <v>0.2843289371605896</v>
      </c>
      <c r="I136" s="14">
        <v>6.63</v>
      </c>
      <c r="J136" s="14">
        <v>0.7</v>
      </c>
      <c r="K136" s="14">
        <v>18.45</v>
      </c>
      <c r="L136" s="14">
        <v>2.0299999999999998</v>
      </c>
      <c r="M136" s="14">
        <v>27.810000000000002</v>
      </c>
      <c r="N136" s="16">
        <v>-36487.654999999999</v>
      </c>
      <c r="O136" s="6">
        <v>239675.288</v>
      </c>
      <c r="P136" s="6">
        <v>15409.044</v>
      </c>
      <c r="Q136" s="6">
        <v>46327.697999999997</v>
      </c>
      <c r="R136" s="6">
        <f t="shared" si="22"/>
        <v>286002.98599999998</v>
      </c>
      <c r="S136" s="6">
        <f t="shared" si="23"/>
        <v>249515.33099999998</v>
      </c>
      <c r="T136" s="6">
        <f t="shared" si="32"/>
        <v>3117.1987574931877</v>
      </c>
      <c r="U136" s="6">
        <f t="shared" si="33"/>
        <v>2949.2527738419617</v>
      </c>
      <c r="V136" s="6">
        <f t="shared" si="34"/>
        <v>2551.5671607629424</v>
      </c>
      <c r="W136" s="6">
        <f t="shared" si="35"/>
        <v>2612.2647193460489</v>
      </c>
      <c r="X136" s="6">
        <f t="shared" si="36"/>
        <v>268.11388853108741</v>
      </c>
      <c r="Y136" s="6">
        <f t="shared" si="37"/>
        <v>231.96065097844931</v>
      </c>
    </row>
    <row r="137" spans="1:25" x14ac:dyDescent="0.25">
      <c r="A137" s="24" t="s">
        <v>72</v>
      </c>
      <c r="B137" s="25" t="s">
        <v>161</v>
      </c>
      <c r="C137" s="25" t="s">
        <v>166</v>
      </c>
      <c r="D137" s="26">
        <v>105</v>
      </c>
      <c r="E137" s="27">
        <v>107.25</v>
      </c>
      <c r="F137" s="27">
        <f t="shared" si="19"/>
        <v>29.13</v>
      </c>
      <c r="G137" s="28">
        <f t="shared" si="30"/>
        <v>0.28355647099210435</v>
      </c>
      <c r="H137" s="28">
        <f t="shared" si="31"/>
        <v>0.48952969447305184</v>
      </c>
      <c r="I137" s="29">
        <v>8.26</v>
      </c>
      <c r="J137" s="29">
        <v>6</v>
      </c>
      <c r="K137" s="29">
        <v>14.87</v>
      </c>
      <c r="L137" s="29">
        <v>0</v>
      </c>
      <c r="M137" s="29">
        <v>29.13</v>
      </c>
      <c r="N137" s="30">
        <v>-38694.39</v>
      </c>
      <c r="O137" s="30">
        <v>226262.842</v>
      </c>
      <c r="P137" s="30">
        <v>16791.504000000001</v>
      </c>
      <c r="Q137" s="30">
        <v>57171.966999999997</v>
      </c>
      <c r="R137" s="30">
        <f t="shared" si="22"/>
        <v>283434.80900000001</v>
      </c>
      <c r="S137" s="30">
        <f t="shared" si="23"/>
        <v>244740.41899999999</v>
      </c>
      <c r="T137" s="30">
        <f t="shared" si="32"/>
        <v>2642.7488018648019</v>
      </c>
      <c r="U137" s="30">
        <f t="shared" si="33"/>
        <v>2486.1846620046617</v>
      </c>
      <c r="V137" s="30">
        <f t="shared" si="34"/>
        <v>2125.3978088578087</v>
      </c>
      <c r="W137" s="30">
        <f t="shared" si="35"/>
        <v>2109.6768484848485</v>
      </c>
      <c r="X137" s="30">
        <f t="shared" si="36"/>
        <v>226.01678745496926</v>
      </c>
      <c r="Y137" s="30">
        <f t="shared" si="37"/>
        <v>193.21798262343717</v>
      </c>
    </row>
    <row r="138" spans="1:25" x14ac:dyDescent="0.25">
      <c r="A138" s="20" t="s">
        <v>72</v>
      </c>
      <c r="B138" t="s">
        <v>161</v>
      </c>
      <c r="C138" t="s">
        <v>167</v>
      </c>
      <c r="D138" s="12">
        <v>117</v>
      </c>
      <c r="E138" s="13">
        <v>117.125</v>
      </c>
      <c r="F138" s="13">
        <f t="shared" ref="F138:F200" si="38">+I138+J138+K138</f>
        <v>31.71</v>
      </c>
      <c r="G138" s="15">
        <f t="shared" ref="G138:G169" si="39">+I138/F138</f>
        <v>0.32166508987701037</v>
      </c>
      <c r="H138" s="15">
        <f t="shared" ref="H138:H169" si="40">+(I138+J138)/F138</f>
        <v>0.38158309681488489</v>
      </c>
      <c r="I138" s="14">
        <v>10.199999999999999</v>
      </c>
      <c r="J138" s="14">
        <v>1.9</v>
      </c>
      <c r="K138" s="14">
        <v>19.61</v>
      </c>
      <c r="L138" s="14">
        <v>0</v>
      </c>
      <c r="M138" s="14">
        <v>31.71</v>
      </c>
      <c r="N138" s="16">
        <v>-45786.811000000002</v>
      </c>
      <c r="O138" s="6">
        <v>271142.522</v>
      </c>
      <c r="P138" s="6">
        <v>14748.972</v>
      </c>
      <c r="Q138" s="6">
        <v>70974.123000000007</v>
      </c>
      <c r="R138" s="6">
        <f t="shared" ref="R138:R200" si="41">+Q138+O138</f>
        <v>342116.64500000002</v>
      </c>
      <c r="S138" s="6">
        <f t="shared" ref="S138:S200" si="42">+R138+N138</f>
        <v>296329.83400000003</v>
      </c>
      <c r="T138" s="6">
        <f t="shared" ref="T138:T161" si="43">+R138/E138</f>
        <v>2920.9532123799363</v>
      </c>
      <c r="U138" s="6">
        <f t="shared" ref="U138:U161" si="44">+(R138-P138)/E138</f>
        <v>2795.0281579509074</v>
      </c>
      <c r="V138" s="6">
        <f t="shared" ref="V138:V161" si="45">+(S138-P138)/E138</f>
        <v>2404.1055453575241</v>
      </c>
      <c r="W138" s="6">
        <f t="shared" ref="W138:W161" si="46">+O138/E138</f>
        <v>2314.9841792956245</v>
      </c>
      <c r="X138" s="6">
        <f t="shared" ref="X138:X169" si="47">+U138/$X$1</f>
        <v>254.09346890462794</v>
      </c>
      <c r="Y138" s="6">
        <f t="shared" ref="Y138:Y169" si="48">+V138/$X$1</f>
        <v>218.55504957795674</v>
      </c>
    </row>
    <row r="139" spans="1:25" x14ac:dyDescent="0.25">
      <c r="A139" s="24" t="s">
        <v>46</v>
      </c>
      <c r="B139" s="25" t="s">
        <v>168</v>
      </c>
      <c r="C139" s="25" t="s">
        <v>169</v>
      </c>
      <c r="D139" s="26">
        <v>83</v>
      </c>
      <c r="E139" s="27">
        <v>81.375</v>
      </c>
      <c r="F139" s="27">
        <f t="shared" si="38"/>
        <v>23.88</v>
      </c>
      <c r="G139" s="28">
        <f t="shared" si="39"/>
        <v>0.15075376884422112</v>
      </c>
      <c r="H139" s="28">
        <f t="shared" si="40"/>
        <v>0.33291457286432158</v>
      </c>
      <c r="I139" s="29">
        <v>3.6</v>
      </c>
      <c r="J139" s="29">
        <v>4.3499999999999996</v>
      </c>
      <c r="K139" s="29">
        <v>15.93</v>
      </c>
      <c r="L139" s="29">
        <v>0.15</v>
      </c>
      <c r="M139" s="29">
        <v>24.029999999999998</v>
      </c>
      <c r="N139" s="30">
        <v>-35733.445</v>
      </c>
      <c r="O139" s="30">
        <v>207708.073</v>
      </c>
      <c r="P139" s="30">
        <v>31001.124</v>
      </c>
      <c r="Q139" s="30">
        <v>61415.758000000002</v>
      </c>
      <c r="R139" s="30">
        <f t="shared" si="41"/>
        <v>269123.83100000001</v>
      </c>
      <c r="S139" s="30">
        <f t="shared" si="42"/>
        <v>233390.386</v>
      </c>
      <c r="T139" s="30">
        <f t="shared" si="43"/>
        <v>3307.2052964669738</v>
      </c>
      <c r="U139" s="30">
        <f t="shared" si="44"/>
        <v>2926.2391029185869</v>
      </c>
      <c r="V139" s="30">
        <f t="shared" si="45"/>
        <v>2487.1184270353301</v>
      </c>
      <c r="W139" s="30">
        <f t="shared" si="46"/>
        <v>2552.4801597542241</v>
      </c>
      <c r="X139" s="30">
        <f t="shared" si="47"/>
        <v>266.02173662896246</v>
      </c>
      <c r="Y139" s="30">
        <f t="shared" si="48"/>
        <v>226.10167518503002</v>
      </c>
    </row>
    <row r="140" spans="1:25" x14ac:dyDescent="0.25">
      <c r="A140" s="20" t="s">
        <v>30</v>
      </c>
      <c r="B140" t="s">
        <v>170</v>
      </c>
      <c r="C140" t="s">
        <v>171</v>
      </c>
      <c r="D140" s="12">
        <v>56</v>
      </c>
      <c r="E140" s="13">
        <v>54.125</v>
      </c>
      <c r="F140" s="13">
        <f t="shared" si="38"/>
        <v>15.25</v>
      </c>
      <c r="G140" s="15">
        <f t="shared" si="39"/>
        <v>0.31147540983606559</v>
      </c>
      <c r="H140" s="15">
        <f t="shared" si="40"/>
        <v>0.4098360655737705</v>
      </c>
      <c r="I140" s="14">
        <v>4.75</v>
      </c>
      <c r="J140" s="14">
        <v>1.5</v>
      </c>
      <c r="K140" s="14">
        <v>9</v>
      </c>
      <c r="L140" s="14">
        <v>1.66</v>
      </c>
      <c r="M140" s="14">
        <v>16.91</v>
      </c>
      <c r="N140" s="16">
        <v>-22600.75</v>
      </c>
      <c r="O140" s="6">
        <v>160217.383</v>
      </c>
      <c r="P140" s="6">
        <v>17225.328000000001</v>
      </c>
      <c r="Q140" s="6">
        <v>33900.11</v>
      </c>
      <c r="R140" s="6">
        <f t="shared" si="41"/>
        <v>194117.49300000002</v>
      </c>
      <c r="S140" s="6">
        <f t="shared" si="42"/>
        <v>171516.74300000002</v>
      </c>
      <c r="T140" s="6">
        <f t="shared" si="43"/>
        <v>3586.4663833718246</v>
      </c>
      <c r="U140" s="6">
        <f t="shared" si="44"/>
        <v>3268.2155196304852</v>
      </c>
      <c r="V140" s="6">
        <f t="shared" si="45"/>
        <v>2850.6496997690533</v>
      </c>
      <c r="W140" s="6">
        <f t="shared" si="46"/>
        <v>2960.1364064665127</v>
      </c>
      <c r="X140" s="6">
        <f t="shared" si="47"/>
        <v>297.11050178458959</v>
      </c>
      <c r="Y140" s="6">
        <f t="shared" si="48"/>
        <v>259.14997270627759</v>
      </c>
    </row>
    <row r="141" spans="1:25" x14ac:dyDescent="0.25">
      <c r="A141" s="24" t="s">
        <v>46</v>
      </c>
      <c r="B141" s="25" t="s">
        <v>172</v>
      </c>
      <c r="C141" s="25" t="s">
        <v>173</v>
      </c>
      <c r="D141" s="26">
        <v>70</v>
      </c>
      <c r="E141" s="27">
        <v>71.25</v>
      </c>
      <c r="F141" s="27">
        <f t="shared" si="38"/>
        <v>20.2</v>
      </c>
      <c r="G141" s="28">
        <f t="shared" si="39"/>
        <v>0.47524752475247523</v>
      </c>
      <c r="H141" s="28">
        <f t="shared" si="40"/>
        <v>0.69306930693069313</v>
      </c>
      <c r="I141" s="29">
        <v>9.6</v>
      </c>
      <c r="J141" s="29">
        <v>4.4000000000000004</v>
      </c>
      <c r="K141" s="29">
        <v>6.2</v>
      </c>
      <c r="L141" s="29">
        <v>0.75</v>
      </c>
      <c r="M141" s="29">
        <v>20.9</v>
      </c>
      <c r="N141" s="30">
        <v>-31050.262999999999</v>
      </c>
      <c r="O141" s="30">
        <v>184391.424</v>
      </c>
      <c r="P141" s="30">
        <v>9129.8040000000001</v>
      </c>
      <c r="Q141" s="30">
        <v>27454.643</v>
      </c>
      <c r="R141" s="30">
        <f t="shared" si="41"/>
        <v>211846.06700000001</v>
      </c>
      <c r="S141" s="30">
        <f t="shared" si="42"/>
        <v>180795.804</v>
      </c>
      <c r="T141" s="30">
        <f t="shared" si="43"/>
        <v>2973.2781333333337</v>
      </c>
      <c r="U141" s="30">
        <f t="shared" si="44"/>
        <v>2845.1405333333332</v>
      </c>
      <c r="V141" s="30">
        <f t="shared" si="45"/>
        <v>2409.3473684210526</v>
      </c>
      <c r="W141" s="30">
        <f t="shared" si="46"/>
        <v>2587.9498105263156</v>
      </c>
      <c r="X141" s="30">
        <f t="shared" si="47"/>
        <v>258.64913939393938</v>
      </c>
      <c r="Y141" s="30">
        <f t="shared" si="48"/>
        <v>219.03157894736842</v>
      </c>
    </row>
    <row r="142" spans="1:25" x14ac:dyDescent="0.25">
      <c r="A142" s="20" t="s">
        <v>72</v>
      </c>
      <c r="B142" t="s">
        <v>172</v>
      </c>
      <c r="C142" t="s">
        <v>174</v>
      </c>
      <c r="D142" s="12">
        <v>96</v>
      </c>
      <c r="E142" s="13">
        <v>96.5</v>
      </c>
      <c r="F142" s="13">
        <f t="shared" si="38"/>
        <v>30.54</v>
      </c>
      <c r="G142" s="15">
        <f t="shared" si="39"/>
        <v>0.30451866404715133</v>
      </c>
      <c r="H142" s="15">
        <f t="shared" si="40"/>
        <v>0.5245579567779961</v>
      </c>
      <c r="I142" s="14">
        <v>9.3000000000000007</v>
      </c>
      <c r="J142" s="14">
        <v>6.72</v>
      </c>
      <c r="K142" s="14">
        <v>14.52</v>
      </c>
      <c r="L142" s="14">
        <v>2.31</v>
      </c>
      <c r="M142" s="14">
        <v>32.85</v>
      </c>
      <c r="N142" s="16">
        <v>-36184.281999999999</v>
      </c>
      <c r="O142" s="6">
        <v>231165.15400000001</v>
      </c>
      <c r="P142" s="6">
        <v>9960.2289999999994</v>
      </c>
      <c r="Q142" s="6">
        <v>33097.597999999998</v>
      </c>
      <c r="R142" s="6">
        <f t="shared" si="41"/>
        <v>264262.75199999998</v>
      </c>
      <c r="S142" s="6">
        <f t="shared" si="42"/>
        <v>228078.46999999997</v>
      </c>
      <c r="T142" s="6">
        <f t="shared" si="43"/>
        <v>2738.4741139896369</v>
      </c>
      <c r="U142" s="6">
        <f t="shared" si="44"/>
        <v>2635.2593056994815</v>
      </c>
      <c r="V142" s="6">
        <f t="shared" si="45"/>
        <v>2260.2926528497405</v>
      </c>
      <c r="W142" s="6">
        <f t="shared" si="46"/>
        <v>2395.493823834197</v>
      </c>
      <c r="X142" s="6">
        <f t="shared" si="47"/>
        <v>239.56902779086195</v>
      </c>
      <c r="Y142" s="6">
        <f t="shared" si="48"/>
        <v>205.48115025906733</v>
      </c>
    </row>
    <row r="143" spans="1:25" x14ac:dyDescent="0.25">
      <c r="A143" s="24" t="s">
        <v>93</v>
      </c>
      <c r="B143" s="25" t="s">
        <v>172</v>
      </c>
      <c r="C143" s="25" t="s">
        <v>175</v>
      </c>
      <c r="D143" s="26">
        <v>134</v>
      </c>
      <c r="E143" s="27">
        <v>137.75</v>
      </c>
      <c r="F143" s="27">
        <f t="shared" si="38"/>
        <v>32.909999999999997</v>
      </c>
      <c r="G143" s="28">
        <f t="shared" si="39"/>
        <v>0.41324825281069588</v>
      </c>
      <c r="H143" s="28">
        <f t="shared" si="40"/>
        <v>0.64083865086599823</v>
      </c>
      <c r="I143" s="29">
        <v>13.6</v>
      </c>
      <c r="J143" s="29">
        <v>7.49</v>
      </c>
      <c r="K143" s="29">
        <v>11.82</v>
      </c>
      <c r="L143" s="29">
        <v>2</v>
      </c>
      <c r="M143" s="29">
        <v>34.909999999999997</v>
      </c>
      <c r="N143" s="30">
        <v>-59190.205999999998</v>
      </c>
      <c r="O143" s="30">
        <v>290993.61099999998</v>
      </c>
      <c r="P143" s="30">
        <v>19901.723999999998</v>
      </c>
      <c r="Q143" s="30">
        <v>55394.690999999999</v>
      </c>
      <c r="R143" s="30">
        <f t="shared" si="41"/>
        <v>346388.30199999997</v>
      </c>
      <c r="S143" s="30">
        <f t="shared" si="42"/>
        <v>287198.09599999996</v>
      </c>
      <c r="T143" s="30">
        <f t="shared" si="43"/>
        <v>2514.615622504537</v>
      </c>
      <c r="U143" s="30">
        <f t="shared" si="44"/>
        <v>2370.1384972776768</v>
      </c>
      <c r="V143" s="30">
        <f t="shared" si="45"/>
        <v>1940.4455317604354</v>
      </c>
      <c r="W143" s="30">
        <f t="shared" si="46"/>
        <v>2112.4763049001813</v>
      </c>
      <c r="X143" s="30">
        <f t="shared" si="47"/>
        <v>215.46713611615243</v>
      </c>
      <c r="Y143" s="30">
        <f t="shared" si="48"/>
        <v>176.40413925094867</v>
      </c>
    </row>
    <row r="144" spans="1:25" x14ac:dyDescent="0.25">
      <c r="A144" s="20" t="s">
        <v>93</v>
      </c>
      <c r="B144" t="s">
        <v>172</v>
      </c>
      <c r="C144" t="s">
        <v>176</v>
      </c>
      <c r="D144" s="12">
        <v>142</v>
      </c>
      <c r="E144" s="13">
        <v>147.25</v>
      </c>
      <c r="F144" s="13">
        <f t="shared" si="38"/>
        <v>35.81</v>
      </c>
      <c r="G144" s="15">
        <f t="shared" si="39"/>
        <v>0.25132644512705948</v>
      </c>
      <c r="H144" s="15">
        <f t="shared" si="40"/>
        <v>0.61156101647584471</v>
      </c>
      <c r="I144" s="14">
        <v>9</v>
      </c>
      <c r="J144" s="14">
        <v>12.9</v>
      </c>
      <c r="K144" s="14">
        <v>13.91</v>
      </c>
      <c r="L144" s="14">
        <v>2.75</v>
      </c>
      <c r="M144" s="14">
        <v>38.56</v>
      </c>
      <c r="N144" s="16">
        <v>-76166.231</v>
      </c>
      <c r="O144" s="6">
        <v>319970.69799999997</v>
      </c>
      <c r="P144" s="6">
        <v>34796.213000000003</v>
      </c>
      <c r="Q144" s="6">
        <v>78642.75</v>
      </c>
      <c r="R144" s="6">
        <f t="shared" si="41"/>
        <v>398613.44799999997</v>
      </c>
      <c r="S144" s="6">
        <f t="shared" si="42"/>
        <v>322447.21699999995</v>
      </c>
      <c r="T144" s="6">
        <f t="shared" si="43"/>
        <v>2707.0522784380305</v>
      </c>
      <c r="U144" s="6">
        <f t="shared" si="44"/>
        <v>2470.7452292020371</v>
      </c>
      <c r="V144" s="6">
        <f t="shared" si="45"/>
        <v>1953.487293718166</v>
      </c>
      <c r="W144" s="6">
        <f t="shared" si="46"/>
        <v>2172.9758777589132</v>
      </c>
      <c r="X144" s="6">
        <f t="shared" si="47"/>
        <v>224.61320265473066</v>
      </c>
      <c r="Y144" s="6">
        <f t="shared" si="48"/>
        <v>177.58975397437874</v>
      </c>
    </row>
    <row r="145" spans="1:25" x14ac:dyDescent="0.25">
      <c r="A145" s="24" t="s">
        <v>30</v>
      </c>
      <c r="B145" s="25" t="s">
        <v>177</v>
      </c>
      <c r="C145" s="25" t="s">
        <v>178</v>
      </c>
      <c r="D145" s="26">
        <v>33</v>
      </c>
      <c r="E145" s="27">
        <v>33.125</v>
      </c>
      <c r="F145" s="27">
        <f t="shared" si="38"/>
        <v>10.65</v>
      </c>
      <c r="G145" s="28">
        <f t="shared" si="39"/>
        <v>0.28169014084507044</v>
      </c>
      <c r="H145" s="28">
        <f t="shared" si="40"/>
        <v>0.65727699530516426</v>
      </c>
      <c r="I145" s="29">
        <v>3</v>
      </c>
      <c r="J145" s="29">
        <v>4</v>
      </c>
      <c r="K145" s="29">
        <v>3.65</v>
      </c>
      <c r="L145" s="29">
        <v>1.38</v>
      </c>
      <c r="M145" s="29">
        <v>12.030000000000001</v>
      </c>
      <c r="N145" s="30">
        <v>-15974.242</v>
      </c>
      <c r="O145" s="30">
        <v>119880.851</v>
      </c>
      <c r="P145" s="30">
        <v>10637.88</v>
      </c>
      <c r="Q145" s="30">
        <v>25355.334999999999</v>
      </c>
      <c r="R145" s="30">
        <f t="shared" si="41"/>
        <v>145236.18599999999</v>
      </c>
      <c r="S145" s="30">
        <f t="shared" si="42"/>
        <v>129261.94399999999</v>
      </c>
      <c r="T145" s="30">
        <f t="shared" si="43"/>
        <v>4384.4886339622635</v>
      </c>
      <c r="U145" s="30">
        <f t="shared" si="44"/>
        <v>4063.3450867924521</v>
      </c>
      <c r="V145" s="30">
        <f t="shared" si="45"/>
        <v>3581.103818867924</v>
      </c>
      <c r="W145" s="30">
        <f t="shared" si="46"/>
        <v>3619.044558490566</v>
      </c>
      <c r="X145" s="30">
        <f t="shared" si="47"/>
        <v>369.39500789022293</v>
      </c>
      <c r="Y145" s="30">
        <f t="shared" si="48"/>
        <v>325.55489262435674</v>
      </c>
    </row>
    <row r="146" spans="1:25" x14ac:dyDescent="0.25">
      <c r="A146" s="20" t="s">
        <v>119</v>
      </c>
      <c r="B146" t="s">
        <v>179</v>
      </c>
      <c r="C146" t="s">
        <v>180</v>
      </c>
      <c r="D146" s="12">
        <v>25</v>
      </c>
      <c r="E146" s="13">
        <v>23.75</v>
      </c>
      <c r="F146" s="13">
        <f t="shared" si="38"/>
        <v>8.86</v>
      </c>
      <c r="G146" s="15">
        <f t="shared" si="39"/>
        <v>0.22573363431151244</v>
      </c>
      <c r="H146" s="15">
        <f t="shared" si="40"/>
        <v>0.33860045146726864</v>
      </c>
      <c r="I146" s="14">
        <v>2</v>
      </c>
      <c r="J146" s="14">
        <v>1</v>
      </c>
      <c r="K146" s="14">
        <v>5.86</v>
      </c>
      <c r="L146" s="14">
        <v>1.05</v>
      </c>
      <c r="M146" s="14">
        <v>9.91</v>
      </c>
      <c r="N146" s="16">
        <v>-11009.222</v>
      </c>
      <c r="O146" s="6">
        <v>92534.644</v>
      </c>
      <c r="P146" s="6">
        <v>22341.768</v>
      </c>
      <c r="Q146" s="6">
        <v>30740.524000000001</v>
      </c>
      <c r="R146" s="6">
        <f t="shared" si="41"/>
        <v>123275.16800000001</v>
      </c>
      <c r="S146" s="6">
        <f t="shared" si="42"/>
        <v>112265.94600000001</v>
      </c>
      <c r="T146" s="6">
        <f t="shared" si="43"/>
        <v>5190.5333894736841</v>
      </c>
      <c r="U146" s="6">
        <f t="shared" si="44"/>
        <v>4249.8273684210526</v>
      </c>
      <c r="V146" s="6">
        <f t="shared" si="45"/>
        <v>3786.281178947369</v>
      </c>
      <c r="W146" s="6">
        <f t="shared" si="46"/>
        <v>3896.1955368421054</v>
      </c>
      <c r="X146" s="6">
        <f t="shared" si="47"/>
        <v>386.34794258373205</v>
      </c>
      <c r="Y146" s="6">
        <f t="shared" si="48"/>
        <v>344.20737990430626</v>
      </c>
    </row>
    <row r="147" spans="1:25" x14ac:dyDescent="0.25">
      <c r="A147" s="24" t="s">
        <v>30</v>
      </c>
      <c r="B147" s="25" t="s">
        <v>179</v>
      </c>
      <c r="C147" s="25" t="s">
        <v>181</v>
      </c>
      <c r="D147" s="26">
        <v>42</v>
      </c>
      <c r="E147" s="27">
        <v>42</v>
      </c>
      <c r="F147" s="27">
        <f t="shared" si="38"/>
        <v>13.79</v>
      </c>
      <c r="G147" s="28">
        <f t="shared" si="39"/>
        <v>0.42422044960116029</v>
      </c>
      <c r="H147" s="28">
        <f t="shared" si="40"/>
        <v>0.70993473531544593</v>
      </c>
      <c r="I147" s="29">
        <v>5.85</v>
      </c>
      <c r="J147" s="29">
        <v>3.94</v>
      </c>
      <c r="K147" s="29">
        <v>4</v>
      </c>
      <c r="L147" s="29">
        <v>1</v>
      </c>
      <c r="M147" s="29">
        <v>14.79</v>
      </c>
      <c r="N147" s="30">
        <v>-33932.627999999997</v>
      </c>
      <c r="O147" s="30">
        <v>225952.823</v>
      </c>
      <c r="P147" s="30">
        <v>30557.112000000001</v>
      </c>
      <c r="Q147" s="30">
        <v>53453.137000000002</v>
      </c>
      <c r="R147" s="30">
        <f t="shared" si="41"/>
        <v>279405.96000000002</v>
      </c>
      <c r="S147" s="30">
        <f t="shared" si="42"/>
        <v>245473.33200000002</v>
      </c>
      <c r="T147" s="30">
        <f t="shared" si="43"/>
        <v>6652.5228571428579</v>
      </c>
      <c r="U147" s="30">
        <f t="shared" si="44"/>
        <v>5924.9725714285723</v>
      </c>
      <c r="V147" s="30">
        <f t="shared" si="45"/>
        <v>5117.0528571428576</v>
      </c>
      <c r="W147" s="30">
        <f t="shared" si="46"/>
        <v>5379.8291190476193</v>
      </c>
      <c r="X147" s="30">
        <f t="shared" si="47"/>
        <v>538.63387012987016</v>
      </c>
      <c r="Y147" s="30">
        <f t="shared" si="48"/>
        <v>465.1866233766234</v>
      </c>
    </row>
    <row r="148" spans="1:25" x14ac:dyDescent="0.25">
      <c r="A148" s="20" t="s">
        <v>30</v>
      </c>
      <c r="B148" t="s">
        <v>179</v>
      </c>
      <c r="C148" t="s">
        <v>182</v>
      </c>
      <c r="D148" s="12">
        <v>54</v>
      </c>
      <c r="E148" s="13">
        <v>53.625</v>
      </c>
      <c r="F148" s="13">
        <f t="shared" si="38"/>
        <v>17.16</v>
      </c>
      <c r="G148" s="15">
        <f t="shared" si="39"/>
        <v>0.22144522144522144</v>
      </c>
      <c r="H148" s="15">
        <f t="shared" si="40"/>
        <v>0.33799533799533799</v>
      </c>
      <c r="I148" s="14">
        <v>3.8</v>
      </c>
      <c r="J148" s="14">
        <v>2</v>
      </c>
      <c r="K148" s="14">
        <v>11.36</v>
      </c>
      <c r="L148" s="14">
        <v>2</v>
      </c>
      <c r="M148" s="14">
        <v>19.16</v>
      </c>
      <c r="N148" s="16">
        <v>-24452.359</v>
      </c>
      <c r="O148" s="6">
        <v>164427.33499999999</v>
      </c>
      <c r="P148" s="6">
        <v>16561.668000000001</v>
      </c>
      <c r="Q148" s="6">
        <v>32002.649000000001</v>
      </c>
      <c r="R148" s="6">
        <f t="shared" si="41"/>
        <v>196429.984</v>
      </c>
      <c r="S148" s="6">
        <f t="shared" si="42"/>
        <v>171977.625</v>
      </c>
      <c r="T148" s="6">
        <f t="shared" si="43"/>
        <v>3663.0300046620046</v>
      </c>
      <c r="U148" s="6">
        <f t="shared" si="44"/>
        <v>3354.1877109557108</v>
      </c>
      <c r="V148" s="6">
        <f t="shared" si="45"/>
        <v>2898.1996643356642</v>
      </c>
      <c r="W148" s="6">
        <f t="shared" si="46"/>
        <v>3066.2440093240093</v>
      </c>
      <c r="X148" s="6">
        <f t="shared" si="47"/>
        <v>304.92615554142827</v>
      </c>
      <c r="Y148" s="6">
        <f t="shared" si="48"/>
        <v>263.47269675778767</v>
      </c>
    </row>
    <row r="149" spans="1:25" x14ac:dyDescent="0.25">
      <c r="A149" s="24" t="s">
        <v>46</v>
      </c>
      <c r="B149" s="25" t="s">
        <v>179</v>
      </c>
      <c r="C149" s="25" t="s">
        <v>183</v>
      </c>
      <c r="D149" s="26">
        <v>77</v>
      </c>
      <c r="E149" s="27">
        <v>76.625</v>
      </c>
      <c r="F149" s="27">
        <f t="shared" si="38"/>
        <v>26.93</v>
      </c>
      <c r="G149" s="28">
        <f t="shared" si="39"/>
        <v>0.42740438173041218</v>
      </c>
      <c r="H149" s="28">
        <f t="shared" si="40"/>
        <v>0.48236167842554772</v>
      </c>
      <c r="I149" s="29">
        <v>11.51</v>
      </c>
      <c r="J149" s="29">
        <v>1.48</v>
      </c>
      <c r="K149" s="29">
        <v>13.94</v>
      </c>
      <c r="L149" s="29">
        <v>1</v>
      </c>
      <c r="M149" s="29">
        <v>27.93</v>
      </c>
      <c r="N149" s="30">
        <v>-19305.985000000001</v>
      </c>
      <c r="O149" s="30">
        <v>140035.34299999999</v>
      </c>
      <c r="P149" s="30">
        <v>31206.696</v>
      </c>
      <c r="Q149" s="30">
        <v>44126.974999999999</v>
      </c>
      <c r="R149" s="30">
        <f t="shared" si="41"/>
        <v>184162.318</v>
      </c>
      <c r="S149" s="30">
        <f t="shared" si="42"/>
        <v>164856.33299999998</v>
      </c>
      <c r="T149" s="30">
        <f t="shared" si="43"/>
        <v>2403.4233996737357</v>
      </c>
      <c r="U149" s="30">
        <f t="shared" si="44"/>
        <v>1996.1581990212071</v>
      </c>
      <c r="V149" s="30">
        <f t="shared" si="45"/>
        <v>1744.2040717781401</v>
      </c>
      <c r="W149" s="30">
        <f t="shared" si="46"/>
        <v>1827.541181076672</v>
      </c>
      <c r="X149" s="30">
        <f t="shared" si="47"/>
        <v>181.4689271837461</v>
      </c>
      <c r="Y149" s="30">
        <f t="shared" si="48"/>
        <v>158.56400652528546</v>
      </c>
    </row>
    <row r="150" spans="1:25" x14ac:dyDescent="0.25">
      <c r="A150" s="20" t="s">
        <v>119</v>
      </c>
      <c r="B150" t="s">
        <v>184</v>
      </c>
      <c r="C150" t="s">
        <v>185</v>
      </c>
      <c r="D150" s="12">
        <v>7</v>
      </c>
      <c r="E150" s="13">
        <v>7</v>
      </c>
      <c r="F150" s="13">
        <f t="shared" si="38"/>
        <v>3.4</v>
      </c>
      <c r="G150" s="15">
        <f t="shared" si="39"/>
        <v>0.75</v>
      </c>
      <c r="H150" s="15">
        <f t="shared" si="40"/>
        <v>0.77941176470588236</v>
      </c>
      <c r="I150" s="14">
        <v>2.5499999999999998</v>
      </c>
      <c r="J150" s="14">
        <v>0.1</v>
      </c>
      <c r="K150" s="14">
        <v>0.75</v>
      </c>
      <c r="L150" s="14">
        <v>0</v>
      </c>
      <c r="M150" s="14">
        <v>3.4</v>
      </c>
      <c r="N150" s="16">
        <v>-4117.799</v>
      </c>
      <c r="O150" s="6">
        <v>24422.33</v>
      </c>
      <c r="P150" s="6">
        <v>2753.4659999999999</v>
      </c>
      <c r="Q150" s="6">
        <v>4307.1139999999996</v>
      </c>
      <c r="R150" s="6">
        <f t="shared" si="41"/>
        <v>28729.444000000003</v>
      </c>
      <c r="S150" s="6">
        <f t="shared" si="42"/>
        <v>24611.645000000004</v>
      </c>
      <c r="T150" s="6">
        <f t="shared" si="43"/>
        <v>4104.2062857142864</v>
      </c>
      <c r="U150" s="6">
        <f t="shared" si="44"/>
        <v>3710.8540000000003</v>
      </c>
      <c r="V150" s="6">
        <f t="shared" si="45"/>
        <v>3122.5970000000007</v>
      </c>
      <c r="W150" s="6">
        <f t="shared" si="46"/>
        <v>3488.9042857142858</v>
      </c>
      <c r="X150" s="6">
        <f t="shared" si="47"/>
        <v>337.35036363636368</v>
      </c>
      <c r="Y150" s="6">
        <f t="shared" si="48"/>
        <v>283.87245454545462</v>
      </c>
    </row>
    <row r="151" spans="1:25" x14ac:dyDescent="0.25">
      <c r="A151" s="24" t="s">
        <v>30</v>
      </c>
      <c r="B151" s="25" t="s">
        <v>184</v>
      </c>
      <c r="C151" s="25" t="s">
        <v>186</v>
      </c>
      <c r="D151" s="26">
        <v>46</v>
      </c>
      <c r="E151" s="27">
        <v>44.75</v>
      </c>
      <c r="F151" s="27">
        <f t="shared" si="38"/>
        <v>13.56</v>
      </c>
      <c r="G151" s="28">
        <f t="shared" si="39"/>
        <v>5.5309734513274332E-2</v>
      </c>
      <c r="H151" s="28">
        <f t="shared" si="40"/>
        <v>0.49041297935103245</v>
      </c>
      <c r="I151" s="29">
        <v>0.75</v>
      </c>
      <c r="J151" s="29">
        <v>5.9</v>
      </c>
      <c r="K151" s="29">
        <v>6.91</v>
      </c>
      <c r="L151" s="29">
        <v>0</v>
      </c>
      <c r="M151" s="29">
        <v>13.56</v>
      </c>
      <c r="N151" s="30">
        <v>-28224.185000000001</v>
      </c>
      <c r="O151" s="30">
        <v>131197.73300000001</v>
      </c>
      <c r="P151" s="30">
        <v>25224.909</v>
      </c>
      <c r="Q151" s="30">
        <v>53222.659</v>
      </c>
      <c r="R151" s="30">
        <f t="shared" si="41"/>
        <v>184420.39199999999</v>
      </c>
      <c r="S151" s="30">
        <f t="shared" si="42"/>
        <v>156196.20699999999</v>
      </c>
      <c r="T151" s="30">
        <f t="shared" si="43"/>
        <v>4121.1260782122899</v>
      </c>
      <c r="U151" s="30">
        <f t="shared" si="44"/>
        <v>3557.4409608938549</v>
      </c>
      <c r="V151" s="30">
        <f t="shared" si="45"/>
        <v>2926.7329162011174</v>
      </c>
      <c r="W151" s="30">
        <f t="shared" si="46"/>
        <v>2931.7929162011174</v>
      </c>
      <c r="X151" s="30">
        <f t="shared" si="47"/>
        <v>323.40372371762317</v>
      </c>
      <c r="Y151" s="30">
        <f t="shared" si="48"/>
        <v>266.0666287455561</v>
      </c>
    </row>
    <row r="152" spans="1:25" x14ac:dyDescent="0.25">
      <c r="A152" s="20" t="s">
        <v>46</v>
      </c>
      <c r="B152" t="s">
        <v>187</v>
      </c>
      <c r="C152" t="s">
        <v>188</v>
      </c>
      <c r="D152" s="12">
        <v>86</v>
      </c>
      <c r="E152" s="13">
        <v>82.125</v>
      </c>
      <c r="F152" s="13">
        <f t="shared" si="38"/>
        <v>23.619999999999997</v>
      </c>
      <c r="G152" s="15">
        <f t="shared" si="39"/>
        <v>0.23370025402201525</v>
      </c>
      <c r="H152" s="15">
        <f t="shared" si="40"/>
        <v>0.35732430143945809</v>
      </c>
      <c r="I152" s="14">
        <v>5.52</v>
      </c>
      <c r="J152" s="14">
        <v>2.92</v>
      </c>
      <c r="K152" s="14">
        <v>15.18</v>
      </c>
      <c r="L152" s="14">
        <v>3.35</v>
      </c>
      <c r="M152" s="14">
        <v>26.97</v>
      </c>
      <c r="N152" s="16">
        <v>-38329.712</v>
      </c>
      <c r="O152" s="6">
        <v>226078.815</v>
      </c>
      <c r="P152" s="6">
        <v>23586.083999999999</v>
      </c>
      <c r="Q152" s="6">
        <v>46082.036</v>
      </c>
      <c r="R152" s="6">
        <f t="shared" si="41"/>
        <v>272160.85100000002</v>
      </c>
      <c r="S152" s="6">
        <f t="shared" si="42"/>
        <v>233831.13900000002</v>
      </c>
      <c r="T152" s="6">
        <f t="shared" si="43"/>
        <v>3313.98296499239</v>
      </c>
      <c r="U152" s="6">
        <f t="shared" si="44"/>
        <v>3026.7855951293764</v>
      </c>
      <c r="V152" s="6">
        <f t="shared" si="45"/>
        <v>2560.0615525114158</v>
      </c>
      <c r="W152" s="6">
        <f t="shared" si="46"/>
        <v>2752.8622831050229</v>
      </c>
      <c r="X152" s="6">
        <f t="shared" si="47"/>
        <v>275.16232682994331</v>
      </c>
      <c r="Y152" s="6">
        <f t="shared" si="48"/>
        <v>232.7328684101287</v>
      </c>
    </row>
    <row r="153" spans="1:25" x14ac:dyDescent="0.25">
      <c r="A153" s="24" t="s">
        <v>46</v>
      </c>
      <c r="B153" s="25" t="s">
        <v>189</v>
      </c>
      <c r="C153" s="25" t="s">
        <v>190</v>
      </c>
      <c r="D153" s="26">
        <v>85</v>
      </c>
      <c r="E153" s="27">
        <v>84.375</v>
      </c>
      <c r="F153" s="27">
        <f t="shared" si="38"/>
        <v>21.12</v>
      </c>
      <c r="G153" s="28">
        <f t="shared" si="39"/>
        <v>0.18134469696969696</v>
      </c>
      <c r="H153" s="28">
        <f t="shared" si="40"/>
        <v>0.53551136363636365</v>
      </c>
      <c r="I153" s="29">
        <v>3.83</v>
      </c>
      <c r="J153" s="29">
        <v>7.48</v>
      </c>
      <c r="K153" s="29">
        <v>9.81</v>
      </c>
      <c r="L153" s="29">
        <v>4</v>
      </c>
      <c r="M153" s="29">
        <v>25.12</v>
      </c>
      <c r="N153" s="30">
        <v>-42018.1</v>
      </c>
      <c r="O153" s="30">
        <v>221719.14799999999</v>
      </c>
      <c r="P153" s="30">
        <v>41508.995999999999</v>
      </c>
      <c r="Q153" s="30">
        <v>61739.11</v>
      </c>
      <c r="R153" s="30">
        <f t="shared" si="41"/>
        <v>283458.25799999997</v>
      </c>
      <c r="S153" s="30">
        <f t="shared" si="42"/>
        <v>241440.15799999997</v>
      </c>
      <c r="T153" s="30">
        <f t="shared" si="43"/>
        <v>3359.5052799999999</v>
      </c>
      <c r="U153" s="30">
        <f t="shared" si="44"/>
        <v>2867.5468088888888</v>
      </c>
      <c r="V153" s="30">
        <f t="shared" si="45"/>
        <v>2369.5545125925919</v>
      </c>
      <c r="W153" s="30">
        <f t="shared" si="46"/>
        <v>2627.7824948148145</v>
      </c>
      <c r="X153" s="30">
        <f t="shared" si="47"/>
        <v>260.6860735353535</v>
      </c>
      <c r="Y153" s="30">
        <f t="shared" si="48"/>
        <v>215.41404659932653</v>
      </c>
    </row>
    <row r="154" spans="1:25" x14ac:dyDescent="0.25">
      <c r="A154" s="20" t="s">
        <v>119</v>
      </c>
      <c r="B154" t="s">
        <v>191</v>
      </c>
      <c r="C154" t="s">
        <v>192</v>
      </c>
      <c r="D154" s="12">
        <v>22</v>
      </c>
      <c r="E154" s="13">
        <v>20.375</v>
      </c>
      <c r="F154" s="13">
        <f t="shared" si="38"/>
        <v>7.2</v>
      </c>
      <c r="G154" s="15">
        <f t="shared" si="39"/>
        <v>0</v>
      </c>
      <c r="H154" s="15">
        <f t="shared" si="40"/>
        <v>0.65277777777777779</v>
      </c>
      <c r="I154" s="14">
        <v>0</v>
      </c>
      <c r="J154" s="14">
        <v>4.7</v>
      </c>
      <c r="K154" s="14">
        <v>2.5</v>
      </c>
      <c r="L154" s="14">
        <v>1.21</v>
      </c>
      <c r="M154" s="14">
        <v>8.41</v>
      </c>
      <c r="N154" s="16">
        <v>-3530.9169999999999</v>
      </c>
      <c r="O154" s="6">
        <v>66572.036999999997</v>
      </c>
      <c r="P154" s="6">
        <v>11994.78</v>
      </c>
      <c r="Q154" s="6">
        <v>16653.324000000001</v>
      </c>
      <c r="R154" s="6">
        <f t="shared" si="41"/>
        <v>83225.361000000004</v>
      </c>
      <c r="S154" s="6">
        <f t="shared" si="42"/>
        <v>79694.444000000003</v>
      </c>
      <c r="T154" s="6">
        <f t="shared" si="43"/>
        <v>4084.6802944785277</v>
      </c>
      <c r="U154" s="6">
        <f t="shared" si="44"/>
        <v>3495.9794355828221</v>
      </c>
      <c r="V154" s="6">
        <f t="shared" si="45"/>
        <v>3322.6828957055218</v>
      </c>
      <c r="W154" s="6">
        <f t="shared" si="46"/>
        <v>3267.3392392638034</v>
      </c>
      <c r="X154" s="6">
        <f t="shared" si="47"/>
        <v>317.81631232571112</v>
      </c>
      <c r="Y154" s="6">
        <f t="shared" si="48"/>
        <v>302.06208142777473</v>
      </c>
    </row>
    <row r="155" spans="1:25" x14ac:dyDescent="0.25">
      <c r="A155" s="24" t="s">
        <v>30</v>
      </c>
      <c r="B155" s="25" t="s">
        <v>193</v>
      </c>
      <c r="C155" s="25" t="s">
        <v>194</v>
      </c>
      <c r="D155" s="26">
        <v>57</v>
      </c>
      <c r="E155" s="27">
        <v>58.75</v>
      </c>
      <c r="F155" s="27">
        <f t="shared" si="38"/>
        <v>18.18</v>
      </c>
      <c r="G155" s="28">
        <f t="shared" si="39"/>
        <v>0.18921892189218922</v>
      </c>
      <c r="H155" s="28">
        <f t="shared" si="40"/>
        <v>0.3987898789878988</v>
      </c>
      <c r="I155" s="29">
        <v>3.44</v>
      </c>
      <c r="J155" s="29">
        <v>3.81</v>
      </c>
      <c r="K155" s="29">
        <v>10.93</v>
      </c>
      <c r="L155" s="29">
        <v>1.59</v>
      </c>
      <c r="M155" s="29">
        <v>19.77</v>
      </c>
      <c r="N155" s="30">
        <v>-19045.212</v>
      </c>
      <c r="O155" s="30">
        <v>163211.66099999999</v>
      </c>
      <c r="P155" s="30">
        <v>3999.9960000000001</v>
      </c>
      <c r="Q155" s="30">
        <v>27264.083999999999</v>
      </c>
      <c r="R155" s="30">
        <f t="shared" si="41"/>
        <v>190475.745</v>
      </c>
      <c r="S155" s="30">
        <f t="shared" si="42"/>
        <v>171430.533</v>
      </c>
      <c r="T155" s="30">
        <f t="shared" si="43"/>
        <v>3242.140340425532</v>
      </c>
      <c r="U155" s="30">
        <f t="shared" si="44"/>
        <v>3174.0553021276592</v>
      </c>
      <c r="V155" s="30">
        <f t="shared" si="45"/>
        <v>2849.8814808510633</v>
      </c>
      <c r="W155" s="30">
        <f t="shared" si="46"/>
        <v>2778.0708255319146</v>
      </c>
      <c r="X155" s="30">
        <f t="shared" si="47"/>
        <v>288.55048201160537</v>
      </c>
      <c r="Y155" s="30">
        <f t="shared" si="48"/>
        <v>259.08013462282395</v>
      </c>
    </row>
    <row r="156" spans="1:25" x14ac:dyDescent="0.25">
      <c r="A156" s="20" t="s">
        <v>119</v>
      </c>
      <c r="B156" t="s">
        <v>195</v>
      </c>
      <c r="C156" t="s">
        <v>196</v>
      </c>
      <c r="D156" s="12">
        <v>6</v>
      </c>
      <c r="E156" s="13">
        <v>6</v>
      </c>
      <c r="F156" s="13">
        <f t="shared" si="38"/>
        <v>4</v>
      </c>
      <c r="G156" s="15">
        <f t="shared" si="39"/>
        <v>0.25</v>
      </c>
      <c r="H156" s="15">
        <f t="shared" si="40"/>
        <v>0.5</v>
      </c>
      <c r="I156" s="14">
        <v>1</v>
      </c>
      <c r="J156" s="14">
        <v>1</v>
      </c>
      <c r="K156" s="14">
        <v>2</v>
      </c>
      <c r="L156" s="14">
        <v>0</v>
      </c>
      <c r="M156" s="14">
        <v>4</v>
      </c>
      <c r="N156" s="16">
        <v>-5451.0540000000001</v>
      </c>
      <c r="O156" s="6">
        <v>43824.618000000002</v>
      </c>
      <c r="P156" s="6">
        <v>7275.9719999999998</v>
      </c>
      <c r="Q156" s="6">
        <v>18731.078000000001</v>
      </c>
      <c r="R156" s="6">
        <f t="shared" si="41"/>
        <v>62555.696000000004</v>
      </c>
      <c r="S156" s="6">
        <f t="shared" si="42"/>
        <v>57104.642000000007</v>
      </c>
      <c r="T156" s="6">
        <f t="shared" si="43"/>
        <v>10425.949333333334</v>
      </c>
      <c r="U156" s="6">
        <f t="shared" si="44"/>
        <v>9213.2873333333337</v>
      </c>
      <c r="V156" s="6">
        <f t="shared" si="45"/>
        <v>8304.7783333333336</v>
      </c>
      <c r="W156" s="6">
        <f t="shared" si="46"/>
        <v>7304.1030000000001</v>
      </c>
      <c r="X156" s="6">
        <f t="shared" si="47"/>
        <v>837.57157575757583</v>
      </c>
      <c r="Y156" s="6">
        <f t="shared" si="48"/>
        <v>754.9798484848485</v>
      </c>
    </row>
    <row r="157" spans="1:25" x14ac:dyDescent="0.25">
      <c r="A157" s="24" t="s">
        <v>119</v>
      </c>
      <c r="B157" s="25" t="s">
        <v>195</v>
      </c>
      <c r="C157" s="25" t="s">
        <v>197</v>
      </c>
      <c r="D157" s="26">
        <v>14</v>
      </c>
      <c r="E157" s="27">
        <v>12.875</v>
      </c>
      <c r="F157" s="27">
        <f t="shared" si="38"/>
        <v>5.24</v>
      </c>
      <c r="G157" s="28">
        <f t="shared" si="39"/>
        <v>0</v>
      </c>
      <c r="H157" s="28">
        <f t="shared" si="40"/>
        <v>0.34351145038167941</v>
      </c>
      <c r="I157" s="29">
        <v>0</v>
      </c>
      <c r="J157" s="29">
        <v>1.8</v>
      </c>
      <c r="K157" s="29">
        <v>3.44</v>
      </c>
      <c r="L157" s="29">
        <v>0</v>
      </c>
      <c r="M157" s="29">
        <v>5.24</v>
      </c>
      <c r="N157" s="30">
        <v>-9537.5889999999999</v>
      </c>
      <c r="O157" s="30">
        <v>48872.913999999997</v>
      </c>
      <c r="P157" s="30">
        <v>7031.8119999999999</v>
      </c>
      <c r="Q157" s="30">
        <v>17250.058000000001</v>
      </c>
      <c r="R157" s="30">
        <f t="shared" si="41"/>
        <v>66122.971999999994</v>
      </c>
      <c r="S157" s="30">
        <f t="shared" si="42"/>
        <v>56585.382999999994</v>
      </c>
      <c r="T157" s="30">
        <f t="shared" si="43"/>
        <v>5135.7648155339803</v>
      </c>
      <c r="U157" s="30">
        <f t="shared" si="44"/>
        <v>4589.6046601941744</v>
      </c>
      <c r="V157" s="30">
        <f t="shared" si="45"/>
        <v>3848.8210485436889</v>
      </c>
      <c r="W157" s="30">
        <f t="shared" si="46"/>
        <v>3795.9544854368928</v>
      </c>
      <c r="X157" s="30">
        <f t="shared" si="47"/>
        <v>417.23678729037948</v>
      </c>
      <c r="Y157" s="30">
        <f t="shared" si="48"/>
        <v>349.89282259488078</v>
      </c>
    </row>
    <row r="158" spans="1:25" x14ac:dyDescent="0.25">
      <c r="A158" s="20" t="s">
        <v>119</v>
      </c>
      <c r="B158" t="s">
        <v>195</v>
      </c>
      <c r="C158" t="s">
        <v>198</v>
      </c>
      <c r="D158" s="12">
        <v>15</v>
      </c>
      <c r="E158" s="13">
        <v>14.875</v>
      </c>
      <c r="F158" s="13">
        <f t="shared" si="38"/>
        <v>5</v>
      </c>
      <c r="G158" s="15">
        <f t="shared" si="39"/>
        <v>0.4</v>
      </c>
      <c r="H158" s="15">
        <f t="shared" si="40"/>
        <v>0.8</v>
      </c>
      <c r="I158" s="14">
        <v>2</v>
      </c>
      <c r="J158" s="14">
        <v>2</v>
      </c>
      <c r="K158" s="14">
        <v>1</v>
      </c>
      <c r="L158" s="14">
        <v>1.1299999999999999</v>
      </c>
      <c r="M158" s="14">
        <v>6.13</v>
      </c>
      <c r="N158" s="16">
        <v>-10837.892</v>
      </c>
      <c r="O158" s="6">
        <v>57963.334000000003</v>
      </c>
      <c r="P158" s="6">
        <v>5821.8720000000003</v>
      </c>
      <c r="Q158" s="6">
        <v>13393.913</v>
      </c>
      <c r="R158" s="6">
        <f t="shared" si="41"/>
        <v>71357.247000000003</v>
      </c>
      <c r="S158" s="6">
        <f t="shared" si="42"/>
        <v>60519.355000000003</v>
      </c>
      <c r="T158" s="6">
        <f t="shared" si="43"/>
        <v>4797.1258487394962</v>
      </c>
      <c r="U158" s="6">
        <f t="shared" si="44"/>
        <v>4405.7394957983197</v>
      </c>
      <c r="V158" s="6">
        <f t="shared" si="45"/>
        <v>3677.1417142857144</v>
      </c>
      <c r="W158" s="6">
        <f t="shared" si="46"/>
        <v>3896.6947226890757</v>
      </c>
      <c r="X158" s="6">
        <f t="shared" si="47"/>
        <v>400.52177234530177</v>
      </c>
      <c r="Y158" s="6">
        <f t="shared" si="48"/>
        <v>334.28561038961038</v>
      </c>
    </row>
    <row r="159" spans="1:25" x14ac:dyDescent="0.25">
      <c r="A159" s="24" t="s">
        <v>46</v>
      </c>
      <c r="B159" s="25" t="s">
        <v>195</v>
      </c>
      <c r="C159" s="25" t="s">
        <v>199</v>
      </c>
      <c r="D159" s="26">
        <v>88</v>
      </c>
      <c r="E159" s="27">
        <v>87.375</v>
      </c>
      <c r="F159" s="27">
        <f t="shared" si="38"/>
        <v>29.59</v>
      </c>
      <c r="G159" s="28">
        <f t="shared" si="39"/>
        <v>0.21628928692125721</v>
      </c>
      <c r="H159" s="28">
        <f t="shared" si="40"/>
        <v>0.47617438323758027</v>
      </c>
      <c r="I159" s="29">
        <v>6.4</v>
      </c>
      <c r="J159" s="29">
        <v>7.69</v>
      </c>
      <c r="K159" s="29">
        <v>15.5</v>
      </c>
      <c r="L159" s="29">
        <v>2.5299999999999998</v>
      </c>
      <c r="M159" s="29">
        <v>32.119999999999997</v>
      </c>
      <c r="N159" s="30">
        <v>-43967.900999999998</v>
      </c>
      <c r="O159" s="30">
        <v>295778.45699999999</v>
      </c>
      <c r="P159" s="30">
        <v>36030.608</v>
      </c>
      <c r="Q159" s="30">
        <v>79534.504000000001</v>
      </c>
      <c r="R159" s="30">
        <f t="shared" si="41"/>
        <v>375312.96100000001</v>
      </c>
      <c r="S159" s="30">
        <f t="shared" si="42"/>
        <v>331345.06</v>
      </c>
      <c r="T159" s="30">
        <f t="shared" si="43"/>
        <v>4295.4273075822603</v>
      </c>
      <c r="U159" s="30">
        <f t="shared" si="44"/>
        <v>3883.0598340486408</v>
      </c>
      <c r="V159" s="30">
        <f t="shared" si="45"/>
        <v>3379.8506666666667</v>
      </c>
      <c r="W159" s="30">
        <f t="shared" si="46"/>
        <v>3385.1611673819743</v>
      </c>
      <c r="X159" s="30">
        <f t="shared" si="47"/>
        <v>353.00543945896737</v>
      </c>
      <c r="Y159" s="30">
        <f t="shared" si="48"/>
        <v>307.25915151515153</v>
      </c>
    </row>
    <row r="160" spans="1:25" x14ac:dyDescent="0.25">
      <c r="A160" s="20" t="s">
        <v>119</v>
      </c>
      <c r="B160" t="s">
        <v>200</v>
      </c>
      <c r="C160" t="s">
        <v>201</v>
      </c>
      <c r="D160" s="12">
        <v>12</v>
      </c>
      <c r="E160" s="13">
        <v>11.625</v>
      </c>
      <c r="F160" s="13">
        <f t="shared" si="38"/>
        <v>3.67</v>
      </c>
      <c r="G160" s="15">
        <f t="shared" si="39"/>
        <v>0.27247956403269757</v>
      </c>
      <c r="H160" s="15">
        <f t="shared" si="40"/>
        <v>0.35149863760217986</v>
      </c>
      <c r="I160" s="14">
        <v>1</v>
      </c>
      <c r="J160" s="14">
        <v>0.28999999999999998</v>
      </c>
      <c r="K160" s="14">
        <v>2.38</v>
      </c>
      <c r="L160" s="14">
        <v>0</v>
      </c>
      <c r="M160" s="14">
        <v>3.67</v>
      </c>
      <c r="N160" s="16">
        <v>-918</v>
      </c>
      <c r="O160" s="6">
        <v>44444</v>
      </c>
      <c r="P160" s="6">
        <v>7832</v>
      </c>
      <c r="Q160" s="6">
        <v>19116</v>
      </c>
      <c r="R160" s="6">
        <f t="shared" si="41"/>
        <v>63560</v>
      </c>
      <c r="S160" s="6">
        <f t="shared" si="42"/>
        <v>62642</v>
      </c>
      <c r="T160" s="6">
        <f t="shared" si="43"/>
        <v>5467.5268817204305</v>
      </c>
      <c r="U160" s="6">
        <f t="shared" si="44"/>
        <v>4793.8064516129034</v>
      </c>
      <c r="V160" s="6">
        <f t="shared" si="45"/>
        <v>4714.8387096774195</v>
      </c>
      <c r="W160" s="6">
        <f t="shared" si="46"/>
        <v>3823.1397849462364</v>
      </c>
      <c r="X160" s="6">
        <f t="shared" si="47"/>
        <v>435.80058651026394</v>
      </c>
      <c r="Y160" s="6">
        <f t="shared" si="48"/>
        <v>428.6217008797654</v>
      </c>
    </row>
    <row r="161" spans="1:25" x14ac:dyDescent="0.25">
      <c r="A161" s="24" t="s">
        <v>119</v>
      </c>
      <c r="B161" s="25" t="s">
        <v>202</v>
      </c>
      <c r="C161" s="25" t="s">
        <v>203</v>
      </c>
      <c r="D161" s="26">
        <v>14</v>
      </c>
      <c r="E161" s="27">
        <v>14</v>
      </c>
      <c r="F161" s="27">
        <f t="shared" si="38"/>
        <v>4.7</v>
      </c>
      <c r="G161" s="28">
        <f t="shared" si="39"/>
        <v>0.21276595744680851</v>
      </c>
      <c r="H161" s="28">
        <f t="shared" si="40"/>
        <v>0.57446808510638303</v>
      </c>
      <c r="I161" s="29">
        <v>1</v>
      </c>
      <c r="J161" s="29">
        <v>1.7</v>
      </c>
      <c r="K161" s="29">
        <v>2</v>
      </c>
      <c r="L161" s="29">
        <v>0.3</v>
      </c>
      <c r="M161" s="29">
        <v>5</v>
      </c>
      <c r="N161" s="30">
        <v>-3021.8029999999999</v>
      </c>
      <c r="O161" s="30">
        <v>35361.502999999997</v>
      </c>
      <c r="P161" s="30">
        <v>4374.2759999999998</v>
      </c>
      <c r="Q161" s="30">
        <v>8547.4490000000005</v>
      </c>
      <c r="R161" s="30">
        <f t="shared" si="41"/>
        <v>43908.951999999997</v>
      </c>
      <c r="S161" s="30">
        <f t="shared" si="42"/>
        <v>40887.148999999998</v>
      </c>
      <c r="T161" s="30">
        <f t="shared" si="43"/>
        <v>3136.353714285714</v>
      </c>
      <c r="U161" s="30">
        <f t="shared" si="44"/>
        <v>2823.9054285714287</v>
      </c>
      <c r="V161" s="30">
        <f t="shared" si="45"/>
        <v>2608.0623571428573</v>
      </c>
      <c r="W161" s="30">
        <f t="shared" si="46"/>
        <v>2525.8216428571427</v>
      </c>
      <c r="X161" s="30">
        <f t="shared" si="47"/>
        <v>256.71867532467536</v>
      </c>
      <c r="Y161" s="30">
        <f t="shared" si="48"/>
        <v>237.09657792207793</v>
      </c>
    </row>
    <row r="162" spans="1:25" x14ac:dyDescent="0.25">
      <c r="A162" s="20" t="s">
        <v>119</v>
      </c>
      <c r="B162" t="s">
        <v>204</v>
      </c>
      <c r="C162" t="s">
        <v>205</v>
      </c>
      <c r="D162" s="12">
        <v>9</v>
      </c>
      <c r="E162" s="13">
        <v>9</v>
      </c>
      <c r="F162" s="13">
        <v>3.5</v>
      </c>
      <c r="G162" s="15">
        <f t="shared" si="39"/>
        <v>0</v>
      </c>
      <c r="H162" s="15">
        <f t="shared" si="40"/>
        <v>0.51428571428571435</v>
      </c>
      <c r="I162" s="14">
        <v>0</v>
      </c>
      <c r="J162" s="14">
        <v>1.8</v>
      </c>
      <c r="K162" s="14">
        <v>1.8</v>
      </c>
      <c r="L162" s="14">
        <v>0</v>
      </c>
      <c r="M162" s="14">
        <v>3.5</v>
      </c>
      <c r="N162" s="16">
        <v>-3877.4079999999999</v>
      </c>
      <c r="O162" s="6">
        <v>33349.165000000001</v>
      </c>
      <c r="P162" s="6">
        <v>3364.6840000000002</v>
      </c>
      <c r="Q162" s="6">
        <v>11431.767</v>
      </c>
      <c r="R162" s="6">
        <f t="shared" si="41"/>
        <v>44780.932000000001</v>
      </c>
      <c r="S162" s="6">
        <f t="shared" si="42"/>
        <v>40903.523999999998</v>
      </c>
      <c r="T162" s="6">
        <f t="shared" ref="T162:T169" si="49">+R162/E162</f>
        <v>4975.6591111111111</v>
      </c>
      <c r="U162" s="6">
        <f t="shared" ref="U162:U169" si="50">+(R162-P162)/E162</f>
        <v>4601.8053333333337</v>
      </c>
      <c r="V162" s="6">
        <f t="shared" ref="V162:V169" si="51">+(S162-P162)/E162</f>
        <v>4170.9822222222219</v>
      </c>
      <c r="W162" s="6">
        <f t="shared" ref="W162:W169" si="52">+O162/E162</f>
        <v>3705.4627777777778</v>
      </c>
      <c r="X162" s="6">
        <f>+U162/11</f>
        <v>418.34593939393943</v>
      </c>
      <c r="Y162" s="6">
        <f t="shared" si="48"/>
        <v>379.18020202020199</v>
      </c>
    </row>
    <row r="163" spans="1:25" x14ac:dyDescent="0.25">
      <c r="A163" s="24" t="s">
        <v>119</v>
      </c>
      <c r="B163" s="25" t="s">
        <v>204</v>
      </c>
      <c r="C163" s="25" t="s">
        <v>307</v>
      </c>
      <c r="D163" s="26">
        <v>12</v>
      </c>
      <c r="E163" s="27">
        <v>12</v>
      </c>
      <c r="F163" s="27">
        <f>+I163+J163+K163</f>
        <v>3.27</v>
      </c>
      <c r="G163" s="28">
        <f>+I163/F163</f>
        <v>0</v>
      </c>
      <c r="H163" s="28">
        <f>+(I163+J163)/F163</f>
        <v>0.4281345565749235</v>
      </c>
      <c r="I163" s="29">
        <v>0</v>
      </c>
      <c r="J163" s="29">
        <v>1.4</v>
      </c>
      <c r="K163" s="29">
        <v>1.87</v>
      </c>
      <c r="L163" s="29">
        <v>0</v>
      </c>
      <c r="M163" s="29">
        <v>3.27</v>
      </c>
      <c r="N163" s="30"/>
      <c r="O163" s="30"/>
      <c r="P163" s="30"/>
      <c r="Q163" s="30"/>
      <c r="R163" s="30">
        <f>+Q163+O163</f>
        <v>0</v>
      </c>
      <c r="S163" s="30">
        <f>+R163+N163</f>
        <v>0</v>
      </c>
      <c r="T163" s="30">
        <f t="shared" si="49"/>
        <v>0</v>
      </c>
      <c r="U163" s="30">
        <f t="shared" si="50"/>
        <v>0</v>
      </c>
      <c r="V163" s="30">
        <f t="shared" si="51"/>
        <v>0</v>
      </c>
      <c r="W163" s="30">
        <f t="shared" si="52"/>
        <v>0</v>
      </c>
      <c r="X163" s="30">
        <f t="shared" si="47"/>
        <v>0</v>
      </c>
      <c r="Y163" s="30">
        <f t="shared" si="48"/>
        <v>0</v>
      </c>
    </row>
    <row r="164" spans="1:25" x14ac:dyDescent="0.25">
      <c r="A164" s="20" t="s">
        <v>30</v>
      </c>
      <c r="B164" t="s">
        <v>204</v>
      </c>
      <c r="C164" t="s">
        <v>206</v>
      </c>
      <c r="D164" s="12">
        <v>40</v>
      </c>
      <c r="E164" s="13">
        <v>39.25</v>
      </c>
      <c r="F164" s="13">
        <v>12</v>
      </c>
      <c r="G164" s="15">
        <f t="shared" si="39"/>
        <v>0</v>
      </c>
      <c r="H164" s="15">
        <f t="shared" si="40"/>
        <v>8.3333333333333329E-2</v>
      </c>
      <c r="I164" s="14">
        <v>0</v>
      </c>
      <c r="J164" s="14">
        <v>1</v>
      </c>
      <c r="K164" s="14">
        <v>11</v>
      </c>
      <c r="L164" s="14">
        <v>1.7</v>
      </c>
      <c r="M164" s="14">
        <v>13.7</v>
      </c>
      <c r="N164" s="16">
        <v>-14953.393</v>
      </c>
      <c r="O164" s="6">
        <v>123344.371</v>
      </c>
      <c r="P164" s="6">
        <v>8890.68</v>
      </c>
      <c r="Q164" s="6">
        <v>32392.249</v>
      </c>
      <c r="R164" s="6">
        <f t="shared" si="41"/>
        <v>155736.62</v>
      </c>
      <c r="S164" s="6">
        <f t="shared" si="42"/>
        <v>140783.22699999998</v>
      </c>
      <c r="T164" s="6">
        <f t="shared" si="49"/>
        <v>3967.811974522293</v>
      </c>
      <c r="U164" s="6">
        <f t="shared" si="50"/>
        <v>3741.2978343949044</v>
      </c>
      <c r="V164" s="6">
        <f t="shared" si="51"/>
        <v>3360.3196687898085</v>
      </c>
      <c r="W164" s="6">
        <f t="shared" si="52"/>
        <v>3142.5317452229301</v>
      </c>
      <c r="X164" s="6">
        <f t="shared" si="47"/>
        <v>340.11798494499129</v>
      </c>
      <c r="Y164" s="6">
        <f t="shared" si="48"/>
        <v>305.48360625361897</v>
      </c>
    </row>
    <row r="165" spans="1:25" x14ac:dyDescent="0.25">
      <c r="A165" s="24" t="s">
        <v>119</v>
      </c>
      <c r="B165" s="25" t="s">
        <v>207</v>
      </c>
      <c r="C165" s="25" t="s">
        <v>208</v>
      </c>
      <c r="D165" s="26">
        <v>8</v>
      </c>
      <c r="E165" s="27">
        <v>8</v>
      </c>
      <c r="F165" s="27">
        <f t="shared" si="38"/>
        <v>2.25</v>
      </c>
      <c r="G165" s="28">
        <f t="shared" si="39"/>
        <v>0</v>
      </c>
      <c r="H165" s="28">
        <f t="shared" si="40"/>
        <v>0.1111111111111111</v>
      </c>
      <c r="I165" s="29">
        <v>0</v>
      </c>
      <c r="J165" s="29">
        <v>0.25</v>
      </c>
      <c r="K165" s="29">
        <v>2</v>
      </c>
      <c r="L165" s="29">
        <v>0</v>
      </c>
      <c r="M165" s="29">
        <v>2.25</v>
      </c>
      <c r="N165" s="30">
        <v>-1796.5060000000001</v>
      </c>
      <c r="O165" s="30">
        <v>21734.466</v>
      </c>
      <c r="P165" s="30">
        <v>1598</v>
      </c>
      <c r="Q165" s="30">
        <v>7736.0150000000003</v>
      </c>
      <c r="R165" s="30">
        <f t="shared" si="41"/>
        <v>29470.481</v>
      </c>
      <c r="S165" s="30">
        <f t="shared" si="42"/>
        <v>27673.974999999999</v>
      </c>
      <c r="T165" s="30">
        <f t="shared" si="49"/>
        <v>3683.810125</v>
      </c>
      <c r="U165" s="30">
        <f t="shared" si="50"/>
        <v>3484.060125</v>
      </c>
      <c r="V165" s="30">
        <f t="shared" si="51"/>
        <v>3259.4968749999998</v>
      </c>
      <c r="W165" s="30">
        <f t="shared" si="52"/>
        <v>2716.80825</v>
      </c>
      <c r="X165" s="30">
        <f t="shared" si="47"/>
        <v>316.73273863636365</v>
      </c>
      <c r="Y165" s="30">
        <f t="shared" si="48"/>
        <v>296.31789772727274</v>
      </c>
    </row>
    <row r="166" spans="1:25" x14ac:dyDescent="0.25">
      <c r="A166" s="20" t="s">
        <v>119</v>
      </c>
      <c r="B166" t="s">
        <v>209</v>
      </c>
      <c r="C166" t="s">
        <v>210</v>
      </c>
      <c r="D166" s="12">
        <v>22</v>
      </c>
      <c r="E166" s="13">
        <v>21</v>
      </c>
      <c r="F166" s="13">
        <f t="shared" si="38"/>
        <v>7.53</v>
      </c>
      <c r="G166" s="15">
        <f t="shared" si="39"/>
        <v>0.13280212483399734</v>
      </c>
      <c r="H166" s="15">
        <f t="shared" si="40"/>
        <v>0.52191235059760954</v>
      </c>
      <c r="I166" s="14">
        <v>1</v>
      </c>
      <c r="J166" s="14">
        <v>2.93</v>
      </c>
      <c r="K166" s="14">
        <v>3.6</v>
      </c>
      <c r="L166" s="14">
        <v>0</v>
      </c>
      <c r="M166" s="14">
        <v>7.53</v>
      </c>
      <c r="N166" s="16">
        <v>-10152.078</v>
      </c>
      <c r="O166" s="6">
        <v>83799.944000000003</v>
      </c>
      <c r="P166" s="6">
        <v>9886</v>
      </c>
      <c r="Q166" s="6">
        <v>25953.94</v>
      </c>
      <c r="R166" s="6">
        <f t="shared" si="41"/>
        <v>109753.88400000001</v>
      </c>
      <c r="S166" s="6">
        <f t="shared" si="42"/>
        <v>99601.806000000011</v>
      </c>
      <c r="T166" s="6">
        <f t="shared" si="49"/>
        <v>5226.3754285714285</v>
      </c>
      <c r="U166" s="6">
        <f t="shared" si="50"/>
        <v>4755.6135238095239</v>
      </c>
      <c r="V166" s="6">
        <f t="shared" si="51"/>
        <v>4272.1812380952388</v>
      </c>
      <c r="W166" s="6">
        <f t="shared" si="52"/>
        <v>3990.4735238095241</v>
      </c>
      <c r="X166" s="6">
        <f t="shared" si="47"/>
        <v>432.3285021645022</v>
      </c>
      <c r="Y166" s="6">
        <f t="shared" si="48"/>
        <v>388.3801125541126</v>
      </c>
    </row>
    <row r="167" spans="1:25" x14ac:dyDescent="0.25">
      <c r="A167" s="24" t="s">
        <v>30</v>
      </c>
      <c r="B167" s="25" t="s">
        <v>211</v>
      </c>
      <c r="C167" s="25" t="s">
        <v>212</v>
      </c>
      <c r="D167" s="26">
        <v>49</v>
      </c>
      <c r="E167" s="27">
        <v>48.375</v>
      </c>
      <c r="F167" s="27">
        <f t="shared" si="38"/>
        <v>15.89</v>
      </c>
      <c r="G167" s="28">
        <f t="shared" si="39"/>
        <v>6.2932662051604776E-2</v>
      </c>
      <c r="H167" s="28">
        <f t="shared" si="40"/>
        <v>0.19131529263687855</v>
      </c>
      <c r="I167" s="29">
        <v>1</v>
      </c>
      <c r="J167" s="29">
        <v>2.04</v>
      </c>
      <c r="K167" s="29">
        <v>12.85</v>
      </c>
      <c r="L167" s="29">
        <v>1.03</v>
      </c>
      <c r="M167" s="29">
        <v>16.920000000000002</v>
      </c>
      <c r="N167" s="30">
        <v>-22765.353999999999</v>
      </c>
      <c r="O167" s="30">
        <v>141758.74100000001</v>
      </c>
      <c r="P167" s="30">
        <v>11384.796</v>
      </c>
      <c r="Q167" s="30">
        <v>34459.483</v>
      </c>
      <c r="R167" s="30">
        <f t="shared" si="41"/>
        <v>176218.22400000002</v>
      </c>
      <c r="S167" s="30">
        <f t="shared" si="42"/>
        <v>153452.87000000002</v>
      </c>
      <c r="T167" s="30">
        <f t="shared" si="49"/>
        <v>3642.7539844961243</v>
      </c>
      <c r="U167" s="30">
        <f t="shared" si="50"/>
        <v>3407.4093643410856</v>
      </c>
      <c r="V167" s="30">
        <f t="shared" si="51"/>
        <v>2936.8077312661503</v>
      </c>
      <c r="W167" s="30">
        <f t="shared" si="52"/>
        <v>2930.413250645995</v>
      </c>
      <c r="X167" s="30">
        <f t="shared" si="47"/>
        <v>309.76448766737144</v>
      </c>
      <c r="Y167" s="30">
        <f t="shared" si="48"/>
        <v>266.98252102419548</v>
      </c>
    </row>
    <row r="168" spans="1:25" x14ac:dyDescent="0.25">
      <c r="A168" s="20" t="s">
        <v>30</v>
      </c>
      <c r="B168" t="s">
        <v>213</v>
      </c>
      <c r="C168" t="s">
        <v>214</v>
      </c>
      <c r="D168" s="12">
        <v>39</v>
      </c>
      <c r="E168" s="13">
        <v>38.875</v>
      </c>
      <c r="F168" s="13">
        <f t="shared" si="38"/>
        <v>10.48</v>
      </c>
      <c r="G168" s="15">
        <f t="shared" si="39"/>
        <v>0.23854961832061067</v>
      </c>
      <c r="H168" s="15">
        <f t="shared" si="40"/>
        <v>0.64408396946564883</v>
      </c>
      <c r="I168" s="14">
        <v>2.5</v>
      </c>
      <c r="J168" s="14">
        <v>4.25</v>
      </c>
      <c r="K168" s="14">
        <v>3.73</v>
      </c>
      <c r="L168" s="14">
        <v>0.25</v>
      </c>
      <c r="M168" s="14">
        <v>10.73</v>
      </c>
      <c r="N168" s="16">
        <v>-15275.844999999999</v>
      </c>
      <c r="O168" s="6">
        <v>0</v>
      </c>
      <c r="P168" s="6">
        <v>3558.6559999999999</v>
      </c>
      <c r="Q168" s="6">
        <v>98622.447</v>
      </c>
      <c r="R168" s="6">
        <f t="shared" si="41"/>
        <v>98622.447</v>
      </c>
      <c r="S168" s="6">
        <f t="shared" si="42"/>
        <v>83346.601999999999</v>
      </c>
      <c r="T168" s="6">
        <f t="shared" si="49"/>
        <v>2536.9118199356913</v>
      </c>
      <c r="U168" s="6">
        <f t="shared" si="50"/>
        <v>2445.3708295819933</v>
      </c>
      <c r="V168" s="6">
        <f t="shared" si="51"/>
        <v>2052.4230482315111</v>
      </c>
      <c r="W168" s="6">
        <f t="shared" si="52"/>
        <v>0</v>
      </c>
      <c r="X168" s="6">
        <f t="shared" si="47"/>
        <v>222.30643905290847</v>
      </c>
      <c r="Y168" s="6">
        <f t="shared" si="48"/>
        <v>186.58391347559191</v>
      </c>
    </row>
    <row r="169" spans="1:25" x14ac:dyDescent="0.25">
      <c r="A169" s="24" t="s">
        <v>46</v>
      </c>
      <c r="B169" s="25" t="s">
        <v>215</v>
      </c>
      <c r="C169" s="25" t="s">
        <v>216</v>
      </c>
      <c r="D169" s="26">
        <v>80</v>
      </c>
      <c r="E169" s="27">
        <v>82.125</v>
      </c>
      <c r="F169" s="27">
        <f t="shared" si="38"/>
        <v>26.59</v>
      </c>
      <c r="G169" s="28">
        <f t="shared" si="39"/>
        <v>0.1316284317412561</v>
      </c>
      <c r="H169" s="28">
        <f t="shared" si="40"/>
        <v>0.29334336216622792</v>
      </c>
      <c r="I169" s="29">
        <v>3.5</v>
      </c>
      <c r="J169" s="29">
        <v>4.3</v>
      </c>
      <c r="K169" s="29">
        <v>18.79</v>
      </c>
      <c r="L169" s="29">
        <v>2.63</v>
      </c>
      <c r="M169" s="29">
        <v>29.22</v>
      </c>
      <c r="N169" s="30">
        <v>-23307.239000000001</v>
      </c>
      <c r="O169" s="30">
        <v>178060.54500000001</v>
      </c>
      <c r="P169" s="30">
        <v>24323.113000000001</v>
      </c>
      <c r="Q169" s="30">
        <v>48245.476999999999</v>
      </c>
      <c r="R169" s="30">
        <f t="shared" si="41"/>
        <v>226306.022</v>
      </c>
      <c r="S169" s="30">
        <f t="shared" si="42"/>
        <v>202998.783</v>
      </c>
      <c r="T169" s="30">
        <f t="shared" si="49"/>
        <v>2755.6288828006086</v>
      </c>
      <c r="U169" s="30">
        <f t="shared" si="50"/>
        <v>2459.4570350076101</v>
      </c>
      <c r="V169" s="30">
        <f t="shared" si="51"/>
        <v>2175.6550380517501</v>
      </c>
      <c r="W169" s="30">
        <f t="shared" si="52"/>
        <v>2168.1649315068494</v>
      </c>
      <c r="X169" s="30">
        <f t="shared" si="47"/>
        <v>223.58700318251002</v>
      </c>
      <c r="Y169" s="30">
        <f t="shared" si="48"/>
        <v>197.7868216410682</v>
      </c>
    </row>
    <row r="170" spans="1:25" x14ac:dyDescent="0.25">
      <c r="A170" s="20" t="s">
        <v>119</v>
      </c>
      <c r="B170" t="s">
        <v>217</v>
      </c>
      <c r="C170" t="s">
        <v>218</v>
      </c>
      <c r="D170" s="12">
        <v>29</v>
      </c>
      <c r="E170" s="13">
        <v>26.875</v>
      </c>
      <c r="F170" s="13">
        <f t="shared" si="38"/>
        <v>10.49</v>
      </c>
      <c r="G170" s="15">
        <f t="shared" ref="G170:G201" si="53">+I170/F170</f>
        <v>0.2669208770257388</v>
      </c>
      <c r="H170" s="15">
        <f t="shared" ref="H170:H201" si="54">+(I170+J170)/F170</f>
        <v>0.46043851286939941</v>
      </c>
      <c r="I170" s="14">
        <v>2.8</v>
      </c>
      <c r="J170" s="14">
        <v>2.0299999999999998</v>
      </c>
      <c r="K170" s="14">
        <v>5.66</v>
      </c>
      <c r="L170" s="14">
        <v>1</v>
      </c>
      <c r="M170" s="14">
        <v>11.49</v>
      </c>
      <c r="N170" s="16">
        <v>-14004.694</v>
      </c>
      <c r="O170" s="6">
        <v>112379.139</v>
      </c>
      <c r="P170" s="6">
        <v>13193.048000000001</v>
      </c>
      <c r="Q170" s="6">
        <v>24508.280999999999</v>
      </c>
      <c r="R170" s="6">
        <f t="shared" si="41"/>
        <v>136887.41999999998</v>
      </c>
      <c r="S170" s="6">
        <f t="shared" si="42"/>
        <v>122882.72599999998</v>
      </c>
      <c r="T170" s="6">
        <f t="shared" ref="T170:T201" si="55">+R170/E170</f>
        <v>5093.4853953488364</v>
      </c>
      <c r="U170" s="6">
        <f t="shared" ref="U170:U201" si="56">+(R170-P170)/E170</f>
        <v>4602.5812837209296</v>
      </c>
      <c r="V170" s="6">
        <f t="shared" ref="V170:V201" si="57">+(S170-P170)/E170</f>
        <v>4081.4763906976737</v>
      </c>
      <c r="W170" s="6">
        <f t="shared" ref="W170:W201" si="58">+O170/E170</f>
        <v>4181.5493581395349</v>
      </c>
      <c r="X170" s="6">
        <f t="shared" ref="X170:X201" si="59">+U170/$X$1</f>
        <v>418.41648033826635</v>
      </c>
      <c r="Y170" s="6">
        <f t="shared" ref="Y170:Y201" si="60">+V170/$X$1</f>
        <v>371.04330824524305</v>
      </c>
    </row>
    <row r="171" spans="1:25" x14ac:dyDescent="0.25">
      <c r="A171" s="24" t="s">
        <v>30</v>
      </c>
      <c r="B171" s="25" t="s">
        <v>217</v>
      </c>
      <c r="C171" s="25" t="s">
        <v>219</v>
      </c>
      <c r="D171" s="26">
        <v>38</v>
      </c>
      <c r="E171" s="27">
        <v>37.375</v>
      </c>
      <c r="F171" s="27">
        <f t="shared" si="38"/>
        <v>13.99</v>
      </c>
      <c r="G171" s="28">
        <f t="shared" si="53"/>
        <v>0.46175839885632591</v>
      </c>
      <c r="H171" s="28">
        <f t="shared" si="54"/>
        <v>0.87062187276626157</v>
      </c>
      <c r="I171" s="29">
        <v>6.46</v>
      </c>
      <c r="J171" s="29">
        <v>5.72</v>
      </c>
      <c r="K171" s="29">
        <v>1.81</v>
      </c>
      <c r="L171" s="29">
        <v>0.72</v>
      </c>
      <c r="M171" s="29">
        <v>14.71</v>
      </c>
      <c r="N171" s="30">
        <v>-25586.135999999999</v>
      </c>
      <c r="O171" s="30">
        <v>137622.75200000001</v>
      </c>
      <c r="P171" s="30">
        <v>6316.1080000000002</v>
      </c>
      <c r="Q171" s="30">
        <v>31617.571</v>
      </c>
      <c r="R171" s="30">
        <f t="shared" si="41"/>
        <v>169240.323</v>
      </c>
      <c r="S171" s="30">
        <f t="shared" si="42"/>
        <v>143654.18700000001</v>
      </c>
      <c r="T171" s="30">
        <f t="shared" si="55"/>
        <v>4528.169177257525</v>
      </c>
      <c r="U171" s="30">
        <f t="shared" si="56"/>
        <v>4359.1763210702338</v>
      </c>
      <c r="V171" s="30">
        <f t="shared" si="57"/>
        <v>3674.5974314381269</v>
      </c>
      <c r="W171" s="30">
        <f t="shared" si="58"/>
        <v>3682.2141003344482</v>
      </c>
      <c r="X171" s="30">
        <f t="shared" si="59"/>
        <v>396.28875646093036</v>
      </c>
      <c r="Y171" s="30">
        <f t="shared" si="60"/>
        <v>334.05431194892066</v>
      </c>
    </row>
    <row r="172" spans="1:25" x14ac:dyDescent="0.25">
      <c r="A172" s="20" t="s">
        <v>93</v>
      </c>
      <c r="B172" t="s">
        <v>217</v>
      </c>
      <c r="C172" t="s">
        <v>220</v>
      </c>
      <c r="D172" s="12">
        <v>173</v>
      </c>
      <c r="E172" s="13">
        <v>178.625</v>
      </c>
      <c r="F172" s="13">
        <f t="shared" si="38"/>
        <v>63.97</v>
      </c>
      <c r="G172" s="15">
        <f t="shared" si="53"/>
        <v>0.24917930279818665</v>
      </c>
      <c r="H172" s="15">
        <f t="shared" si="54"/>
        <v>0.35860559637329997</v>
      </c>
      <c r="I172" s="14">
        <v>15.94</v>
      </c>
      <c r="J172" s="14">
        <v>7</v>
      </c>
      <c r="K172" s="14">
        <v>41.03</v>
      </c>
      <c r="L172" s="14">
        <v>3.29</v>
      </c>
      <c r="M172" s="14">
        <v>67.260000000000005</v>
      </c>
      <c r="N172" s="16">
        <v>-81495.61</v>
      </c>
      <c r="O172" s="6">
        <v>506109.89199999999</v>
      </c>
      <c r="P172" s="6">
        <v>55019.591999999997</v>
      </c>
      <c r="Q172" s="6">
        <v>124123.75599999999</v>
      </c>
      <c r="R172" s="6">
        <f t="shared" si="41"/>
        <v>630233.64800000004</v>
      </c>
      <c r="S172" s="6">
        <f t="shared" si="42"/>
        <v>548738.03800000006</v>
      </c>
      <c r="T172" s="6">
        <f t="shared" si="55"/>
        <v>3528.2499538138559</v>
      </c>
      <c r="U172" s="6">
        <f t="shared" si="56"/>
        <v>3220.2326438068585</v>
      </c>
      <c r="V172" s="6">
        <f t="shared" si="57"/>
        <v>2763.9940993701894</v>
      </c>
      <c r="W172" s="6">
        <f t="shared" si="58"/>
        <v>2833.3653855843245</v>
      </c>
      <c r="X172" s="6">
        <f t="shared" si="59"/>
        <v>292.74842216425986</v>
      </c>
      <c r="Y172" s="6">
        <f t="shared" si="60"/>
        <v>251.2721908518354</v>
      </c>
    </row>
    <row r="173" spans="1:25" x14ac:dyDescent="0.25">
      <c r="A173" s="24" t="s">
        <v>119</v>
      </c>
      <c r="B173" s="25" t="s">
        <v>221</v>
      </c>
      <c r="C173" s="25" t="s">
        <v>222</v>
      </c>
      <c r="D173" s="26">
        <v>4</v>
      </c>
      <c r="E173" s="27">
        <v>3</v>
      </c>
      <c r="F173" s="27">
        <f t="shared" si="38"/>
        <v>2.38</v>
      </c>
      <c r="G173" s="28">
        <f t="shared" si="53"/>
        <v>0</v>
      </c>
      <c r="H173" s="28">
        <f t="shared" si="54"/>
        <v>4.2016806722689079E-2</v>
      </c>
      <c r="I173" s="29">
        <v>0</v>
      </c>
      <c r="J173" s="29">
        <v>0.1</v>
      </c>
      <c r="K173" s="29">
        <v>2.2799999999999998</v>
      </c>
      <c r="L173" s="29">
        <v>0</v>
      </c>
      <c r="M173" s="29">
        <v>2.38</v>
      </c>
      <c r="N173" s="30">
        <v>-1905.4110000000001</v>
      </c>
      <c r="O173" s="30">
        <v>12325.937</v>
      </c>
      <c r="P173" s="30">
        <v>2236.8209999999999</v>
      </c>
      <c r="Q173" s="30">
        <v>2927.712</v>
      </c>
      <c r="R173" s="30">
        <f t="shared" si="41"/>
        <v>15253.648999999999</v>
      </c>
      <c r="S173" s="30">
        <f t="shared" si="42"/>
        <v>13348.237999999999</v>
      </c>
      <c r="T173" s="30">
        <f t="shared" si="55"/>
        <v>5084.5496666666668</v>
      </c>
      <c r="U173" s="30">
        <f t="shared" si="56"/>
        <v>4338.9426666666668</v>
      </c>
      <c r="V173" s="30">
        <f t="shared" si="57"/>
        <v>3703.8056666666666</v>
      </c>
      <c r="W173" s="30">
        <f t="shared" si="58"/>
        <v>4108.6456666666663</v>
      </c>
      <c r="X173" s="30">
        <f t="shared" si="59"/>
        <v>394.44933333333336</v>
      </c>
      <c r="Y173" s="30">
        <f t="shared" si="60"/>
        <v>336.70960606060606</v>
      </c>
    </row>
    <row r="174" spans="1:25" x14ac:dyDescent="0.25">
      <c r="A174" s="20" t="s">
        <v>46</v>
      </c>
      <c r="B174" t="s">
        <v>221</v>
      </c>
      <c r="C174" t="s">
        <v>223</v>
      </c>
      <c r="D174" s="12">
        <v>77</v>
      </c>
      <c r="E174" s="13">
        <v>76.5</v>
      </c>
      <c r="F174" s="13">
        <f t="shared" si="38"/>
        <v>25.46</v>
      </c>
      <c r="G174" s="15">
        <f t="shared" si="53"/>
        <v>0.50274941084053415</v>
      </c>
      <c r="H174" s="15">
        <f t="shared" si="54"/>
        <v>0.68931657501963861</v>
      </c>
      <c r="I174" s="14">
        <v>12.8</v>
      </c>
      <c r="J174" s="14">
        <v>4.75</v>
      </c>
      <c r="K174" s="14">
        <v>7.91</v>
      </c>
      <c r="L174" s="14">
        <v>2</v>
      </c>
      <c r="M174" s="14">
        <v>27.46</v>
      </c>
      <c r="N174" s="16">
        <v>-37321.360999999997</v>
      </c>
      <c r="O174" s="6">
        <v>197339.641</v>
      </c>
      <c r="P174" s="6">
        <v>21990.797999999999</v>
      </c>
      <c r="Q174" s="6">
        <v>43954.264999999999</v>
      </c>
      <c r="R174" s="6">
        <f t="shared" si="41"/>
        <v>241293.90600000002</v>
      </c>
      <c r="S174" s="6">
        <f t="shared" si="42"/>
        <v>203972.54500000001</v>
      </c>
      <c r="T174" s="6">
        <f t="shared" si="55"/>
        <v>3154.1687058823532</v>
      </c>
      <c r="U174" s="6">
        <f t="shared" si="56"/>
        <v>2866.7072941176471</v>
      </c>
      <c r="V174" s="6">
        <f t="shared" si="57"/>
        <v>2378.8463660130719</v>
      </c>
      <c r="W174" s="6">
        <f t="shared" si="58"/>
        <v>2579.6031503267973</v>
      </c>
      <c r="X174" s="6">
        <f t="shared" si="59"/>
        <v>260.60975401069521</v>
      </c>
      <c r="Y174" s="6">
        <f t="shared" si="60"/>
        <v>216.25876054664289</v>
      </c>
    </row>
    <row r="175" spans="1:25" x14ac:dyDescent="0.25">
      <c r="A175" s="24" t="s">
        <v>46</v>
      </c>
      <c r="B175" s="25" t="s">
        <v>221</v>
      </c>
      <c r="C175" s="25" t="s">
        <v>224</v>
      </c>
      <c r="D175" s="26">
        <v>83</v>
      </c>
      <c r="E175" s="27">
        <v>81.375</v>
      </c>
      <c r="F175" s="27">
        <f t="shared" si="38"/>
        <v>26.75</v>
      </c>
      <c r="G175" s="28">
        <f t="shared" si="53"/>
        <v>0.3906542056074766</v>
      </c>
      <c r="H175" s="28">
        <f t="shared" si="54"/>
        <v>0.72523364485981301</v>
      </c>
      <c r="I175" s="29">
        <v>10.45</v>
      </c>
      <c r="J175" s="29">
        <v>8.9499999999999993</v>
      </c>
      <c r="K175" s="29">
        <v>7.35</v>
      </c>
      <c r="L175" s="29">
        <v>2.63</v>
      </c>
      <c r="M175" s="29">
        <v>29.38</v>
      </c>
      <c r="N175" s="30">
        <v>-44275.523999999998</v>
      </c>
      <c r="O175" s="30">
        <v>205874.747</v>
      </c>
      <c r="P175" s="30">
        <v>22329.456999999999</v>
      </c>
      <c r="Q175" s="30">
        <v>44717.175999999999</v>
      </c>
      <c r="R175" s="30">
        <f t="shared" si="41"/>
        <v>250591.92300000001</v>
      </c>
      <c r="S175" s="30">
        <f t="shared" si="42"/>
        <v>206316.399</v>
      </c>
      <c r="T175" s="30">
        <f t="shared" si="55"/>
        <v>3079.4706359447005</v>
      </c>
      <c r="U175" s="30">
        <f t="shared" si="56"/>
        <v>2805.0687066052228</v>
      </c>
      <c r="V175" s="30">
        <f t="shared" si="57"/>
        <v>2260.9762457757297</v>
      </c>
      <c r="W175" s="30">
        <f t="shared" si="58"/>
        <v>2529.9508079877114</v>
      </c>
      <c r="X175" s="30">
        <f t="shared" si="59"/>
        <v>255.00624605502026</v>
      </c>
      <c r="Y175" s="30">
        <f t="shared" si="60"/>
        <v>205.54329507052088</v>
      </c>
    </row>
    <row r="176" spans="1:25" x14ac:dyDescent="0.25">
      <c r="A176" s="20" t="s">
        <v>46</v>
      </c>
      <c r="B176" t="s">
        <v>221</v>
      </c>
      <c r="C176" t="s">
        <v>225</v>
      </c>
      <c r="D176" s="12">
        <v>87</v>
      </c>
      <c r="E176" s="13">
        <v>88.375</v>
      </c>
      <c r="F176" s="13">
        <f t="shared" si="38"/>
        <v>22.15</v>
      </c>
      <c r="G176" s="15">
        <f t="shared" si="53"/>
        <v>0.3715575620767495</v>
      </c>
      <c r="H176" s="15">
        <f t="shared" si="54"/>
        <v>0.54808126410835223</v>
      </c>
      <c r="I176" s="14">
        <v>8.23</v>
      </c>
      <c r="J176" s="14">
        <v>3.91</v>
      </c>
      <c r="K176" s="14">
        <v>10.01</v>
      </c>
      <c r="L176" s="14">
        <v>2</v>
      </c>
      <c r="M176" s="14">
        <v>24.15</v>
      </c>
      <c r="N176" s="16">
        <v>-45378.321000000004</v>
      </c>
      <c r="O176" s="6">
        <v>200888.37899999999</v>
      </c>
      <c r="P176" s="6">
        <v>23701.523000000001</v>
      </c>
      <c r="Q176" s="6">
        <v>44993.98</v>
      </c>
      <c r="R176" s="6">
        <f t="shared" si="41"/>
        <v>245882.359</v>
      </c>
      <c r="S176" s="6">
        <f t="shared" si="42"/>
        <v>200504.038</v>
      </c>
      <c r="T176" s="6">
        <f t="shared" si="55"/>
        <v>2782.2614879773691</v>
      </c>
      <c r="U176" s="6">
        <f t="shared" si="56"/>
        <v>2514.0688656294201</v>
      </c>
      <c r="V176" s="6">
        <f t="shared" si="57"/>
        <v>2000.5942291371996</v>
      </c>
      <c r="W176" s="6">
        <f t="shared" si="58"/>
        <v>2273.1358302687408</v>
      </c>
      <c r="X176" s="6">
        <f t="shared" si="59"/>
        <v>228.55171505722001</v>
      </c>
      <c r="Y176" s="6">
        <f t="shared" si="60"/>
        <v>181.87220264883632</v>
      </c>
    </row>
    <row r="177" spans="1:25" x14ac:dyDescent="0.25">
      <c r="A177" s="24" t="s">
        <v>46</v>
      </c>
      <c r="B177" s="25" t="s">
        <v>221</v>
      </c>
      <c r="C177" s="25" t="s">
        <v>226</v>
      </c>
      <c r="D177" s="26">
        <v>90</v>
      </c>
      <c r="E177" s="27">
        <v>89.875</v>
      </c>
      <c r="F177" s="27">
        <f t="shared" si="38"/>
        <v>24.38</v>
      </c>
      <c r="G177" s="28">
        <f t="shared" si="53"/>
        <v>0.49015586546349466</v>
      </c>
      <c r="H177" s="28">
        <f t="shared" si="54"/>
        <v>0.57219031993437242</v>
      </c>
      <c r="I177" s="29">
        <v>11.95</v>
      </c>
      <c r="J177" s="29">
        <v>2</v>
      </c>
      <c r="K177" s="29">
        <v>10.43</v>
      </c>
      <c r="L177" s="29">
        <v>2</v>
      </c>
      <c r="M177" s="29">
        <v>26.38</v>
      </c>
      <c r="N177" s="30">
        <v>-43516.237000000001</v>
      </c>
      <c r="O177" s="30">
        <v>222068.334</v>
      </c>
      <c r="P177" s="30">
        <v>8322.4629999999997</v>
      </c>
      <c r="Q177" s="30">
        <v>49710.745999999999</v>
      </c>
      <c r="R177" s="30">
        <f t="shared" si="41"/>
        <v>271779.08</v>
      </c>
      <c r="S177" s="30">
        <f t="shared" si="42"/>
        <v>228262.84300000002</v>
      </c>
      <c r="T177" s="30">
        <f t="shared" si="55"/>
        <v>3023.9675104311546</v>
      </c>
      <c r="U177" s="30">
        <f t="shared" si="56"/>
        <v>2931.367087621697</v>
      </c>
      <c r="V177" s="30">
        <f t="shared" si="57"/>
        <v>2447.1808623087627</v>
      </c>
      <c r="W177" s="30">
        <f t="shared" si="58"/>
        <v>2470.8576801112658</v>
      </c>
      <c r="X177" s="30">
        <f t="shared" si="59"/>
        <v>266.48791705651792</v>
      </c>
      <c r="Y177" s="30">
        <f t="shared" si="60"/>
        <v>222.47098748261479</v>
      </c>
    </row>
    <row r="178" spans="1:25" x14ac:dyDescent="0.25">
      <c r="A178" s="20" t="s">
        <v>72</v>
      </c>
      <c r="B178" t="s">
        <v>221</v>
      </c>
      <c r="C178" t="s">
        <v>227</v>
      </c>
      <c r="D178" s="12">
        <v>101</v>
      </c>
      <c r="E178" s="13">
        <v>99.5</v>
      </c>
      <c r="F178" s="13">
        <f t="shared" si="38"/>
        <v>27.729999999999997</v>
      </c>
      <c r="G178" s="15">
        <f t="shared" si="53"/>
        <v>0.50558961413631454</v>
      </c>
      <c r="H178" s="15">
        <f t="shared" si="54"/>
        <v>0.60043274432023086</v>
      </c>
      <c r="I178" s="14">
        <v>14.02</v>
      </c>
      <c r="J178" s="14">
        <v>2.63</v>
      </c>
      <c r="K178" s="14">
        <v>11.08</v>
      </c>
      <c r="L178" s="14">
        <v>1.88</v>
      </c>
      <c r="M178" s="14">
        <v>29.609999999999996</v>
      </c>
      <c r="N178" s="16">
        <v>-42993.088000000003</v>
      </c>
      <c r="O178" s="6">
        <v>257713.704</v>
      </c>
      <c r="P178" s="6">
        <v>5762.13</v>
      </c>
      <c r="Q178" s="6">
        <v>67418.236999999994</v>
      </c>
      <c r="R178" s="6">
        <f t="shared" si="41"/>
        <v>325131.94099999999</v>
      </c>
      <c r="S178" s="6">
        <f t="shared" si="42"/>
        <v>282138.853</v>
      </c>
      <c r="T178" s="6">
        <f t="shared" si="55"/>
        <v>3267.6576984924623</v>
      </c>
      <c r="U178" s="6">
        <f t="shared" si="56"/>
        <v>3209.7468442211052</v>
      </c>
      <c r="V178" s="6">
        <f t="shared" si="57"/>
        <v>2777.6555075376882</v>
      </c>
      <c r="W178" s="6">
        <f t="shared" si="58"/>
        <v>2590.0874773869346</v>
      </c>
      <c r="X178" s="6">
        <f t="shared" si="59"/>
        <v>291.79516765646412</v>
      </c>
      <c r="Y178" s="6">
        <f t="shared" si="60"/>
        <v>252.51413704888074</v>
      </c>
    </row>
    <row r="179" spans="1:25" x14ac:dyDescent="0.25">
      <c r="A179" s="24" t="s">
        <v>93</v>
      </c>
      <c r="B179" s="25" t="s">
        <v>221</v>
      </c>
      <c r="C179" s="25" t="s">
        <v>228</v>
      </c>
      <c r="D179" s="26">
        <v>130</v>
      </c>
      <c r="E179" s="27">
        <v>129.5</v>
      </c>
      <c r="F179" s="27">
        <f t="shared" si="38"/>
        <v>31.28</v>
      </c>
      <c r="G179" s="28">
        <f t="shared" si="53"/>
        <v>0.29156010230179025</v>
      </c>
      <c r="H179" s="28">
        <f t="shared" si="54"/>
        <v>0.58216112531969311</v>
      </c>
      <c r="I179" s="29">
        <v>9.1199999999999992</v>
      </c>
      <c r="J179" s="29">
        <v>9.09</v>
      </c>
      <c r="K179" s="29">
        <v>13.07</v>
      </c>
      <c r="L179" s="29">
        <v>1.35</v>
      </c>
      <c r="M179" s="29">
        <v>32.630000000000003</v>
      </c>
      <c r="N179" s="30">
        <v>-84548.823999999993</v>
      </c>
      <c r="O179" s="30">
        <v>278561.35200000001</v>
      </c>
      <c r="P179" s="30">
        <v>48041.843000000001</v>
      </c>
      <c r="Q179" s="30">
        <v>104923.71</v>
      </c>
      <c r="R179" s="30">
        <f t="shared" si="41"/>
        <v>383485.06200000003</v>
      </c>
      <c r="S179" s="30">
        <f t="shared" si="42"/>
        <v>298936.23800000001</v>
      </c>
      <c r="T179" s="30">
        <f t="shared" si="55"/>
        <v>2961.2746100386103</v>
      </c>
      <c r="U179" s="30">
        <f t="shared" si="56"/>
        <v>2590.2951274131278</v>
      </c>
      <c r="V179" s="30">
        <f t="shared" si="57"/>
        <v>1937.4084555984557</v>
      </c>
      <c r="W179" s="30">
        <f t="shared" si="58"/>
        <v>2151.0529111969113</v>
      </c>
      <c r="X179" s="30">
        <f t="shared" si="59"/>
        <v>235.48137521937525</v>
      </c>
      <c r="Y179" s="30">
        <f t="shared" si="60"/>
        <v>176.12804141804142</v>
      </c>
    </row>
    <row r="180" spans="1:25" x14ac:dyDescent="0.25">
      <c r="A180" s="20" t="s">
        <v>93</v>
      </c>
      <c r="B180" t="s">
        <v>221</v>
      </c>
      <c r="C180" t="s">
        <v>229</v>
      </c>
      <c r="D180" s="12">
        <v>135</v>
      </c>
      <c r="E180" s="13">
        <v>134.375</v>
      </c>
      <c r="F180" s="13">
        <f t="shared" si="38"/>
        <v>40.71</v>
      </c>
      <c r="G180" s="15">
        <f t="shared" si="53"/>
        <v>0.48636698599852618</v>
      </c>
      <c r="H180" s="15">
        <f t="shared" si="54"/>
        <v>0.62466224514861213</v>
      </c>
      <c r="I180" s="14">
        <v>19.8</v>
      </c>
      <c r="J180" s="14">
        <v>5.63</v>
      </c>
      <c r="K180" s="14">
        <v>15.28</v>
      </c>
      <c r="L180" s="14">
        <v>3</v>
      </c>
      <c r="M180" s="14">
        <v>43.71</v>
      </c>
      <c r="N180" s="16">
        <v>-61708.548999999999</v>
      </c>
      <c r="O180" s="6">
        <v>347232.73700000002</v>
      </c>
      <c r="P180" s="6">
        <v>88105.953999999998</v>
      </c>
      <c r="Q180" s="6">
        <v>122405.295</v>
      </c>
      <c r="R180" s="6">
        <f t="shared" si="41"/>
        <v>469638.03200000001</v>
      </c>
      <c r="S180" s="6">
        <f t="shared" si="42"/>
        <v>407929.48300000001</v>
      </c>
      <c r="T180" s="6">
        <f t="shared" si="55"/>
        <v>3494.9807032558142</v>
      </c>
      <c r="U180" s="6">
        <f t="shared" si="56"/>
        <v>2839.3084874418605</v>
      </c>
      <c r="V180" s="6">
        <f t="shared" si="57"/>
        <v>2380.0820762790695</v>
      </c>
      <c r="W180" s="6">
        <f t="shared" si="58"/>
        <v>2584.0575776744186</v>
      </c>
      <c r="X180" s="6">
        <f t="shared" si="59"/>
        <v>258.11895340380551</v>
      </c>
      <c r="Y180" s="6">
        <f t="shared" si="60"/>
        <v>216.37109784355178</v>
      </c>
    </row>
    <row r="181" spans="1:25" x14ac:dyDescent="0.25">
      <c r="A181" s="24" t="s">
        <v>93</v>
      </c>
      <c r="B181" s="25" t="s">
        <v>221</v>
      </c>
      <c r="C181" s="25" t="s">
        <v>230</v>
      </c>
      <c r="D181" s="26">
        <v>139</v>
      </c>
      <c r="E181" s="27">
        <v>139</v>
      </c>
      <c r="F181" s="27">
        <f t="shared" si="38"/>
        <v>36.700000000000003</v>
      </c>
      <c r="G181" s="28">
        <f t="shared" si="53"/>
        <v>0.41144414168937327</v>
      </c>
      <c r="H181" s="28">
        <f t="shared" si="54"/>
        <v>0.5367847411444141</v>
      </c>
      <c r="I181" s="29">
        <v>15.1</v>
      </c>
      <c r="J181" s="29">
        <v>4.5999999999999996</v>
      </c>
      <c r="K181" s="29">
        <v>17</v>
      </c>
      <c r="L181" s="29">
        <v>3.38</v>
      </c>
      <c r="M181" s="29">
        <v>40.080000000000005</v>
      </c>
      <c r="N181" s="30">
        <v>-70433.986000000004</v>
      </c>
      <c r="O181" s="30">
        <v>328634.75199999998</v>
      </c>
      <c r="P181" s="30">
        <v>44960.605000000003</v>
      </c>
      <c r="Q181" s="30">
        <v>81996.138000000006</v>
      </c>
      <c r="R181" s="30">
        <f t="shared" si="41"/>
        <v>410630.89</v>
      </c>
      <c r="S181" s="30">
        <f t="shared" si="42"/>
        <v>340196.90399999998</v>
      </c>
      <c r="T181" s="30">
        <f t="shared" si="55"/>
        <v>2954.1790647482017</v>
      </c>
      <c r="U181" s="30">
        <f t="shared" si="56"/>
        <v>2630.7214748201441</v>
      </c>
      <c r="V181" s="30">
        <f t="shared" si="57"/>
        <v>2124.0021510791366</v>
      </c>
      <c r="W181" s="30">
        <f t="shared" si="58"/>
        <v>2364.2787913669063</v>
      </c>
      <c r="X181" s="30">
        <f t="shared" si="59"/>
        <v>239.1564977109222</v>
      </c>
      <c r="Y181" s="30">
        <f t="shared" si="60"/>
        <v>193.09110464355788</v>
      </c>
    </row>
    <row r="182" spans="1:25" x14ac:dyDescent="0.25">
      <c r="A182" s="20" t="s">
        <v>119</v>
      </c>
      <c r="B182" t="s">
        <v>231</v>
      </c>
      <c r="C182" t="s">
        <v>308</v>
      </c>
      <c r="D182" s="12">
        <v>3</v>
      </c>
      <c r="E182" s="13">
        <v>2.875</v>
      </c>
      <c r="F182" s="13">
        <f t="shared" si="38"/>
        <v>1.7</v>
      </c>
      <c r="G182" s="15">
        <f t="shared" si="53"/>
        <v>0</v>
      </c>
      <c r="H182" s="15">
        <f t="shared" si="54"/>
        <v>0</v>
      </c>
      <c r="I182" s="14">
        <v>0</v>
      </c>
      <c r="J182" s="14">
        <v>0</v>
      </c>
      <c r="K182" s="14">
        <v>1.7</v>
      </c>
      <c r="L182" s="14">
        <v>0</v>
      </c>
      <c r="M182" s="14">
        <v>1.7</v>
      </c>
      <c r="N182" s="16">
        <v>0</v>
      </c>
      <c r="O182" s="6">
        <v>0</v>
      </c>
      <c r="P182" s="6">
        <v>0</v>
      </c>
      <c r="Q182" s="6">
        <v>0</v>
      </c>
      <c r="R182" s="6">
        <f t="shared" si="41"/>
        <v>0</v>
      </c>
      <c r="S182" s="6">
        <f t="shared" si="42"/>
        <v>0</v>
      </c>
      <c r="T182" s="6">
        <f t="shared" si="55"/>
        <v>0</v>
      </c>
      <c r="U182" s="6">
        <f t="shared" si="56"/>
        <v>0</v>
      </c>
      <c r="V182" s="6">
        <f t="shared" si="57"/>
        <v>0</v>
      </c>
      <c r="W182" s="6">
        <f t="shared" si="58"/>
        <v>0</v>
      </c>
      <c r="X182" s="6">
        <f t="shared" si="59"/>
        <v>0</v>
      </c>
      <c r="Y182" s="6">
        <f t="shared" si="60"/>
        <v>0</v>
      </c>
    </row>
    <row r="183" spans="1:25" x14ac:dyDescent="0.25">
      <c r="A183" s="24" t="s">
        <v>119</v>
      </c>
      <c r="B183" s="25" t="s">
        <v>231</v>
      </c>
      <c r="C183" s="25" t="s">
        <v>309</v>
      </c>
      <c r="D183" s="26">
        <v>20</v>
      </c>
      <c r="E183" s="27">
        <v>19.125</v>
      </c>
      <c r="F183" s="27">
        <f t="shared" si="38"/>
        <v>5.4</v>
      </c>
      <c r="G183" s="28">
        <f t="shared" si="53"/>
        <v>0.18518518518518517</v>
      </c>
      <c r="H183" s="28">
        <f t="shared" si="54"/>
        <v>0.53703703703703698</v>
      </c>
      <c r="I183" s="29">
        <v>1</v>
      </c>
      <c r="J183" s="29">
        <v>1.9</v>
      </c>
      <c r="K183" s="29">
        <v>2.5</v>
      </c>
      <c r="L183" s="29">
        <v>0</v>
      </c>
      <c r="M183" s="29">
        <v>5.4</v>
      </c>
      <c r="N183" s="30">
        <v>0</v>
      </c>
      <c r="O183" s="30">
        <v>0</v>
      </c>
      <c r="P183" s="30">
        <v>0</v>
      </c>
      <c r="Q183" s="30">
        <v>0</v>
      </c>
      <c r="R183" s="30">
        <f t="shared" si="41"/>
        <v>0</v>
      </c>
      <c r="S183" s="30">
        <f t="shared" si="42"/>
        <v>0</v>
      </c>
      <c r="T183" s="30">
        <f t="shared" si="55"/>
        <v>0</v>
      </c>
      <c r="U183" s="30">
        <f t="shared" si="56"/>
        <v>0</v>
      </c>
      <c r="V183" s="30">
        <f t="shared" si="57"/>
        <v>0</v>
      </c>
      <c r="W183" s="30">
        <f t="shared" si="58"/>
        <v>0</v>
      </c>
      <c r="X183" s="30">
        <f t="shared" si="59"/>
        <v>0</v>
      </c>
      <c r="Y183" s="30">
        <f t="shared" si="60"/>
        <v>0</v>
      </c>
    </row>
    <row r="184" spans="1:25" x14ac:dyDescent="0.25">
      <c r="A184" s="20" t="s">
        <v>93</v>
      </c>
      <c r="B184" t="s">
        <v>231</v>
      </c>
      <c r="C184" t="s">
        <v>232</v>
      </c>
      <c r="D184" s="12">
        <v>146</v>
      </c>
      <c r="E184" s="13">
        <v>141.5</v>
      </c>
      <c r="F184" s="13">
        <f t="shared" si="38"/>
        <v>43.379999999999995</v>
      </c>
      <c r="G184" s="15">
        <f t="shared" si="53"/>
        <v>0.23858921161825727</v>
      </c>
      <c r="H184" s="15">
        <f t="shared" si="54"/>
        <v>0.44651913324112491</v>
      </c>
      <c r="I184" s="14">
        <v>10.35</v>
      </c>
      <c r="J184" s="14">
        <v>9.02</v>
      </c>
      <c r="K184" s="14">
        <v>24.01</v>
      </c>
      <c r="L184" s="14">
        <v>0.25</v>
      </c>
      <c r="M184" s="14">
        <v>43.629999999999995</v>
      </c>
      <c r="N184" s="16">
        <v>-47350.294999999998</v>
      </c>
      <c r="O184" s="6">
        <v>416409.94300000003</v>
      </c>
      <c r="P184" s="6">
        <v>49476.24</v>
      </c>
      <c r="Q184" s="6">
        <v>89912.078999999998</v>
      </c>
      <c r="R184" s="6">
        <f t="shared" si="41"/>
        <v>506322.022</v>
      </c>
      <c r="S184" s="6">
        <f t="shared" si="42"/>
        <v>458971.72700000001</v>
      </c>
      <c r="T184" s="6">
        <f t="shared" si="55"/>
        <v>3578.2475053003532</v>
      </c>
      <c r="U184" s="6">
        <f t="shared" si="56"/>
        <v>3228.5920989399292</v>
      </c>
      <c r="V184" s="6">
        <f t="shared" si="57"/>
        <v>2893.9610388692581</v>
      </c>
      <c r="W184" s="6">
        <f t="shared" si="58"/>
        <v>2942.8264522968202</v>
      </c>
      <c r="X184" s="6">
        <f t="shared" si="59"/>
        <v>293.50837263090267</v>
      </c>
      <c r="Y184" s="6">
        <f t="shared" si="60"/>
        <v>263.08736716993258</v>
      </c>
    </row>
    <row r="185" spans="1:25" x14ac:dyDescent="0.25">
      <c r="A185" s="24" t="s">
        <v>72</v>
      </c>
      <c r="B185" s="25" t="s">
        <v>233</v>
      </c>
      <c r="C185" s="25" t="s">
        <v>234</v>
      </c>
      <c r="D185" s="26">
        <v>110</v>
      </c>
      <c r="E185" s="27">
        <v>110</v>
      </c>
      <c r="F185" s="27">
        <f t="shared" si="38"/>
        <v>30.5</v>
      </c>
      <c r="G185" s="28">
        <f t="shared" si="53"/>
        <v>0.18360655737704917</v>
      </c>
      <c r="H185" s="28">
        <f t="shared" si="54"/>
        <v>0.34229508196721309</v>
      </c>
      <c r="I185" s="29">
        <v>5.6</v>
      </c>
      <c r="J185" s="29">
        <v>4.84</v>
      </c>
      <c r="K185" s="29">
        <v>20.059999999999999</v>
      </c>
      <c r="L185" s="29">
        <v>1.75</v>
      </c>
      <c r="M185" s="29">
        <v>32.25</v>
      </c>
      <c r="N185" s="30">
        <v>-46950.319000000003</v>
      </c>
      <c r="O185" s="30">
        <v>295244.821</v>
      </c>
      <c r="P185" s="30">
        <v>58879.199999999997</v>
      </c>
      <c r="Q185" s="30">
        <v>101950.50900000001</v>
      </c>
      <c r="R185" s="30">
        <f t="shared" si="41"/>
        <v>397195.33</v>
      </c>
      <c r="S185" s="30">
        <f t="shared" si="42"/>
        <v>350245.011</v>
      </c>
      <c r="T185" s="30">
        <f t="shared" si="55"/>
        <v>3610.8666363636366</v>
      </c>
      <c r="U185" s="30">
        <f t="shared" si="56"/>
        <v>3075.6011818181819</v>
      </c>
      <c r="V185" s="30">
        <f t="shared" si="57"/>
        <v>2648.7800999999999</v>
      </c>
      <c r="W185" s="30">
        <f t="shared" si="58"/>
        <v>2684.0438272727274</v>
      </c>
      <c r="X185" s="30">
        <f t="shared" si="59"/>
        <v>279.60010743801655</v>
      </c>
      <c r="Y185" s="30">
        <f t="shared" si="60"/>
        <v>240.79819090909089</v>
      </c>
    </row>
    <row r="186" spans="1:25" x14ac:dyDescent="0.25">
      <c r="A186" s="20" t="s">
        <v>119</v>
      </c>
      <c r="B186" t="s">
        <v>235</v>
      </c>
      <c r="C186" t="s">
        <v>310</v>
      </c>
      <c r="D186" s="12">
        <v>17</v>
      </c>
      <c r="E186" s="13">
        <v>16.875</v>
      </c>
      <c r="F186" s="13">
        <f t="shared" si="38"/>
        <v>4.95</v>
      </c>
      <c r="G186" s="15">
        <f t="shared" si="53"/>
        <v>0.19191919191919191</v>
      </c>
      <c r="H186" s="15">
        <f t="shared" si="54"/>
        <v>0.39393939393939392</v>
      </c>
      <c r="I186" s="14">
        <v>0.95</v>
      </c>
      <c r="J186" s="14">
        <v>1</v>
      </c>
      <c r="K186" s="14">
        <v>3</v>
      </c>
      <c r="L186" s="14">
        <v>0</v>
      </c>
      <c r="M186" s="14">
        <v>4.95</v>
      </c>
      <c r="N186" s="16">
        <v>0</v>
      </c>
      <c r="O186" s="6">
        <v>0</v>
      </c>
      <c r="P186" s="6">
        <v>0</v>
      </c>
      <c r="Q186" s="6">
        <v>0</v>
      </c>
      <c r="R186" s="6">
        <f t="shared" si="41"/>
        <v>0</v>
      </c>
      <c r="S186" s="6">
        <f t="shared" si="42"/>
        <v>0</v>
      </c>
      <c r="T186" s="6">
        <f t="shared" si="55"/>
        <v>0</v>
      </c>
      <c r="U186" s="6">
        <f t="shared" si="56"/>
        <v>0</v>
      </c>
      <c r="V186" s="6">
        <f t="shared" si="57"/>
        <v>0</v>
      </c>
      <c r="W186" s="6">
        <f t="shared" si="58"/>
        <v>0</v>
      </c>
      <c r="X186" s="6">
        <f t="shared" si="59"/>
        <v>0</v>
      </c>
      <c r="Y186" s="6">
        <f t="shared" si="60"/>
        <v>0</v>
      </c>
    </row>
    <row r="187" spans="1:25" x14ac:dyDescent="0.25">
      <c r="A187" s="24" t="s">
        <v>72</v>
      </c>
      <c r="B187" s="25" t="s">
        <v>235</v>
      </c>
      <c r="C187" s="25" t="s">
        <v>236</v>
      </c>
      <c r="D187" s="26">
        <v>91</v>
      </c>
      <c r="E187" s="27">
        <v>89.125</v>
      </c>
      <c r="F187" s="27">
        <f t="shared" si="38"/>
        <v>25.91</v>
      </c>
      <c r="G187" s="28">
        <f t="shared" si="53"/>
        <v>0.28791972211501349</v>
      </c>
      <c r="H187" s="28">
        <f t="shared" si="54"/>
        <v>0.39212659204940176</v>
      </c>
      <c r="I187" s="29">
        <v>7.46</v>
      </c>
      <c r="J187" s="29">
        <v>2.7</v>
      </c>
      <c r="K187" s="29">
        <v>15.75</v>
      </c>
      <c r="L187" s="29">
        <v>1.88</v>
      </c>
      <c r="M187" s="29">
        <v>27.79</v>
      </c>
      <c r="N187" s="30">
        <v>-34206.680999999997</v>
      </c>
      <c r="O187" s="30">
        <v>245755.614</v>
      </c>
      <c r="P187" s="30">
        <v>40857.144</v>
      </c>
      <c r="Q187" s="30">
        <v>69788.508000000002</v>
      </c>
      <c r="R187" s="30">
        <f t="shared" si="41"/>
        <v>315544.12199999997</v>
      </c>
      <c r="S187" s="30">
        <f t="shared" si="42"/>
        <v>281337.44099999999</v>
      </c>
      <c r="T187" s="30">
        <f t="shared" si="55"/>
        <v>3540.4670070126226</v>
      </c>
      <c r="U187" s="30">
        <f t="shared" si="56"/>
        <v>3082.0418288920055</v>
      </c>
      <c r="V187" s="30">
        <f t="shared" si="57"/>
        <v>2698.2361514726508</v>
      </c>
      <c r="W187" s="30">
        <f t="shared" si="58"/>
        <v>2757.4262440392708</v>
      </c>
      <c r="X187" s="30">
        <f t="shared" si="59"/>
        <v>280.18562080836415</v>
      </c>
      <c r="Y187" s="30">
        <f t="shared" si="60"/>
        <v>245.29419558842281</v>
      </c>
    </row>
    <row r="188" spans="1:25" x14ac:dyDescent="0.25">
      <c r="A188" s="20" t="s">
        <v>46</v>
      </c>
      <c r="B188" t="s">
        <v>237</v>
      </c>
      <c r="C188" t="s">
        <v>238</v>
      </c>
      <c r="D188" s="12">
        <v>72</v>
      </c>
      <c r="E188" s="13">
        <v>73.125</v>
      </c>
      <c r="F188" s="13">
        <f t="shared" si="38"/>
        <v>17.63</v>
      </c>
      <c r="G188" s="15">
        <f t="shared" si="53"/>
        <v>0.22348269994327852</v>
      </c>
      <c r="H188" s="15">
        <f t="shared" si="54"/>
        <v>0.39364719228587636</v>
      </c>
      <c r="I188" s="14">
        <v>3.94</v>
      </c>
      <c r="J188" s="14">
        <v>3</v>
      </c>
      <c r="K188" s="14">
        <v>10.69</v>
      </c>
      <c r="L188" s="14">
        <v>1</v>
      </c>
      <c r="M188" s="14">
        <v>18.63</v>
      </c>
      <c r="N188" s="16">
        <v>-21167.012999999999</v>
      </c>
      <c r="O188" s="6">
        <v>155184.541</v>
      </c>
      <c r="P188" s="6">
        <v>15988.404</v>
      </c>
      <c r="Q188" s="6">
        <v>53937.231</v>
      </c>
      <c r="R188" s="6">
        <f t="shared" si="41"/>
        <v>209121.772</v>
      </c>
      <c r="S188" s="6">
        <f t="shared" si="42"/>
        <v>187954.75899999999</v>
      </c>
      <c r="T188" s="6">
        <f t="shared" si="55"/>
        <v>2859.7849162393163</v>
      </c>
      <c r="U188" s="6">
        <f t="shared" si="56"/>
        <v>2641.1400752136751</v>
      </c>
      <c r="V188" s="6">
        <f t="shared" si="57"/>
        <v>2351.6766495726492</v>
      </c>
      <c r="W188" s="6">
        <f t="shared" si="58"/>
        <v>2122.181757264957</v>
      </c>
      <c r="X188" s="6">
        <f t="shared" si="59"/>
        <v>240.10364320124319</v>
      </c>
      <c r="Y188" s="6">
        <f t="shared" si="60"/>
        <v>213.78878632478629</v>
      </c>
    </row>
    <row r="189" spans="1:25" x14ac:dyDescent="0.25">
      <c r="A189" s="24" t="s">
        <v>46</v>
      </c>
      <c r="B189" s="25" t="s">
        <v>239</v>
      </c>
      <c r="C189" s="25" t="s">
        <v>240</v>
      </c>
      <c r="D189" s="26">
        <v>67</v>
      </c>
      <c r="E189" s="27">
        <v>66.125</v>
      </c>
      <c r="F189" s="27">
        <f t="shared" si="38"/>
        <v>20.12</v>
      </c>
      <c r="G189" s="28">
        <f t="shared" si="53"/>
        <v>0.4612326043737574</v>
      </c>
      <c r="H189" s="28">
        <f t="shared" si="54"/>
        <v>0.5874751491053678</v>
      </c>
      <c r="I189" s="29">
        <v>9.2799999999999994</v>
      </c>
      <c r="J189" s="29">
        <v>2.54</v>
      </c>
      <c r="K189" s="29">
        <v>8.3000000000000007</v>
      </c>
      <c r="L189" s="29">
        <v>1.78</v>
      </c>
      <c r="M189" s="29">
        <v>21.900000000000002</v>
      </c>
      <c r="N189" s="30">
        <v>-29213.119999999999</v>
      </c>
      <c r="O189" s="30">
        <v>192797.416</v>
      </c>
      <c r="P189" s="30">
        <v>32870.531999999999</v>
      </c>
      <c r="Q189" s="30">
        <v>63639.004999999997</v>
      </c>
      <c r="R189" s="30">
        <f t="shared" si="41"/>
        <v>256436.421</v>
      </c>
      <c r="S189" s="30">
        <f t="shared" si="42"/>
        <v>227223.30100000001</v>
      </c>
      <c r="T189" s="30">
        <f t="shared" si="55"/>
        <v>3878.0555160680528</v>
      </c>
      <c r="U189" s="30">
        <f t="shared" si="56"/>
        <v>3380.9586238185257</v>
      </c>
      <c r="V189" s="30">
        <f t="shared" si="57"/>
        <v>2939.1723100189038</v>
      </c>
      <c r="W189" s="30">
        <f t="shared" si="58"/>
        <v>2915.6509035916824</v>
      </c>
      <c r="X189" s="30">
        <f t="shared" si="59"/>
        <v>307.35987489259327</v>
      </c>
      <c r="Y189" s="30">
        <f t="shared" si="60"/>
        <v>267.19748272899125</v>
      </c>
    </row>
    <row r="190" spans="1:25" x14ac:dyDescent="0.25">
      <c r="A190" s="20" t="s">
        <v>30</v>
      </c>
      <c r="B190" t="s">
        <v>241</v>
      </c>
      <c r="C190" t="s">
        <v>242</v>
      </c>
      <c r="D190" s="12">
        <v>37</v>
      </c>
      <c r="E190" s="13">
        <v>35.75</v>
      </c>
      <c r="F190" s="13">
        <f t="shared" si="38"/>
        <v>10.199999999999999</v>
      </c>
      <c r="G190" s="15">
        <f t="shared" si="53"/>
        <v>0.14705882352941177</v>
      </c>
      <c r="H190" s="15">
        <f t="shared" si="54"/>
        <v>0.29411764705882354</v>
      </c>
      <c r="I190" s="14">
        <v>1.5</v>
      </c>
      <c r="J190" s="14">
        <v>1.5</v>
      </c>
      <c r="K190" s="14">
        <v>7.2</v>
      </c>
      <c r="L190" s="14">
        <v>0</v>
      </c>
      <c r="M190" s="14">
        <v>10.199999999999999</v>
      </c>
      <c r="N190" s="16">
        <v>-11325.012000000001</v>
      </c>
      <c r="O190" s="6">
        <v>116065.14</v>
      </c>
      <c r="P190" s="6">
        <v>12886.878000000001</v>
      </c>
      <c r="Q190" s="6">
        <v>27268.723000000002</v>
      </c>
      <c r="R190" s="6">
        <f t="shared" si="41"/>
        <v>143333.86300000001</v>
      </c>
      <c r="S190" s="6">
        <f t="shared" si="42"/>
        <v>132008.85100000002</v>
      </c>
      <c r="T190" s="6">
        <f t="shared" si="55"/>
        <v>4009.3388251748256</v>
      </c>
      <c r="U190" s="6">
        <f t="shared" si="56"/>
        <v>3648.8667132867135</v>
      </c>
      <c r="V190" s="6">
        <f t="shared" si="57"/>
        <v>3332.0831608391618</v>
      </c>
      <c r="W190" s="6">
        <f t="shared" si="58"/>
        <v>3246.5773426573428</v>
      </c>
      <c r="X190" s="6">
        <f t="shared" si="59"/>
        <v>331.71515575333757</v>
      </c>
      <c r="Y190" s="6">
        <f t="shared" si="60"/>
        <v>302.91665098537834</v>
      </c>
    </row>
    <row r="191" spans="1:25" x14ac:dyDescent="0.25">
      <c r="A191" s="24" t="s">
        <v>119</v>
      </c>
      <c r="B191" s="25" t="s">
        <v>243</v>
      </c>
      <c r="C191" s="25" t="s">
        <v>244</v>
      </c>
      <c r="D191" s="26">
        <v>19</v>
      </c>
      <c r="E191" s="27">
        <v>17.25</v>
      </c>
      <c r="F191" s="27">
        <f t="shared" si="38"/>
        <v>3.43</v>
      </c>
      <c r="G191" s="28">
        <f t="shared" si="53"/>
        <v>0</v>
      </c>
      <c r="H191" s="28">
        <f t="shared" si="54"/>
        <v>0.27113702623906705</v>
      </c>
      <c r="I191" s="29">
        <v>0</v>
      </c>
      <c r="J191" s="29">
        <v>0.93</v>
      </c>
      <c r="K191" s="29">
        <v>2.5</v>
      </c>
      <c r="L191" s="29">
        <v>0.74</v>
      </c>
      <c r="M191" s="29">
        <v>4.17</v>
      </c>
      <c r="N191" s="30">
        <v>-5278.3130000000001</v>
      </c>
      <c r="O191" s="30">
        <v>51184.088000000003</v>
      </c>
      <c r="P191" s="30">
        <v>6205</v>
      </c>
      <c r="Q191" s="30">
        <v>12468.544</v>
      </c>
      <c r="R191" s="30">
        <f t="shared" si="41"/>
        <v>63652.632000000005</v>
      </c>
      <c r="S191" s="30">
        <f t="shared" si="42"/>
        <v>58374.319000000003</v>
      </c>
      <c r="T191" s="30">
        <f t="shared" si="55"/>
        <v>3690.0076521739134</v>
      </c>
      <c r="U191" s="30">
        <f t="shared" si="56"/>
        <v>3330.2975072463769</v>
      </c>
      <c r="V191" s="30">
        <f t="shared" si="57"/>
        <v>3024.3083478260874</v>
      </c>
      <c r="W191" s="30">
        <f t="shared" si="58"/>
        <v>2967.1935072463771</v>
      </c>
      <c r="X191" s="30">
        <f t="shared" si="59"/>
        <v>302.75431884057974</v>
      </c>
      <c r="Y191" s="30">
        <f t="shared" si="60"/>
        <v>274.93712252964428</v>
      </c>
    </row>
    <row r="192" spans="1:25" x14ac:dyDescent="0.25">
      <c r="A192" s="20" t="s">
        <v>119</v>
      </c>
      <c r="B192" t="s">
        <v>245</v>
      </c>
      <c r="C192" t="s">
        <v>246</v>
      </c>
      <c r="D192" s="12">
        <v>6</v>
      </c>
      <c r="E192" s="13">
        <v>5.25</v>
      </c>
      <c r="F192" s="13">
        <f t="shared" si="38"/>
        <v>1.95</v>
      </c>
      <c r="G192" s="15">
        <f t="shared" si="53"/>
        <v>0.61538461538461542</v>
      </c>
      <c r="H192" s="15">
        <f t="shared" si="54"/>
        <v>1</v>
      </c>
      <c r="I192" s="14">
        <v>1.2</v>
      </c>
      <c r="J192" s="14">
        <v>0.75</v>
      </c>
      <c r="K192" s="14">
        <v>0</v>
      </c>
      <c r="L192" s="14">
        <v>0</v>
      </c>
      <c r="M192" s="14">
        <v>1.95</v>
      </c>
      <c r="N192" s="16">
        <v>-1578.0550000000001</v>
      </c>
      <c r="O192" s="6">
        <v>34900.428</v>
      </c>
      <c r="P192" s="6">
        <v>2003.4590000000001</v>
      </c>
      <c r="Q192" s="6">
        <v>3078.0479999999998</v>
      </c>
      <c r="R192" s="6">
        <f t="shared" si="41"/>
        <v>37978.476000000002</v>
      </c>
      <c r="S192" s="6">
        <f t="shared" si="42"/>
        <v>36400.421000000002</v>
      </c>
      <c r="T192" s="6">
        <f t="shared" si="55"/>
        <v>7233.9954285714293</v>
      </c>
      <c r="U192" s="6">
        <f t="shared" si="56"/>
        <v>6852.3841904761903</v>
      </c>
      <c r="V192" s="6">
        <f t="shared" si="57"/>
        <v>6551.802285714286</v>
      </c>
      <c r="W192" s="6">
        <f t="shared" si="58"/>
        <v>6647.7005714285715</v>
      </c>
      <c r="X192" s="6">
        <f t="shared" si="59"/>
        <v>622.94401731601727</v>
      </c>
      <c r="Y192" s="6">
        <f t="shared" si="60"/>
        <v>595.61838961038961</v>
      </c>
    </row>
    <row r="193" spans="1:25" x14ac:dyDescent="0.25">
      <c r="A193" s="24" t="s">
        <v>119</v>
      </c>
      <c r="B193" s="25" t="s">
        <v>245</v>
      </c>
      <c r="C193" s="25" t="s">
        <v>247</v>
      </c>
      <c r="D193" s="26">
        <v>23</v>
      </c>
      <c r="E193" s="27">
        <v>21.5</v>
      </c>
      <c r="F193" s="27">
        <f t="shared" si="38"/>
        <v>4.88</v>
      </c>
      <c r="G193" s="28">
        <f t="shared" si="53"/>
        <v>0.20491803278688525</v>
      </c>
      <c r="H193" s="28">
        <f t="shared" si="54"/>
        <v>1</v>
      </c>
      <c r="I193" s="29">
        <v>1</v>
      </c>
      <c r="J193" s="29">
        <v>3.88</v>
      </c>
      <c r="K193" s="29">
        <v>0</v>
      </c>
      <c r="L193" s="29">
        <v>0</v>
      </c>
      <c r="M193" s="29">
        <v>4.88</v>
      </c>
      <c r="N193" s="30">
        <v>-5482.4080000000004</v>
      </c>
      <c r="O193" s="30">
        <v>45136.035000000003</v>
      </c>
      <c r="P193" s="30">
        <v>13578.821</v>
      </c>
      <c r="Q193" s="30">
        <v>20746.707999999999</v>
      </c>
      <c r="R193" s="30">
        <f t="shared" si="41"/>
        <v>65882.743000000002</v>
      </c>
      <c r="S193" s="30">
        <f t="shared" si="42"/>
        <v>60400.334999999999</v>
      </c>
      <c r="T193" s="30">
        <f t="shared" si="55"/>
        <v>3064.3136279069768</v>
      </c>
      <c r="U193" s="30">
        <f t="shared" si="56"/>
        <v>2432.7405581395351</v>
      </c>
      <c r="V193" s="30">
        <f t="shared" si="57"/>
        <v>2177.7448372093022</v>
      </c>
      <c r="W193" s="30">
        <f t="shared" si="58"/>
        <v>2099.3504651162793</v>
      </c>
      <c r="X193" s="30">
        <f t="shared" si="59"/>
        <v>221.15823255813956</v>
      </c>
      <c r="Y193" s="30">
        <f t="shared" si="60"/>
        <v>197.97680338266383</v>
      </c>
    </row>
    <row r="194" spans="1:25" x14ac:dyDescent="0.25">
      <c r="A194" s="20" t="s">
        <v>119</v>
      </c>
      <c r="B194" t="s">
        <v>245</v>
      </c>
      <c r="C194" t="s">
        <v>248</v>
      </c>
      <c r="D194" s="12">
        <v>30</v>
      </c>
      <c r="E194" s="13">
        <v>26.875</v>
      </c>
      <c r="F194" s="13">
        <f t="shared" si="38"/>
        <v>7.9</v>
      </c>
      <c r="G194" s="15">
        <f t="shared" si="53"/>
        <v>0.37974683544303794</v>
      </c>
      <c r="H194" s="15">
        <f t="shared" si="54"/>
        <v>0.620253164556962</v>
      </c>
      <c r="I194" s="14">
        <v>3</v>
      </c>
      <c r="J194" s="14">
        <v>1.9</v>
      </c>
      <c r="K194" s="14">
        <v>3</v>
      </c>
      <c r="L194" s="14">
        <v>1.8</v>
      </c>
      <c r="M194" s="14">
        <v>9.6999999999999993</v>
      </c>
      <c r="N194" s="16">
        <v>-7289</v>
      </c>
      <c r="O194" s="6">
        <v>101104</v>
      </c>
      <c r="P194" s="6">
        <v>9218</v>
      </c>
      <c r="Q194" s="6">
        <v>14123</v>
      </c>
      <c r="R194" s="6">
        <f t="shared" si="41"/>
        <v>115227</v>
      </c>
      <c r="S194" s="6">
        <f t="shared" si="42"/>
        <v>107938</v>
      </c>
      <c r="T194" s="6">
        <f t="shared" si="55"/>
        <v>4287.5162790697677</v>
      </c>
      <c r="U194" s="6">
        <f t="shared" si="56"/>
        <v>3944.5209302325579</v>
      </c>
      <c r="V194" s="6">
        <f t="shared" si="57"/>
        <v>3673.3023255813955</v>
      </c>
      <c r="W194" s="6">
        <f t="shared" si="58"/>
        <v>3762.0093023255813</v>
      </c>
      <c r="X194" s="6">
        <f t="shared" si="59"/>
        <v>358.59281183932347</v>
      </c>
      <c r="Y194" s="6">
        <f t="shared" si="60"/>
        <v>333.93657505285415</v>
      </c>
    </row>
    <row r="195" spans="1:25" x14ac:dyDescent="0.25">
      <c r="A195" s="24" t="s">
        <v>119</v>
      </c>
      <c r="B195" s="25" t="s">
        <v>249</v>
      </c>
      <c r="C195" s="25" t="s">
        <v>250</v>
      </c>
      <c r="D195" s="26">
        <v>23</v>
      </c>
      <c r="E195" s="27">
        <v>21.375</v>
      </c>
      <c r="F195" s="27">
        <f t="shared" si="38"/>
        <v>6.5600000000000005</v>
      </c>
      <c r="G195" s="28">
        <f t="shared" si="53"/>
        <v>0.23780487804878048</v>
      </c>
      <c r="H195" s="28">
        <f t="shared" si="54"/>
        <v>0.23780487804878048</v>
      </c>
      <c r="I195" s="29">
        <v>1.56</v>
      </c>
      <c r="J195" s="29">
        <v>0</v>
      </c>
      <c r="K195" s="29">
        <v>5</v>
      </c>
      <c r="L195" s="29">
        <v>1</v>
      </c>
      <c r="M195" s="29">
        <v>7.5600000000000005</v>
      </c>
      <c r="N195" s="30">
        <v>-9031.5640000000003</v>
      </c>
      <c r="O195" s="30">
        <v>64063.106</v>
      </c>
      <c r="P195" s="30">
        <v>31269.816999999999</v>
      </c>
      <c r="Q195" s="30">
        <v>40727.042999999998</v>
      </c>
      <c r="R195" s="30">
        <f t="shared" si="41"/>
        <v>104790.149</v>
      </c>
      <c r="S195" s="30">
        <f t="shared" si="42"/>
        <v>95758.585000000006</v>
      </c>
      <c r="T195" s="30">
        <f t="shared" si="55"/>
        <v>4902.4631111111112</v>
      </c>
      <c r="U195" s="30">
        <f t="shared" si="56"/>
        <v>3439.5476959064331</v>
      </c>
      <c r="V195" s="30">
        <f t="shared" si="57"/>
        <v>3017.0183859649128</v>
      </c>
      <c r="W195" s="30">
        <f t="shared" si="58"/>
        <v>2997.1043742690058</v>
      </c>
      <c r="X195" s="30">
        <f t="shared" si="59"/>
        <v>312.6861541733121</v>
      </c>
      <c r="Y195" s="30">
        <f t="shared" si="60"/>
        <v>274.27439872408297</v>
      </c>
    </row>
    <row r="196" spans="1:25" x14ac:dyDescent="0.25">
      <c r="A196" s="20" t="s">
        <v>119</v>
      </c>
      <c r="B196" t="s">
        <v>251</v>
      </c>
      <c r="C196" t="s">
        <v>252</v>
      </c>
      <c r="D196" s="12">
        <v>14</v>
      </c>
      <c r="E196" s="13">
        <v>14</v>
      </c>
      <c r="F196" s="13">
        <f t="shared" si="38"/>
        <v>6.16</v>
      </c>
      <c r="G196" s="15">
        <f t="shared" si="53"/>
        <v>0</v>
      </c>
      <c r="H196" s="15">
        <f t="shared" si="54"/>
        <v>0.22889610389610388</v>
      </c>
      <c r="I196" s="14">
        <v>0</v>
      </c>
      <c r="J196" s="14">
        <v>1.41</v>
      </c>
      <c r="K196" s="14">
        <v>4.75</v>
      </c>
      <c r="L196" s="14">
        <v>0</v>
      </c>
      <c r="M196" s="14">
        <v>6.16</v>
      </c>
      <c r="N196" s="16">
        <v>-5359.7740000000003</v>
      </c>
      <c r="O196" s="6">
        <v>64201.133999999998</v>
      </c>
      <c r="P196" s="6">
        <v>3424.8719999999998</v>
      </c>
      <c r="Q196" s="6">
        <v>11036.753000000001</v>
      </c>
      <c r="R196" s="6">
        <f t="shared" si="41"/>
        <v>75237.887000000002</v>
      </c>
      <c r="S196" s="6">
        <f t="shared" si="42"/>
        <v>69878.112999999998</v>
      </c>
      <c r="T196" s="6">
        <f t="shared" si="55"/>
        <v>5374.1347857142855</v>
      </c>
      <c r="U196" s="6">
        <f t="shared" si="56"/>
        <v>5129.5010714285718</v>
      </c>
      <c r="V196" s="6">
        <f t="shared" si="57"/>
        <v>4746.6600714285714</v>
      </c>
      <c r="W196" s="6">
        <f t="shared" si="58"/>
        <v>4585.7952857142855</v>
      </c>
      <c r="X196" s="6">
        <f t="shared" si="59"/>
        <v>466.31827922077923</v>
      </c>
      <c r="Y196" s="6">
        <f t="shared" si="60"/>
        <v>431.51455194805197</v>
      </c>
    </row>
    <row r="197" spans="1:25" x14ac:dyDescent="0.25">
      <c r="A197" s="24" t="s">
        <v>30</v>
      </c>
      <c r="B197" s="25" t="s">
        <v>251</v>
      </c>
      <c r="C197" s="25" t="s">
        <v>253</v>
      </c>
      <c r="D197" s="26">
        <v>34</v>
      </c>
      <c r="E197" s="27">
        <v>32.625</v>
      </c>
      <c r="F197" s="27">
        <f t="shared" si="38"/>
        <v>11.54</v>
      </c>
      <c r="G197" s="28">
        <f t="shared" si="53"/>
        <v>0.268630849220104</v>
      </c>
      <c r="H197" s="28">
        <f t="shared" si="54"/>
        <v>0.40727902946273836</v>
      </c>
      <c r="I197" s="29">
        <v>3.1</v>
      </c>
      <c r="J197" s="29">
        <v>1.6</v>
      </c>
      <c r="K197" s="29">
        <v>6.84</v>
      </c>
      <c r="L197" s="29">
        <v>1.25</v>
      </c>
      <c r="M197" s="29">
        <v>12.79</v>
      </c>
      <c r="N197" s="30">
        <v>-11286.92</v>
      </c>
      <c r="O197" s="30">
        <v>107907.478</v>
      </c>
      <c r="P197" s="30">
        <v>28064.567999999999</v>
      </c>
      <c r="Q197" s="30">
        <v>51641.082999999999</v>
      </c>
      <c r="R197" s="30">
        <f t="shared" si="41"/>
        <v>159548.56099999999</v>
      </c>
      <c r="S197" s="30">
        <f t="shared" si="42"/>
        <v>148261.64099999997</v>
      </c>
      <c r="T197" s="30">
        <f t="shared" si="55"/>
        <v>4890.3773486590035</v>
      </c>
      <c r="U197" s="30">
        <f t="shared" si="56"/>
        <v>4030.1607049808426</v>
      </c>
      <c r="V197" s="30">
        <f t="shared" si="57"/>
        <v>3684.2014712643672</v>
      </c>
      <c r="W197" s="30">
        <f t="shared" si="58"/>
        <v>3307.5089042145596</v>
      </c>
      <c r="X197" s="30">
        <f t="shared" si="59"/>
        <v>366.37824590734931</v>
      </c>
      <c r="Y197" s="30">
        <f t="shared" si="60"/>
        <v>334.92740647857886</v>
      </c>
    </row>
    <row r="198" spans="1:25" x14ac:dyDescent="0.25">
      <c r="A198" s="20" t="s">
        <v>30</v>
      </c>
      <c r="B198" t="s">
        <v>251</v>
      </c>
      <c r="C198" t="s">
        <v>254</v>
      </c>
      <c r="D198" s="12">
        <v>57</v>
      </c>
      <c r="E198" s="13">
        <v>58.125</v>
      </c>
      <c r="F198" s="13">
        <f t="shared" si="38"/>
        <v>16.91</v>
      </c>
      <c r="G198" s="15">
        <f t="shared" si="53"/>
        <v>0.23654642223536368</v>
      </c>
      <c r="H198" s="15">
        <f t="shared" si="54"/>
        <v>0.3548196333530455</v>
      </c>
      <c r="I198" s="14">
        <v>4</v>
      </c>
      <c r="J198" s="14">
        <v>2</v>
      </c>
      <c r="K198" s="14">
        <v>10.91</v>
      </c>
      <c r="L198" s="14">
        <v>1.63</v>
      </c>
      <c r="M198" s="14">
        <v>18.54</v>
      </c>
      <c r="N198" s="16">
        <v>-20734.09</v>
      </c>
      <c r="O198" s="6">
        <v>187546.022</v>
      </c>
      <c r="P198" s="6">
        <v>26424.923999999999</v>
      </c>
      <c r="Q198" s="6">
        <v>47667.957999999999</v>
      </c>
      <c r="R198" s="6">
        <f t="shared" si="41"/>
        <v>235213.97999999998</v>
      </c>
      <c r="S198" s="6">
        <f t="shared" si="42"/>
        <v>214479.88999999998</v>
      </c>
      <c r="T198" s="6">
        <f t="shared" si="55"/>
        <v>4046.6921290322575</v>
      </c>
      <c r="U198" s="6">
        <f t="shared" si="56"/>
        <v>3592.0697806451608</v>
      </c>
      <c r="V198" s="6">
        <f t="shared" si="57"/>
        <v>3235.3542537634407</v>
      </c>
      <c r="W198" s="6">
        <f t="shared" si="58"/>
        <v>3226.5982279569894</v>
      </c>
      <c r="X198" s="6">
        <f t="shared" si="59"/>
        <v>326.55179824046917</v>
      </c>
      <c r="Y198" s="6">
        <f t="shared" si="60"/>
        <v>294.12311397849459</v>
      </c>
    </row>
    <row r="199" spans="1:25" x14ac:dyDescent="0.25">
      <c r="A199" s="24" t="s">
        <v>46</v>
      </c>
      <c r="B199" s="25" t="s">
        <v>251</v>
      </c>
      <c r="C199" s="25" t="s">
        <v>255</v>
      </c>
      <c r="D199" s="26">
        <v>76</v>
      </c>
      <c r="E199" s="27">
        <v>76.875</v>
      </c>
      <c r="F199" s="27">
        <f t="shared" si="38"/>
        <v>22.130000000000003</v>
      </c>
      <c r="G199" s="28">
        <f t="shared" si="53"/>
        <v>0.16719385449615906</v>
      </c>
      <c r="H199" s="28">
        <f t="shared" si="54"/>
        <v>0.29371893357433343</v>
      </c>
      <c r="I199" s="29">
        <v>3.7</v>
      </c>
      <c r="J199" s="29">
        <v>2.8</v>
      </c>
      <c r="K199" s="29">
        <v>15.63</v>
      </c>
      <c r="L199" s="29">
        <v>2.4700000000000002</v>
      </c>
      <c r="M199" s="29">
        <v>24.6</v>
      </c>
      <c r="N199" s="30">
        <v>-24578.356</v>
      </c>
      <c r="O199" s="30">
        <v>248938.15599999999</v>
      </c>
      <c r="P199" s="30">
        <v>48184.824000000001</v>
      </c>
      <c r="Q199" s="30">
        <v>81386.323999999993</v>
      </c>
      <c r="R199" s="30">
        <f t="shared" si="41"/>
        <v>330324.47999999998</v>
      </c>
      <c r="S199" s="30">
        <f t="shared" si="42"/>
        <v>305746.12399999995</v>
      </c>
      <c r="T199" s="30">
        <f t="shared" si="55"/>
        <v>4296.9038048780485</v>
      </c>
      <c r="U199" s="30">
        <f t="shared" si="56"/>
        <v>3670.1093463414627</v>
      </c>
      <c r="V199" s="30">
        <f t="shared" si="57"/>
        <v>3350.3908943089427</v>
      </c>
      <c r="W199" s="30">
        <f t="shared" si="58"/>
        <v>3238.2199154471541</v>
      </c>
      <c r="X199" s="30">
        <f t="shared" si="59"/>
        <v>333.64630421286023</v>
      </c>
      <c r="Y199" s="30">
        <f t="shared" si="60"/>
        <v>304.58099039172208</v>
      </c>
    </row>
    <row r="200" spans="1:25" x14ac:dyDescent="0.25">
      <c r="A200" s="20" t="s">
        <v>72</v>
      </c>
      <c r="B200" t="s">
        <v>251</v>
      </c>
      <c r="C200" t="s">
        <v>256</v>
      </c>
      <c r="D200" s="12">
        <v>91</v>
      </c>
      <c r="E200" s="13">
        <v>91</v>
      </c>
      <c r="F200" s="13">
        <f t="shared" si="38"/>
        <v>28.03</v>
      </c>
      <c r="G200" s="15">
        <f t="shared" si="53"/>
        <v>0.15162326079200855</v>
      </c>
      <c r="H200" s="15">
        <f t="shared" si="54"/>
        <v>0.32286835533357117</v>
      </c>
      <c r="I200" s="14">
        <v>4.25</v>
      </c>
      <c r="J200" s="14">
        <v>4.8</v>
      </c>
      <c r="K200" s="14">
        <v>18.98</v>
      </c>
      <c r="L200" s="14">
        <v>2</v>
      </c>
      <c r="M200" s="14">
        <v>30.03</v>
      </c>
      <c r="N200" s="16">
        <v>-27650.675999999999</v>
      </c>
      <c r="O200" s="6">
        <v>260842.571</v>
      </c>
      <c r="P200" s="6">
        <v>54807.743999999999</v>
      </c>
      <c r="Q200" s="6">
        <v>89813.538</v>
      </c>
      <c r="R200" s="6">
        <f t="shared" si="41"/>
        <v>350656.109</v>
      </c>
      <c r="S200" s="6">
        <f t="shared" si="42"/>
        <v>323005.43300000002</v>
      </c>
      <c r="T200" s="6">
        <f t="shared" si="55"/>
        <v>3853.3638351648351</v>
      </c>
      <c r="U200" s="6">
        <f t="shared" si="56"/>
        <v>3251.0809340659339</v>
      </c>
      <c r="V200" s="6">
        <f t="shared" si="57"/>
        <v>2947.2273516483519</v>
      </c>
      <c r="W200" s="6">
        <f t="shared" si="58"/>
        <v>2866.4018791208791</v>
      </c>
      <c r="X200" s="6">
        <f t="shared" si="59"/>
        <v>295.55281218781215</v>
      </c>
      <c r="Y200" s="6">
        <f t="shared" si="60"/>
        <v>267.92975924075927</v>
      </c>
    </row>
    <row r="201" spans="1:25" x14ac:dyDescent="0.25">
      <c r="A201" s="24" t="s">
        <v>119</v>
      </c>
      <c r="B201" s="25" t="s">
        <v>257</v>
      </c>
      <c r="C201" s="25" t="s">
        <v>311</v>
      </c>
      <c r="D201" s="26">
        <v>8</v>
      </c>
      <c r="E201" s="27">
        <v>6.125</v>
      </c>
      <c r="F201" s="27">
        <f t="shared" ref="F201:F231" si="61">+I201+J201+K201</f>
        <v>2.16</v>
      </c>
      <c r="G201" s="28">
        <f t="shared" si="53"/>
        <v>0</v>
      </c>
      <c r="H201" s="28">
        <f t="shared" si="54"/>
        <v>9.2592592592592587E-2</v>
      </c>
      <c r="I201" s="29">
        <v>0</v>
      </c>
      <c r="J201" s="29">
        <v>0.2</v>
      </c>
      <c r="K201" s="29">
        <v>1.96</v>
      </c>
      <c r="L201" s="29">
        <v>0</v>
      </c>
      <c r="M201" s="29">
        <v>2.16</v>
      </c>
      <c r="N201" s="30">
        <v>0</v>
      </c>
      <c r="O201" s="30">
        <v>0</v>
      </c>
      <c r="P201" s="30">
        <v>0</v>
      </c>
      <c r="Q201" s="30">
        <v>1.3</v>
      </c>
      <c r="R201" s="30">
        <f t="shared" ref="R201:R231" si="62">+Q201+O201</f>
        <v>1.3</v>
      </c>
      <c r="S201" s="30">
        <f t="shared" ref="S201:S231" si="63">+R201+N201</f>
        <v>1.3</v>
      </c>
      <c r="T201" s="30">
        <f t="shared" si="55"/>
        <v>0.21224489795918369</v>
      </c>
      <c r="U201" s="30">
        <f t="shared" si="56"/>
        <v>0.21224489795918369</v>
      </c>
      <c r="V201" s="30">
        <f t="shared" si="57"/>
        <v>0.21224489795918369</v>
      </c>
      <c r="W201" s="30">
        <f t="shared" si="58"/>
        <v>0</v>
      </c>
      <c r="X201" s="30">
        <f t="shared" si="59"/>
        <v>1.9294990723562153E-2</v>
      </c>
      <c r="Y201" s="30">
        <f t="shared" si="60"/>
        <v>1.9294990723562153E-2</v>
      </c>
    </row>
    <row r="202" spans="1:25" x14ac:dyDescent="0.25">
      <c r="A202" s="20" t="s">
        <v>119</v>
      </c>
      <c r="B202" t="s">
        <v>257</v>
      </c>
      <c r="C202" t="s">
        <v>258</v>
      </c>
      <c r="D202" s="12">
        <v>24</v>
      </c>
      <c r="E202" s="13">
        <v>24</v>
      </c>
      <c r="F202" s="13">
        <f t="shared" si="61"/>
        <v>8.8000000000000007</v>
      </c>
      <c r="G202" s="15">
        <f t="shared" ref="G202:G232" si="64">+I202/F202</f>
        <v>0.17045454545454544</v>
      </c>
      <c r="H202" s="15">
        <f t="shared" ref="H202:H232" si="65">+(I202+J202)/F202</f>
        <v>0.54545454545454541</v>
      </c>
      <c r="I202" s="14">
        <v>1.5</v>
      </c>
      <c r="J202" s="14">
        <v>3.3</v>
      </c>
      <c r="K202" s="14">
        <v>4</v>
      </c>
      <c r="L202" s="14">
        <v>1</v>
      </c>
      <c r="M202" s="14">
        <v>9.8000000000000007</v>
      </c>
      <c r="N202" s="16">
        <v>-9640.768</v>
      </c>
      <c r="O202" s="6">
        <v>94152.292000000001</v>
      </c>
      <c r="P202" s="6">
        <v>7817.7839999999997</v>
      </c>
      <c r="Q202" s="6">
        <v>15966.058999999999</v>
      </c>
      <c r="R202" s="6">
        <f t="shared" si="62"/>
        <v>110118.351</v>
      </c>
      <c r="S202" s="6">
        <f t="shared" si="63"/>
        <v>100477.583</v>
      </c>
      <c r="T202" s="6">
        <f t="shared" ref="T202:T232" si="66">+R202/E202</f>
        <v>4588.2646249999998</v>
      </c>
      <c r="U202" s="6">
        <f t="shared" ref="U202:U232" si="67">+(R202-P202)/E202</f>
        <v>4262.5236249999998</v>
      </c>
      <c r="V202" s="6">
        <f t="shared" ref="V202:V232" si="68">+(S202-P202)/E202</f>
        <v>3860.8249583333331</v>
      </c>
      <c r="W202" s="6">
        <f t="shared" ref="W202:W232" si="69">+O202/E202</f>
        <v>3923.0121666666669</v>
      </c>
      <c r="X202" s="6">
        <f t="shared" ref="X202:X232" si="70">+U202/$X$1</f>
        <v>387.5021477272727</v>
      </c>
      <c r="Y202" s="6">
        <f t="shared" ref="Y202:Y232" si="71">+V202/$X$1</f>
        <v>350.9840871212121</v>
      </c>
    </row>
    <row r="203" spans="1:25" x14ac:dyDescent="0.25">
      <c r="A203" s="24" t="s">
        <v>119</v>
      </c>
      <c r="B203" s="25" t="s">
        <v>257</v>
      </c>
      <c r="C203" s="25" t="s">
        <v>259</v>
      </c>
      <c r="D203" s="26">
        <v>26</v>
      </c>
      <c r="E203" s="27">
        <v>25</v>
      </c>
      <c r="F203" s="27">
        <f t="shared" si="61"/>
        <v>9.67</v>
      </c>
      <c r="G203" s="28">
        <f t="shared" si="64"/>
        <v>0.41365046535677352</v>
      </c>
      <c r="H203" s="28">
        <f t="shared" si="65"/>
        <v>0.41365046535677352</v>
      </c>
      <c r="I203" s="29">
        <v>4</v>
      </c>
      <c r="J203" s="29">
        <v>0</v>
      </c>
      <c r="K203" s="29">
        <v>5.67</v>
      </c>
      <c r="L203" s="29">
        <v>1</v>
      </c>
      <c r="M203" s="29">
        <v>10.67</v>
      </c>
      <c r="N203" s="30">
        <v>-11029.945</v>
      </c>
      <c r="O203" s="30">
        <v>90837.481</v>
      </c>
      <c r="P203" s="30">
        <v>10527.216</v>
      </c>
      <c r="Q203" s="30">
        <v>20549.718000000001</v>
      </c>
      <c r="R203" s="30">
        <f t="shared" si="62"/>
        <v>111387.19899999999</v>
      </c>
      <c r="S203" s="30">
        <f t="shared" si="63"/>
        <v>100357.25399999999</v>
      </c>
      <c r="T203" s="30">
        <f t="shared" si="66"/>
        <v>4455.4879599999995</v>
      </c>
      <c r="U203" s="30">
        <f t="shared" si="67"/>
        <v>4034.3993199999995</v>
      </c>
      <c r="V203" s="30">
        <f t="shared" si="68"/>
        <v>3593.2015199999996</v>
      </c>
      <c r="W203" s="30">
        <f t="shared" si="69"/>
        <v>3633.4992400000001</v>
      </c>
      <c r="X203" s="30">
        <f t="shared" si="70"/>
        <v>366.7635745454545</v>
      </c>
      <c r="Y203" s="30">
        <f t="shared" si="71"/>
        <v>326.65468363636359</v>
      </c>
    </row>
    <row r="204" spans="1:25" x14ac:dyDescent="0.25">
      <c r="A204" s="20" t="s">
        <v>30</v>
      </c>
      <c r="B204" t="s">
        <v>257</v>
      </c>
      <c r="C204" t="s">
        <v>260</v>
      </c>
      <c r="D204" s="12">
        <v>42</v>
      </c>
      <c r="E204" s="13">
        <v>36.875</v>
      </c>
      <c r="F204" s="13">
        <f t="shared" si="61"/>
        <v>17.18</v>
      </c>
      <c r="G204" s="15">
        <f t="shared" si="64"/>
        <v>0.20547147846332944</v>
      </c>
      <c r="H204" s="15">
        <f t="shared" si="65"/>
        <v>0.45692665890570427</v>
      </c>
      <c r="I204" s="14">
        <v>3.53</v>
      </c>
      <c r="J204" s="14">
        <v>4.32</v>
      </c>
      <c r="K204" s="14">
        <v>9.33</v>
      </c>
      <c r="L204" s="14">
        <v>0.69</v>
      </c>
      <c r="M204" s="14">
        <v>17.87</v>
      </c>
      <c r="N204" s="16">
        <v>-13851.052</v>
      </c>
      <c r="O204" s="6">
        <v>153223.019</v>
      </c>
      <c r="P204" s="6">
        <v>11802.48</v>
      </c>
      <c r="Q204" s="6">
        <v>37185.650999999998</v>
      </c>
      <c r="R204" s="6">
        <f t="shared" si="62"/>
        <v>190408.66999999998</v>
      </c>
      <c r="S204" s="6">
        <f t="shared" si="63"/>
        <v>176557.61799999999</v>
      </c>
      <c r="T204" s="6">
        <f t="shared" si="66"/>
        <v>5163.6249491525423</v>
      </c>
      <c r="U204" s="6">
        <f t="shared" si="67"/>
        <v>4843.5576949152537</v>
      </c>
      <c r="V204" s="6">
        <f t="shared" si="68"/>
        <v>4467.9359457627115</v>
      </c>
      <c r="W204" s="6">
        <f t="shared" si="69"/>
        <v>4155.200515254237</v>
      </c>
      <c r="X204" s="6">
        <f t="shared" si="70"/>
        <v>440.3234268104776</v>
      </c>
      <c r="Y204" s="6">
        <f t="shared" si="71"/>
        <v>406.17599506933743</v>
      </c>
    </row>
    <row r="205" spans="1:25" x14ac:dyDescent="0.25">
      <c r="A205" s="24" t="s">
        <v>93</v>
      </c>
      <c r="B205" s="25" t="s">
        <v>257</v>
      </c>
      <c r="C205" s="25" t="s">
        <v>261</v>
      </c>
      <c r="D205" s="26">
        <v>156</v>
      </c>
      <c r="E205" s="27">
        <v>145</v>
      </c>
      <c r="F205" s="27">
        <f t="shared" si="61"/>
        <v>49.480000000000004</v>
      </c>
      <c r="G205" s="28">
        <f t="shared" si="64"/>
        <v>0.23848019401778495</v>
      </c>
      <c r="H205" s="28">
        <f t="shared" si="65"/>
        <v>0.58872271624898942</v>
      </c>
      <c r="I205" s="29">
        <v>11.8</v>
      </c>
      <c r="J205" s="29">
        <v>17.329999999999998</v>
      </c>
      <c r="K205" s="29">
        <v>20.350000000000001</v>
      </c>
      <c r="L205" s="29">
        <v>1.64</v>
      </c>
      <c r="M205" s="29">
        <v>51.120000000000005</v>
      </c>
      <c r="N205" s="30">
        <v>-65226.216999999997</v>
      </c>
      <c r="O205" s="30">
        <v>467195.859</v>
      </c>
      <c r="P205" s="30">
        <v>68943.347999999998</v>
      </c>
      <c r="Q205" s="30">
        <v>111399.534</v>
      </c>
      <c r="R205" s="30">
        <f t="shared" si="62"/>
        <v>578595.39300000004</v>
      </c>
      <c r="S205" s="30">
        <f t="shared" si="63"/>
        <v>513369.17600000004</v>
      </c>
      <c r="T205" s="30">
        <f t="shared" si="66"/>
        <v>3990.3130551724139</v>
      </c>
      <c r="U205" s="30">
        <f t="shared" si="67"/>
        <v>3514.8416896551726</v>
      </c>
      <c r="V205" s="30">
        <f t="shared" si="68"/>
        <v>3065.005710344828</v>
      </c>
      <c r="W205" s="30">
        <f t="shared" si="69"/>
        <v>3222.0404068965518</v>
      </c>
      <c r="X205" s="30">
        <f t="shared" si="70"/>
        <v>319.53106269592479</v>
      </c>
      <c r="Y205" s="30">
        <f t="shared" si="71"/>
        <v>278.63688275862074</v>
      </c>
    </row>
    <row r="206" spans="1:25" x14ac:dyDescent="0.25">
      <c r="A206" s="20" t="s">
        <v>30</v>
      </c>
      <c r="B206" t="s">
        <v>262</v>
      </c>
      <c r="C206" t="s">
        <v>263</v>
      </c>
      <c r="D206" s="12">
        <v>45</v>
      </c>
      <c r="E206" s="13">
        <v>41.375</v>
      </c>
      <c r="F206" s="13">
        <f t="shared" si="61"/>
        <v>14.71</v>
      </c>
      <c r="G206" s="15">
        <f t="shared" si="64"/>
        <v>0.35214140040788577</v>
      </c>
      <c r="H206" s="15">
        <f t="shared" si="65"/>
        <v>0.43575798776342622</v>
      </c>
      <c r="I206" s="14">
        <v>5.18</v>
      </c>
      <c r="J206" s="14">
        <v>1.23</v>
      </c>
      <c r="K206" s="14">
        <v>8.3000000000000007</v>
      </c>
      <c r="L206" s="14">
        <v>0</v>
      </c>
      <c r="M206" s="14">
        <v>14.71</v>
      </c>
      <c r="N206" s="16">
        <v>-18439.376</v>
      </c>
      <c r="O206" s="6">
        <v>128711.17</v>
      </c>
      <c r="P206" s="6">
        <v>24749.556</v>
      </c>
      <c r="Q206" s="6">
        <v>49390.493000000002</v>
      </c>
      <c r="R206" s="6">
        <f t="shared" si="62"/>
        <v>178101.663</v>
      </c>
      <c r="S206" s="6">
        <f t="shared" si="63"/>
        <v>159662.28700000001</v>
      </c>
      <c r="T206" s="6">
        <f t="shared" si="66"/>
        <v>4304.5719154078552</v>
      </c>
      <c r="U206" s="6">
        <f t="shared" si="67"/>
        <v>3706.3953353474317</v>
      </c>
      <c r="V206" s="6">
        <f t="shared" si="68"/>
        <v>3260.7306586102718</v>
      </c>
      <c r="W206" s="6">
        <f t="shared" si="69"/>
        <v>3110.843987915408</v>
      </c>
      <c r="X206" s="6">
        <f t="shared" si="70"/>
        <v>336.94503048613018</v>
      </c>
      <c r="Y206" s="6">
        <f t="shared" si="71"/>
        <v>296.43005987366109</v>
      </c>
    </row>
    <row r="207" spans="1:25" x14ac:dyDescent="0.25">
      <c r="A207" s="24" t="s">
        <v>30</v>
      </c>
      <c r="B207" s="25" t="s">
        <v>264</v>
      </c>
      <c r="C207" s="25" t="s">
        <v>265</v>
      </c>
      <c r="D207" s="26">
        <v>46</v>
      </c>
      <c r="E207" s="27">
        <v>45.125</v>
      </c>
      <c r="F207" s="27">
        <f t="shared" si="61"/>
        <v>10.91</v>
      </c>
      <c r="G207" s="28">
        <f t="shared" si="64"/>
        <v>0.18881759853345556</v>
      </c>
      <c r="H207" s="28">
        <f t="shared" si="65"/>
        <v>0.32630614115490375</v>
      </c>
      <c r="I207" s="29">
        <v>2.06</v>
      </c>
      <c r="J207" s="29">
        <v>1.5</v>
      </c>
      <c r="K207" s="29">
        <v>7.35</v>
      </c>
      <c r="L207" s="29">
        <v>0</v>
      </c>
      <c r="M207" s="29">
        <v>10.91</v>
      </c>
      <c r="N207" s="30">
        <v>-11578.891</v>
      </c>
      <c r="O207" s="30">
        <v>89346.93</v>
      </c>
      <c r="P207" s="30">
        <v>0</v>
      </c>
      <c r="Q207" s="30">
        <v>21583.621999999999</v>
      </c>
      <c r="R207" s="30">
        <f t="shared" si="62"/>
        <v>110930.552</v>
      </c>
      <c r="S207" s="30">
        <f t="shared" si="63"/>
        <v>99351.660999999993</v>
      </c>
      <c r="T207" s="30">
        <f t="shared" si="66"/>
        <v>2458.2947811634349</v>
      </c>
      <c r="U207" s="30">
        <f t="shared" si="67"/>
        <v>2458.2947811634349</v>
      </c>
      <c r="V207" s="30">
        <f t="shared" si="68"/>
        <v>2201.6988587257615</v>
      </c>
      <c r="W207" s="30">
        <f t="shared" si="69"/>
        <v>1979.9873684210525</v>
      </c>
      <c r="X207" s="30">
        <f t="shared" si="70"/>
        <v>223.48134374213043</v>
      </c>
      <c r="Y207" s="30">
        <f t="shared" si="71"/>
        <v>200.15444170234196</v>
      </c>
    </row>
    <row r="208" spans="1:25" x14ac:dyDescent="0.25">
      <c r="A208" s="20" t="s">
        <v>46</v>
      </c>
      <c r="B208" t="s">
        <v>264</v>
      </c>
      <c r="C208" t="s">
        <v>266</v>
      </c>
      <c r="D208" s="12">
        <v>84</v>
      </c>
      <c r="E208" s="13">
        <v>81.75</v>
      </c>
      <c r="F208" s="13">
        <f t="shared" si="61"/>
        <v>25.33</v>
      </c>
      <c r="G208" s="15">
        <f t="shared" si="64"/>
        <v>0.24674299249901305</v>
      </c>
      <c r="H208" s="15">
        <f t="shared" si="65"/>
        <v>0.27635215159889459</v>
      </c>
      <c r="I208" s="14">
        <v>6.25</v>
      </c>
      <c r="J208" s="14">
        <v>0.75</v>
      </c>
      <c r="K208" s="14">
        <v>18.329999999999998</v>
      </c>
      <c r="L208" s="14">
        <v>1.1200000000000001</v>
      </c>
      <c r="M208" s="14">
        <v>26.45</v>
      </c>
      <c r="N208" s="16">
        <v>-31327.5</v>
      </c>
      <c r="O208" s="6">
        <v>212953.451</v>
      </c>
      <c r="P208" s="6">
        <v>12824</v>
      </c>
      <c r="Q208" s="6">
        <v>44108.578000000001</v>
      </c>
      <c r="R208" s="6">
        <f t="shared" si="62"/>
        <v>257062.02900000001</v>
      </c>
      <c r="S208" s="6">
        <f t="shared" si="63"/>
        <v>225734.52900000001</v>
      </c>
      <c r="T208" s="6">
        <f t="shared" si="66"/>
        <v>3144.4896513761469</v>
      </c>
      <c r="U208" s="6">
        <f t="shared" si="67"/>
        <v>2987.6211498470948</v>
      </c>
      <c r="V208" s="6">
        <f t="shared" si="68"/>
        <v>2604.4101406727832</v>
      </c>
      <c r="W208" s="6">
        <f t="shared" si="69"/>
        <v>2604.9351804281346</v>
      </c>
      <c r="X208" s="6">
        <f t="shared" si="70"/>
        <v>271.60192271337223</v>
      </c>
      <c r="Y208" s="6">
        <f t="shared" si="71"/>
        <v>236.76455824298029</v>
      </c>
    </row>
    <row r="209" spans="1:25" x14ac:dyDescent="0.25">
      <c r="A209" s="24" t="s">
        <v>30</v>
      </c>
      <c r="B209" s="25" t="s">
        <v>267</v>
      </c>
      <c r="C209" s="25" t="s">
        <v>268</v>
      </c>
      <c r="D209" s="26">
        <v>59</v>
      </c>
      <c r="E209" s="27">
        <v>58.875</v>
      </c>
      <c r="F209" s="27">
        <f t="shared" si="61"/>
        <v>22.52</v>
      </c>
      <c r="G209" s="28">
        <f t="shared" si="64"/>
        <v>0.20692717584369449</v>
      </c>
      <c r="H209" s="28">
        <f t="shared" si="65"/>
        <v>0.48445825932504444</v>
      </c>
      <c r="I209" s="29">
        <v>4.66</v>
      </c>
      <c r="J209" s="29">
        <v>6.25</v>
      </c>
      <c r="K209" s="29">
        <v>11.61</v>
      </c>
      <c r="L209" s="29">
        <v>1.8</v>
      </c>
      <c r="M209" s="29">
        <v>24.32</v>
      </c>
      <c r="N209" s="30">
        <v>-22363.602999999999</v>
      </c>
      <c r="O209" s="30">
        <v>203768.73800000001</v>
      </c>
      <c r="P209" s="30">
        <v>42191.436000000002</v>
      </c>
      <c r="Q209" s="30">
        <v>75343.630999999994</v>
      </c>
      <c r="R209" s="30">
        <f t="shared" si="62"/>
        <v>279112.36900000001</v>
      </c>
      <c r="S209" s="30">
        <f t="shared" si="63"/>
        <v>256748.766</v>
      </c>
      <c r="T209" s="30">
        <f t="shared" si="66"/>
        <v>4740.7621061571126</v>
      </c>
      <c r="U209" s="30">
        <f t="shared" si="67"/>
        <v>4024.134743099788</v>
      </c>
      <c r="V209" s="30">
        <f t="shared" si="68"/>
        <v>3644.2858598726116</v>
      </c>
      <c r="W209" s="30">
        <f t="shared" si="69"/>
        <v>3461.0401358811041</v>
      </c>
      <c r="X209" s="30">
        <f t="shared" si="70"/>
        <v>365.83043119088984</v>
      </c>
      <c r="Y209" s="30">
        <f t="shared" si="71"/>
        <v>331.29871453387381</v>
      </c>
    </row>
    <row r="210" spans="1:25" x14ac:dyDescent="0.25">
      <c r="A210" s="20" t="s">
        <v>72</v>
      </c>
      <c r="B210" t="s">
        <v>267</v>
      </c>
      <c r="C210" t="s">
        <v>269</v>
      </c>
      <c r="D210" s="12">
        <v>102</v>
      </c>
      <c r="E210" s="13">
        <v>105.625</v>
      </c>
      <c r="F210" s="13">
        <f t="shared" si="61"/>
        <v>35.480000000000004</v>
      </c>
      <c r="G210" s="15">
        <f t="shared" si="64"/>
        <v>5.636978579481397E-2</v>
      </c>
      <c r="H210" s="15">
        <f t="shared" si="65"/>
        <v>0.35625704622322435</v>
      </c>
      <c r="I210" s="14">
        <v>2</v>
      </c>
      <c r="J210" s="14">
        <v>10.64</v>
      </c>
      <c r="K210" s="14">
        <v>22.84</v>
      </c>
      <c r="L210" s="14">
        <v>2.75</v>
      </c>
      <c r="M210" s="14">
        <v>38.230000000000004</v>
      </c>
      <c r="N210" s="16">
        <v>-42081.357000000004</v>
      </c>
      <c r="O210" s="6">
        <v>351454.92599999998</v>
      </c>
      <c r="P210" s="6">
        <v>50040.828000000001</v>
      </c>
      <c r="Q210" s="6">
        <v>92528.322</v>
      </c>
      <c r="R210" s="6">
        <f t="shared" si="62"/>
        <v>443983.24799999996</v>
      </c>
      <c r="S210" s="6">
        <f t="shared" si="63"/>
        <v>401901.89099999995</v>
      </c>
      <c r="T210" s="6">
        <f t="shared" si="66"/>
        <v>4203.3916970414193</v>
      </c>
      <c r="U210" s="6">
        <f t="shared" si="67"/>
        <v>3729.6323786982248</v>
      </c>
      <c r="V210" s="6">
        <f t="shared" si="68"/>
        <v>3331.2289988165676</v>
      </c>
      <c r="W210" s="6">
        <f t="shared" si="69"/>
        <v>3327.3839147928993</v>
      </c>
      <c r="X210" s="6">
        <f t="shared" si="70"/>
        <v>339.05748897256586</v>
      </c>
      <c r="Y210" s="6">
        <f t="shared" si="71"/>
        <v>302.83899989241525</v>
      </c>
    </row>
    <row r="211" spans="1:25" x14ac:dyDescent="0.25">
      <c r="A211" s="24" t="s">
        <v>72</v>
      </c>
      <c r="B211" s="25" t="s">
        <v>267</v>
      </c>
      <c r="C211" s="25" t="s">
        <v>270</v>
      </c>
      <c r="D211" s="26">
        <v>107</v>
      </c>
      <c r="E211" s="27">
        <v>107.25</v>
      </c>
      <c r="F211" s="27">
        <f t="shared" si="61"/>
        <v>35.11</v>
      </c>
      <c r="G211" s="28">
        <f t="shared" si="64"/>
        <v>0.28852178866419825</v>
      </c>
      <c r="H211" s="28">
        <f t="shared" si="65"/>
        <v>0.55710623753916266</v>
      </c>
      <c r="I211" s="29">
        <v>10.130000000000001</v>
      </c>
      <c r="J211" s="29">
        <v>9.43</v>
      </c>
      <c r="K211" s="29">
        <v>15.55</v>
      </c>
      <c r="L211" s="29">
        <v>3</v>
      </c>
      <c r="M211" s="29">
        <v>38.11</v>
      </c>
      <c r="N211" s="30">
        <v>-38128.466999999997</v>
      </c>
      <c r="O211" s="30">
        <v>310556.31699999998</v>
      </c>
      <c r="P211" s="30">
        <v>64229.572</v>
      </c>
      <c r="Q211" s="30">
        <v>112208.1</v>
      </c>
      <c r="R211" s="30">
        <f t="shared" si="62"/>
        <v>422764.41700000002</v>
      </c>
      <c r="S211" s="30">
        <f t="shared" si="63"/>
        <v>384635.95</v>
      </c>
      <c r="T211" s="30">
        <f t="shared" si="66"/>
        <v>3941.8593659673661</v>
      </c>
      <c r="U211" s="30">
        <f t="shared" si="67"/>
        <v>3342.9822377622381</v>
      </c>
      <c r="V211" s="30">
        <f t="shared" si="68"/>
        <v>2987.4720559440561</v>
      </c>
      <c r="W211" s="30">
        <f t="shared" si="69"/>
        <v>2895.6299953379953</v>
      </c>
      <c r="X211" s="30">
        <f t="shared" si="70"/>
        <v>303.90747616020349</v>
      </c>
      <c r="Y211" s="30">
        <f t="shared" si="71"/>
        <v>271.58836872218694</v>
      </c>
    </row>
    <row r="212" spans="1:25" x14ac:dyDescent="0.25">
      <c r="A212" s="20" t="s">
        <v>72</v>
      </c>
      <c r="B212" t="s">
        <v>267</v>
      </c>
      <c r="C212" t="s">
        <v>271</v>
      </c>
      <c r="D212" s="12">
        <v>112</v>
      </c>
      <c r="E212" s="13">
        <v>112.5</v>
      </c>
      <c r="F212" s="13">
        <f t="shared" si="61"/>
        <v>35.93</v>
      </c>
      <c r="G212" s="15">
        <f t="shared" si="64"/>
        <v>0.2897300306150849</v>
      </c>
      <c r="H212" s="15">
        <f t="shared" si="65"/>
        <v>0.48232674645143331</v>
      </c>
      <c r="I212" s="14">
        <v>10.41</v>
      </c>
      <c r="J212" s="14">
        <v>6.92</v>
      </c>
      <c r="K212" s="14">
        <v>18.600000000000001</v>
      </c>
      <c r="L212" s="14">
        <v>2</v>
      </c>
      <c r="M212" s="14">
        <v>37.93</v>
      </c>
      <c r="N212" s="16">
        <v>-44215.144</v>
      </c>
      <c r="O212" s="6">
        <v>320450.19799999997</v>
      </c>
      <c r="P212" s="6">
        <v>21411.045999999998</v>
      </c>
      <c r="Q212" s="6">
        <v>60061.722999999998</v>
      </c>
      <c r="R212" s="6">
        <f t="shared" si="62"/>
        <v>380511.92099999997</v>
      </c>
      <c r="S212" s="6">
        <f t="shared" si="63"/>
        <v>336296.777</v>
      </c>
      <c r="T212" s="6">
        <f t="shared" si="66"/>
        <v>3382.3281866666666</v>
      </c>
      <c r="U212" s="6">
        <f t="shared" si="67"/>
        <v>3192.0077777777778</v>
      </c>
      <c r="V212" s="6">
        <f t="shared" si="68"/>
        <v>2798.984275555556</v>
      </c>
      <c r="W212" s="6">
        <f t="shared" si="69"/>
        <v>2848.4462044444444</v>
      </c>
      <c r="X212" s="6">
        <f t="shared" si="70"/>
        <v>290.18252525252524</v>
      </c>
      <c r="Y212" s="6">
        <f t="shared" si="71"/>
        <v>254.453115959596</v>
      </c>
    </row>
    <row r="213" spans="1:25" x14ac:dyDescent="0.25">
      <c r="A213" s="24" t="s">
        <v>72</v>
      </c>
      <c r="B213" s="25" t="s">
        <v>267</v>
      </c>
      <c r="C213" s="25" t="s">
        <v>272</v>
      </c>
      <c r="D213" s="26">
        <v>116</v>
      </c>
      <c r="E213" s="27">
        <v>116.625</v>
      </c>
      <c r="F213" s="27">
        <f t="shared" si="61"/>
        <v>38.36</v>
      </c>
      <c r="G213" s="28">
        <f t="shared" si="64"/>
        <v>0.17075078206465066</v>
      </c>
      <c r="H213" s="28">
        <f t="shared" si="65"/>
        <v>0.38529718456725759</v>
      </c>
      <c r="I213" s="29">
        <v>6.55</v>
      </c>
      <c r="J213" s="29">
        <v>8.23</v>
      </c>
      <c r="K213" s="29">
        <v>23.58</v>
      </c>
      <c r="L213" s="29">
        <v>3.6</v>
      </c>
      <c r="M213" s="29">
        <v>41.96</v>
      </c>
      <c r="N213" s="30">
        <v>-43944.108</v>
      </c>
      <c r="O213" s="30">
        <v>370922.05499999999</v>
      </c>
      <c r="P213" s="30">
        <v>40389.995999999999</v>
      </c>
      <c r="Q213" s="30">
        <v>88880.042000000001</v>
      </c>
      <c r="R213" s="30">
        <f t="shared" si="62"/>
        <v>459802.09700000001</v>
      </c>
      <c r="S213" s="30">
        <f t="shared" si="63"/>
        <v>415857.989</v>
      </c>
      <c r="T213" s="30">
        <f t="shared" si="66"/>
        <v>3942.5688917470525</v>
      </c>
      <c r="U213" s="30">
        <f t="shared" si="67"/>
        <v>3596.2452390139338</v>
      </c>
      <c r="V213" s="30">
        <f t="shared" si="68"/>
        <v>3219.4468853161843</v>
      </c>
      <c r="W213" s="30">
        <f t="shared" si="69"/>
        <v>3180.4677813504823</v>
      </c>
      <c r="X213" s="30">
        <f t="shared" si="70"/>
        <v>326.93138536490306</v>
      </c>
      <c r="Y213" s="30">
        <f t="shared" si="71"/>
        <v>292.67698957419856</v>
      </c>
    </row>
    <row r="214" spans="1:25" x14ac:dyDescent="0.25">
      <c r="A214" s="20" t="s">
        <v>72</v>
      </c>
      <c r="B214" t="s">
        <v>267</v>
      </c>
      <c r="C214" t="s">
        <v>273</v>
      </c>
      <c r="D214" s="12">
        <v>119</v>
      </c>
      <c r="E214" s="13">
        <v>120.125</v>
      </c>
      <c r="F214" s="13">
        <f t="shared" si="61"/>
        <v>38.68</v>
      </c>
      <c r="G214" s="15">
        <f t="shared" si="64"/>
        <v>0.2699069286452947</v>
      </c>
      <c r="H214" s="15">
        <f t="shared" si="65"/>
        <v>0.48940020682523266</v>
      </c>
      <c r="I214" s="14">
        <v>10.44</v>
      </c>
      <c r="J214" s="14">
        <v>8.49</v>
      </c>
      <c r="K214" s="14">
        <v>19.75</v>
      </c>
      <c r="L214" s="14">
        <v>2.68</v>
      </c>
      <c r="M214" s="14">
        <v>41.36</v>
      </c>
      <c r="N214" s="16">
        <v>-45997.637000000002</v>
      </c>
      <c r="O214" s="6">
        <v>352357.91499999998</v>
      </c>
      <c r="P214" s="6">
        <v>30579.404999999999</v>
      </c>
      <c r="Q214" s="6">
        <v>66473.195999999996</v>
      </c>
      <c r="R214" s="6">
        <f t="shared" si="62"/>
        <v>418831.11099999998</v>
      </c>
      <c r="S214" s="6">
        <f t="shared" si="63"/>
        <v>372833.47399999999</v>
      </c>
      <c r="T214" s="6">
        <f t="shared" si="66"/>
        <v>3486.6273548387094</v>
      </c>
      <c r="U214" s="6">
        <f t="shared" si="67"/>
        <v>3232.0641498439127</v>
      </c>
      <c r="V214" s="6">
        <f t="shared" si="68"/>
        <v>2849.14937773153</v>
      </c>
      <c r="W214" s="6">
        <f t="shared" si="69"/>
        <v>2933.260478668054</v>
      </c>
      <c r="X214" s="6">
        <f t="shared" si="70"/>
        <v>293.82401362217388</v>
      </c>
      <c r="Y214" s="6">
        <f t="shared" si="71"/>
        <v>259.01357979377548</v>
      </c>
    </row>
    <row r="215" spans="1:25" x14ac:dyDescent="0.25">
      <c r="A215" s="24" t="s">
        <v>119</v>
      </c>
      <c r="B215" s="25" t="s">
        <v>274</v>
      </c>
      <c r="C215" s="25" t="s">
        <v>275</v>
      </c>
      <c r="D215" s="26">
        <v>7</v>
      </c>
      <c r="E215" s="27">
        <v>6.875</v>
      </c>
      <c r="F215" s="27">
        <f t="shared" si="61"/>
        <v>2.2000000000000002</v>
      </c>
      <c r="G215" s="28">
        <f t="shared" si="64"/>
        <v>0</v>
      </c>
      <c r="H215" s="28">
        <f t="shared" si="65"/>
        <v>0.27272727272727271</v>
      </c>
      <c r="I215" s="29">
        <v>0</v>
      </c>
      <c r="J215" s="29">
        <v>0.6</v>
      </c>
      <c r="K215" s="29">
        <v>1.6</v>
      </c>
      <c r="L215" s="29">
        <v>0</v>
      </c>
      <c r="M215" s="29">
        <v>2.2000000000000002</v>
      </c>
      <c r="N215" s="30">
        <v>-1592.1859999999999</v>
      </c>
      <c r="O215" s="30">
        <v>19174.825000000001</v>
      </c>
      <c r="P215" s="30">
        <v>1502.0039999999999</v>
      </c>
      <c r="Q215" s="30">
        <v>2312.049</v>
      </c>
      <c r="R215" s="30">
        <f t="shared" si="62"/>
        <v>21486.874</v>
      </c>
      <c r="S215" s="30">
        <f t="shared" si="63"/>
        <v>19894.687999999998</v>
      </c>
      <c r="T215" s="30">
        <f t="shared" si="66"/>
        <v>3125.3634909090911</v>
      </c>
      <c r="U215" s="30">
        <f t="shared" si="67"/>
        <v>2906.8901818181816</v>
      </c>
      <c r="V215" s="30">
        <f t="shared" si="68"/>
        <v>2675.2994909090908</v>
      </c>
      <c r="W215" s="30">
        <f t="shared" si="69"/>
        <v>2789.0654545454545</v>
      </c>
      <c r="X215" s="30">
        <f t="shared" si="70"/>
        <v>264.2627438016529</v>
      </c>
      <c r="Y215" s="30">
        <f t="shared" si="71"/>
        <v>243.20904462809915</v>
      </c>
    </row>
    <row r="216" spans="1:25" x14ac:dyDescent="0.25">
      <c r="A216" s="20" t="s">
        <v>72</v>
      </c>
      <c r="B216" t="s">
        <v>274</v>
      </c>
      <c r="C216" t="s">
        <v>276</v>
      </c>
      <c r="D216" s="12">
        <v>116</v>
      </c>
      <c r="E216" s="13">
        <v>112.875</v>
      </c>
      <c r="F216" s="13">
        <f t="shared" si="61"/>
        <v>31.259999999999998</v>
      </c>
      <c r="G216" s="15">
        <f t="shared" si="64"/>
        <v>0.18234165067178504</v>
      </c>
      <c r="H216" s="15">
        <f t="shared" si="65"/>
        <v>0.31030070377479207</v>
      </c>
      <c r="I216" s="14">
        <v>5.7</v>
      </c>
      <c r="J216" s="14">
        <v>4</v>
      </c>
      <c r="K216" s="14">
        <v>21.56</v>
      </c>
      <c r="L216" s="14">
        <v>3.4</v>
      </c>
      <c r="M216" s="14">
        <v>34.659999999999997</v>
      </c>
      <c r="N216" s="16">
        <v>-35836.561000000002</v>
      </c>
      <c r="O216" s="6">
        <v>315671.12099999998</v>
      </c>
      <c r="P216" s="6">
        <v>34751.004000000001</v>
      </c>
      <c r="Q216" s="6">
        <v>74431.452999999994</v>
      </c>
      <c r="R216" s="6">
        <f t="shared" si="62"/>
        <v>390102.57399999996</v>
      </c>
      <c r="S216" s="6">
        <f t="shared" si="63"/>
        <v>354266.01299999998</v>
      </c>
      <c r="T216" s="6">
        <f t="shared" si="66"/>
        <v>3456.0582414174969</v>
      </c>
      <c r="U216" s="6">
        <f t="shared" si="67"/>
        <v>3148.186666666666</v>
      </c>
      <c r="V216" s="6">
        <f t="shared" si="68"/>
        <v>2830.6977541528236</v>
      </c>
      <c r="W216" s="6">
        <f t="shared" si="69"/>
        <v>2796.6433754152822</v>
      </c>
      <c r="X216" s="6">
        <f t="shared" si="70"/>
        <v>286.19878787878781</v>
      </c>
      <c r="Y216" s="6">
        <f t="shared" si="71"/>
        <v>257.3361594684385</v>
      </c>
    </row>
    <row r="217" spans="1:25" x14ac:dyDescent="0.25">
      <c r="A217" s="24" t="s">
        <v>119</v>
      </c>
      <c r="B217" s="25" t="s">
        <v>277</v>
      </c>
      <c r="C217" s="25" t="s">
        <v>312</v>
      </c>
      <c r="D217" s="26">
        <v>8</v>
      </c>
      <c r="E217" s="27">
        <v>8</v>
      </c>
      <c r="F217" s="27">
        <f t="shared" si="61"/>
        <v>1.4000000000000001</v>
      </c>
      <c r="G217" s="28">
        <f t="shared" si="64"/>
        <v>0.21428571428571425</v>
      </c>
      <c r="H217" s="28">
        <f t="shared" si="65"/>
        <v>1</v>
      </c>
      <c r="I217" s="29">
        <v>0.3</v>
      </c>
      <c r="J217" s="29">
        <v>1.1000000000000001</v>
      </c>
      <c r="K217" s="29">
        <v>0</v>
      </c>
      <c r="L217" s="29">
        <v>0</v>
      </c>
      <c r="M217" s="29">
        <v>1.4000000000000001</v>
      </c>
      <c r="N217" s="30">
        <v>0</v>
      </c>
      <c r="O217" s="30">
        <v>0</v>
      </c>
      <c r="P217" s="30">
        <v>0</v>
      </c>
      <c r="Q217" s="30">
        <v>0</v>
      </c>
      <c r="R217" s="30">
        <f t="shared" si="62"/>
        <v>0</v>
      </c>
      <c r="S217" s="30">
        <f t="shared" si="63"/>
        <v>0</v>
      </c>
      <c r="T217" s="30">
        <f t="shared" si="66"/>
        <v>0</v>
      </c>
      <c r="U217" s="30">
        <f t="shared" si="67"/>
        <v>0</v>
      </c>
      <c r="V217" s="30">
        <f t="shared" si="68"/>
        <v>0</v>
      </c>
      <c r="W217" s="30">
        <f t="shared" si="69"/>
        <v>0</v>
      </c>
      <c r="X217" s="30">
        <f t="shared" si="70"/>
        <v>0</v>
      </c>
      <c r="Y217" s="30">
        <f t="shared" si="71"/>
        <v>0</v>
      </c>
    </row>
    <row r="218" spans="1:25" x14ac:dyDescent="0.25">
      <c r="A218" s="20" t="s">
        <v>119</v>
      </c>
      <c r="B218" t="s">
        <v>277</v>
      </c>
      <c r="C218" t="s">
        <v>278</v>
      </c>
      <c r="D218" s="12">
        <v>25</v>
      </c>
      <c r="E218" s="13">
        <v>24.625</v>
      </c>
      <c r="F218" s="13">
        <f t="shared" si="61"/>
        <v>7</v>
      </c>
      <c r="G218" s="15">
        <f t="shared" si="64"/>
        <v>0.14285714285714285</v>
      </c>
      <c r="H218" s="15">
        <f t="shared" si="65"/>
        <v>0.7142857142857143</v>
      </c>
      <c r="I218" s="14">
        <v>1</v>
      </c>
      <c r="J218" s="14">
        <v>4</v>
      </c>
      <c r="K218" s="14">
        <v>2</v>
      </c>
      <c r="L218" s="14">
        <v>1.5</v>
      </c>
      <c r="M218" s="14">
        <v>8.5</v>
      </c>
      <c r="N218" s="16">
        <v>-10427.755999999999</v>
      </c>
      <c r="O218" s="6">
        <v>82640.53</v>
      </c>
      <c r="P218" s="6">
        <v>6982.0919999999996</v>
      </c>
      <c r="Q218" s="6">
        <v>15473.79</v>
      </c>
      <c r="R218" s="6">
        <f t="shared" si="62"/>
        <v>98114.32</v>
      </c>
      <c r="S218" s="6">
        <f t="shared" si="63"/>
        <v>87686.564000000013</v>
      </c>
      <c r="T218" s="6">
        <f t="shared" si="66"/>
        <v>3984.337868020305</v>
      </c>
      <c r="U218" s="6">
        <f t="shared" si="67"/>
        <v>3700.8011370558379</v>
      </c>
      <c r="V218" s="6">
        <f t="shared" si="68"/>
        <v>3277.3389644670056</v>
      </c>
      <c r="W218" s="6">
        <f t="shared" si="69"/>
        <v>3355.9606091370556</v>
      </c>
      <c r="X218" s="6">
        <f t="shared" si="70"/>
        <v>336.43646700507617</v>
      </c>
      <c r="Y218" s="6">
        <f t="shared" si="71"/>
        <v>297.93990586063688</v>
      </c>
    </row>
    <row r="219" spans="1:25" x14ac:dyDescent="0.25">
      <c r="A219" s="24" t="s">
        <v>30</v>
      </c>
      <c r="B219" s="25" t="s">
        <v>279</v>
      </c>
      <c r="C219" s="25" t="s">
        <v>280</v>
      </c>
      <c r="D219" s="26">
        <v>36</v>
      </c>
      <c r="E219" s="27">
        <v>33.25</v>
      </c>
      <c r="F219" s="27">
        <f t="shared" si="61"/>
        <v>11.43</v>
      </c>
      <c r="G219" s="28">
        <f t="shared" si="64"/>
        <v>8.7489063867016631E-2</v>
      </c>
      <c r="H219" s="28">
        <f t="shared" si="65"/>
        <v>0.23622047244094491</v>
      </c>
      <c r="I219" s="29">
        <v>1</v>
      </c>
      <c r="J219" s="29">
        <v>1.7</v>
      </c>
      <c r="K219" s="29">
        <v>8.73</v>
      </c>
      <c r="L219" s="29">
        <v>0.73</v>
      </c>
      <c r="M219" s="29">
        <v>12.16</v>
      </c>
      <c r="N219" s="30">
        <v>-16122.846</v>
      </c>
      <c r="O219" s="30">
        <v>100740.717</v>
      </c>
      <c r="P219" s="30">
        <v>8526.4920000000002</v>
      </c>
      <c r="Q219" s="30">
        <v>29468.613000000001</v>
      </c>
      <c r="R219" s="30">
        <f t="shared" si="62"/>
        <v>130209.33</v>
      </c>
      <c r="S219" s="30">
        <f t="shared" si="63"/>
        <v>114086.484</v>
      </c>
      <c r="T219" s="30">
        <f t="shared" si="66"/>
        <v>3916.0700751879699</v>
      </c>
      <c r="U219" s="30">
        <f t="shared" si="67"/>
        <v>3659.6342255639097</v>
      </c>
      <c r="V219" s="30">
        <f t="shared" si="68"/>
        <v>3174.7366015037592</v>
      </c>
      <c r="W219" s="30">
        <f t="shared" si="69"/>
        <v>3029.7960000000003</v>
      </c>
      <c r="X219" s="30">
        <f t="shared" si="70"/>
        <v>332.69402050580999</v>
      </c>
      <c r="Y219" s="30">
        <f t="shared" si="71"/>
        <v>288.61241831852357</v>
      </c>
    </row>
    <row r="220" spans="1:25" x14ac:dyDescent="0.25">
      <c r="A220" s="20" t="s">
        <v>46</v>
      </c>
      <c r="B220" t="s">
        <v>281</v>
      </c>
      <c r="C220" t="s">
        <v>282</v>
      </c>
      <c r="D220" s="12">
        <v>89</v>
      </c>
      <c r="E220" s="13">
        <v>89.75</v>
      </c>
      <c r="F220" s="13">
        <f t="shared" si="61"/>
        <v>30.380000000000003</v>
      </c>
      <c r="G220" s="15">
        <f t="shared" si="64"/>
        <v>0.29624753127057274</v>
      </c>
      <c r="H220" s="15">
        <f t="shared" si="65"/>
        <v>0.48815009874917703</v>
      </c>
      <c r="I220" s="14">
        <v>9</v>
      </c>
      <c r="J220" s="14">
        <v>5.83</v>
      </c>
      <c r="K220" s="14">
        <v>15.55</v>
      </c>
      <c r="L220" s="14">
        <v>1</v>
      </c>
      <c r="M220" s="14">
        <v>31.380000000000003</v>
      </c>
      <c r="N220" s="16">
        <v>-43852.51</v>
      </c>
      <c r="O220" s="6">
        <v>266706.65100000001</v>
      </c>
      <c r="P220" s="6">
        <v>24370.187999999998</v>
      </c>
      <c r="Q220" s="6">
        <v>87844.096999999994</v>
      </c>
      <c r="R220" s="6">
        <f t="shared" si="62"/>
        <v>354550.74800000002</v>
      </c>
      <c r="S220" s="6">
        <f t="shared" si="63"/>
        <v>310698.23800000001</v>
      </c>
      <c r="T220" s="6">
        <f t="shared" si="66"/>
        <v>3950.4261615598889</v>
      </c>
      <c r="U220" s="6">
        <f t="shared" si="67"/>
        <v>3678.8920334261838</v>
      </c>
      <c r="V220" s="6">
        <f t="shared" si="68"/>
        <v>3190.2846796657382</v>
      </c>
      <c r="W220" s="6">
        <f t="shared" si="69"/>
        <v>2971.6618495821726</v>
      </c>
      <c r="X220" s="6">
        <f t="shared" si="70"/>
        <v>334.44473031147123</v>
      </c>
      <c r="Y220" s="6">
        <f t="shared" si="71"/>
        <v>290.02587996961256</v>
      </c>
    </row>
    <row r="221" spans="1:25" x14ac:dyDescent="0.25">
      <c r="A221" s="24" t="s">
        <v>30</v>
      </c>
      <c r="B221" s="25" t="s">
        <v>283</v>
      </c>
      <c r="C221" s="25" t="s">
        <v>284</v>
      </c>
      <c r="D221" s="26">
        <v>42</v>
      </c>
      <c r="E221" s="27">
        <v>41.375</v>
      </c>
      <c r="F221" s="27">
        <f t="shared" si="61"/>
        <v>13.920000000000002</v>
      </c>
      <c r="G221" s="28">
        <f t="shared" si="64"/>
        <v>0.19468390804597699</v>
      </c>
      <c r="H221" s="28">
        <f t="shared" si="65"/>
        <v>0.39224137931034475</v>
      </c>
      <c r="I221" s="29">
        <v>2.71</v>
      </c>
      <c r="J221" s="29">
        <v>2.75</v>
      </c>
      <c r="K221" s="29">
        <v>8.4600000000000009</v>
      </c>
      <c r="L221" s="29">
        <v>0.25</v>
      </c>
      <c r="M221" s="29">
        <v>14.170000000000002</v>
      </c>
      <c r="N221" s="30">
        <v>-14155</v>
      </c>
      <c r="O221" s="30">
        <v>112061</v>
      </c>
      <c r="P221" s="30">
        <v>17213</v>
      </c>
      <c r="Q221" s="30">
        <v>37575</v>
      </c>
      <c r="R221" s="30">
        <f t="shared" si="62"/>
        <v>149636</v>
      </c>
      <c r="S221" s="30">
        <f t="shared" si="63"/>
        <v>135481</v>
      </c>
      <c r="T221" s="30">
        <f t="shared" si="66"/>
        <v>3616.5800604229607</v>
      </c>
      <c r="U221" s="30">
        <f t="shared" si="67"/>
        <v>3200.5558912386705</v>
      </c>
      <c r="V221" s="30">
        <f t="shared" si="68"/>
        <v>2858.4410876132929</v>
      </c>
      <c r="W221" s="30">
        <f t="shared" si="69"/>
        <v>2708.4229607250754</v>
      </c>
      <c r="X221" s="30">
        <f t="shared" si="70"/>
        <v>290.95962647624276</v>
      </c>
      <c r="Y221" s="30">
        <f t="shared" si="71"/>
        <v>259.85828069211755</v>
      </c>
    </row>
    <row r="222" spans="1:25" x14ac:dyDescent="0.25">
      <c r="A222" s="20" t="s">
        <v>46</v>
      </c>
      <c r="B222" t="s">
        <v>283</v>
      </c>
      <c r="C222" t="s">
        <v>285</v>
      </c>
      <c r="D222" s="12">
        <v>85</v>
      </c>
      <c r="E222" s="13">
        <v>84</v>
      </c>
      <c r="F222" s="13">
        <f t="shared" si="61"/>
        <v>25.910000000000004</v>
      </c>
      <c r="G222" s="15">
        <f t="shared" si="64"/>
        <v>0.20030876109610188</v>
      </c>
      <c r="H222" s="15">
        <f t="shared" si="65"/>
        <v>0.44152836742570434</v>
      </c>
      <c r="I222" s="14">
        <v>5.19</v>
      </c>
      <c r="J222" s="14">
        <v>6.25</v>
      </c>
      <c r="K222" s="14">
        <v>14.47</v>
      </c>
      <c r="L222" s="14">
        <v>1</v>
      </c>
      <c r="M222" s="14">
        <v>26.910000000000004</v>
      </c>
      <c r="N222" s="16">
        <v>-23166</v>
      </c>
      <c r="O222" s="6">
        <v>238981</v>
      </c>
      <c r="P222" s="6">
        <v>29063</v>
      </c>
      <c r="Q222" s="6">
        <v>72098</v>
      </c>
      <c r="R222" s="6">
        <f>+Q222+O222</f>
        <v>311079</v>
      </c>
      <c r="S222" s="6">
        <f t="shared" si="63"/>
        <v>287913</v>
      </c>
      <c r="T222" s="6">
        <f t="shared" si="66"/>
        <v>3703.3214285714284</v>
      </c>
      <c r="U222" s="6">
        <f t="shared" si="67"/>
        <v>3357.3333333333335</v>
      </c>
      <c r="V222" s="6">
        <f t="shared" si="68"/>
        <v>3081.5476190476193</v>
      </c>
      <c r="W222" s="6">
        <f t="shared" si="69"/>
        <v>2845.0119047619046</v>
      </c>
      <c r="X222" s="6">
        <f t="shared" si="70"/>
        <v>305.21212121212125</v>
      </c>
      <c r="Y222" s="6">
        <f t="shared" si="71"/>
        <v>280.14069264069263</v>
      </c>
    </row>
    <row r="223" spans="1:25" x14ac:dyDescent="0.25">
      <c r="A223" s="24" t="s">
        <v>30</v>
      </c>
      <c r="B223" s="25" t="s">
        <v>286</v>
      </c>
      <c r="C223" s="25" t="s">
        <v>287</v>
      </c>
      <c r="D223" s="26">
        <v>38</v>
      </c>
      <c r="E223" s="27">
        <v>35.375</v>
      </c>
      <c r="F223" s="27">
        <f t="shared" si="61"/>
        <v>16.849999999999998</v>
      </c>
      <c r="G223" s="28">
        <f t="shared" si="64"/>
        <v>5.9347181008902086E-2</v>
      </c>
      <c r="H223" s="28">
        <f t="shared" si="65"/>
        <v>0.35964391691394659</v>
      </c>
      <c r="I223" s="29">
        <v>1</v>
      </c>
      <c r="J223" s="29">
        <v>5.0599999999999996</v>
      </c>
      <c r="K223" s="29">
        <v>10.79</v>
      </c>
      <c r="L223" s="29">
        <v>1.2</v>
      </c>
      <c r="M223" s="29">
        <v>18.049999999999997</v>
      </c>
      <c r="N223" s="30">
        <v>-10250.602000000001</v>
      </c>
      <c r="O223" s="30">
        <v>151805.79</v>
      </c>
      <c r="P223" s="30">
        <v>17214.106</v>
      </c>
      <c r="Q223" s="30">
        <v>35040.836000000003</v>
      </c>
      <c r="R223" s="30">
        <f t="shared" si="62"/>
        <v>186846.62600000002</v>
      </c>
      <c r="S223" s="30">
        <f t="shared" si="63"/>
        <v>176596.024</v>
      </c>
      <c r="T223" s="30">
        <f t="shared" si="66"/>
        <v>5281.8834204946997</v>
      </c>
      <c r="U223" s="30">
        <f t="shared" si="67"/>
        <v>4795.2655830388694</v>
      </c>
      <c r="V223" s="30">
        <f t="shared" si="68"/>
        <v>4505.4959151943467</v>
      </c>
      <c r="W223" s="30">
        <f t="shared" si="69"/>
        <v>4291.3297526501765</v>
      </c>
      <c r="X223" s="30">
        <f t="shared" si="70"/>
        <v>435.93323482171542</v>
      </c>
      <c r="Y223" s="30">
        <f t="shared" si="71"/>
        <v>409.5905377449406</v>
      </c>
    </row>
    <row r="224" spans="1:25" x14ac:dyDescent="0.25">
      <c r="A224" s="20" t="s">
        <v>72</v>
      </c>
      <c r="B224" t="s">
        <v>288</v>
      </c>
      <c r="C224" t="s">
        <v>289</v>
      </c>
      <c r="D224" s="12">
        <v>105</v>
      </c>
      <c r="E224" s="13">
        <v>102.375</v>
      </c>
      <c r="F224" s="13">
        <f t="shared" si="61"/>
        <v>33.47</v>
      </c>
      <c r="G224" s="15">
        <f t="shared" si="64"/>
        <v>0.20466089034956678</v>
      </c>
      <c r="H224" s="15">
        <f t="shared" si="65"/>
        <v>0.3907977293098297</v>
      </c>
      <c r="I224" s="14">
        <v>6.85</v>
      </c>
      <c r="J224" s="14">
        <v>6.23</v>
      </c>
      <c r="K224" s="14">
        <v>20.39</v>
      </c>
      <c r="L224" s="14">
        <v>1</v>
      </c>
      <c r="M224" s="14">
        <v>34.47</v>
      </c>
      <c r="N224" s="16">
        <v>-40755.377</v>
      </c>
      <c r="O224" s="6">
        <v>275947.89</v>
      </c>
      <c r="P224" s="6">
        <v>36933</v>
      </c>
      <c r="Q224" s="6">
        <v>74095.051999999996</v>
      </c>
      <c r="R224" s="6">
        <f t="shared" si="62"/>
        <v>350042.94200000004</v>
      </c>
      <c r="S224" s="6">
        <f t="shared" si="63"/>
        <v>309287.56500000006</v>
      </c>
      <c r="T224" s="6">
        <f t="shared" si="66"/>
        <v>3419.2228766788771</v>
      </c>
      <c r="U224" s="6">
        <f t="shared" si="67"/>
        <v>3058.4609719169721</v>
      </c>
      <c r="V224" s="6">
        <f t="shared" si="68"/>
        <v>2660.3620512820517</v>
      </c>
      <c r="W224" s="6">
        <f t="shared" si="69"/>
        <v>2695.4616849816853</v>
      </c>
      <c r="X224" s="6">
        <f t="shared" si="70"/>
        <v>278.04190653790653</v>
      </c>
      <c r="Y224" s="6">
        <f t="shared" si="71"/>
        <v>241.85109557109561</v>
      </c>
    </row>
    <row r="225" spans="1:25" x14ac:dyDescent="0.25">
      <c r="A225" s="24" t="s">
        <v>72</v>
      </c>
      <c r="B225" s="25" t="s">
        <v>288</v>
      </c>
      <c r="C225" s="25" t="s">
        <v>290</v>
      </c>
      <c r="D225" s="26">
        <v>113</v>
      </c>
      <c r="E225" s="27">
        <v>109.25</v>
      </c>
      <c r="F225" s="27">
        <f t="shared" si="61"/>
        <v>33.03</v>
      </c>
      <c r="G225" s="28">
        <f t="shared" si="64"/>
        <v>0.16227671813502875</v>
      </c>
      <c r="H225" s="28">
        <f t="shared" si="65"/>
        <v>0.31668180442022403</v>
      </c>
      <c r="I225" s="29">
        <v>5.36</v>
      </c>
      <c r="J225" s="29">
        <v>5.0999999999999996</v>
      </c>
      <c r="K225" s="29">
        <v>22.57</v>
      </c>
      <c r="L225" s="29">
        <v>3.13</v>
      </c>
      <c r="M225" s="29">
        <v>36.160000000000004</v>
      </c>
      <c r="N225" s="30">
        <v>-69416.695999999996</v>
      </c>
      <c r="O225" s="30">
        <v>299398.92200000002</v>
      </c>
      <c r="P225" s="30">
        <v>73684</v>
      </c>
      <c r="Q225" s="30">
        <v>111717.614</v>
      </c>
      <c r="R225" s="30">
        <f t="shared" si="62"/>
        <v>411116.53600000002</v>
      </c>
      <c r="S225" s="30">
        <f t="shared" si="63"/>
        <v>341699.84000000003</v>
      </c>
      <c r="T225" s="30">
        <f t="shared" si="66"/>
        <v>3763.0804210526317</v>
      </c>
      <c r="U225" s="30">
        <f t="shared" si="67"/>
        <v>3088.6273318077806</v>
      </c>
      <c r="V225" s="30">
        <f t="shared" si="68"/>
        <v>2453.2342334096111</v>
      </c>
      <c r="W225" s="30">
        <f t="shared" si="69"/>
        <v>2740.4935652173913</v>
      </c>
      <c r="X225" s="30">
        <f t="shared" si="70"/>
        <v>280.78430289161639</v>
      </c>
      <c r="Y225" s="30">
        <f t="shared" si="71"/>
        <v>223.02129394632829</v>
      </c>
    </row>
    <row r="226" spans="1:25" x14ac:dyDescent="0.25">
      <c r="A226" s="20" t="s">
        <v>72</v>
      </c>
      <c r="B226" t="s">
        <v>291</v>
      </c>
      <c r="C226" t="s">
        <v>292</v>
      </c>
      <c r="D226" s="12">
        <v>118</v>
      </c>
      <c r="E226" s="13">
        <v>120.75</v>
      </c>
      <c r="F226" s="13">
        <f t="shared" si="61"/>
        <v>33.83</v>
      </c>
      <c r="G226" s="15">
        <f t="shared" si="64"/>
        <v>0.13301803133313628</v>
      </c>
      <c r="H226" s="15">
        <f t="shared" si="65"/>
        <v>0.42270174401418864</v>
      </c>
      <c r="I226" s="14">
        <v>4.5</v>
      </c>
      <c r="J226" s="14">
        <v>9.8000000000000007</v>
      </c>
      <c r="K226" s="14">
        <v>19.53</v>
      </c>
      <c r="L226" s="14">
        <v>0.88</v>
      </c>
      <c r="M226" s="14">
        <v>34.71</v>
      </c>
      <c r="N226" s="16">
        <v>-75105.755999999994</v>
      </c>
      <c r="O226" s="6">
        <v>0</v>
      </c>
      <c r="P226" s="6">
        <v>38880</v>
      </c>
      <c r="Q226" s="6">
        <v>434960.22200000001</v>
      </c>
      <c r="R226" s="6">
        <f t="shared" si="62"/>
        <v>434960.22200000001</v>
      </c>
      <c r="S226" s="6">
        <f t="shared" si="63"/>
        <v>359854.46600000001</v>
      </c>
      <c r="T226" s="6">
        <f t="shared" si="66"/>
        <v>3602.1550476190478</v>
      </c>
      <c r="U226" s="6">
        <f t="shared" si="67"/>
        <v>3280.1674699792961</v>
      </c>
      <c r="V226" s="6">
        <f t="shared" si="68"/>
        <v>2658.1736314699792</v>
      </c>
      <c r="W226" s="6">
        <f t="shared" si="69"/>
        <v>0</v>
      </c>
      <c r="X226" s="6">
        <f t="shared" si="70"/>
        <v>298.19704272539053</v>
      </c>
      <c r="Y226" s="6">
        <f t="shared" si="71"/>
        <v>241.65214831545265</v>
      </c>
    </row>
    <row r="227" spans="1:25" x14ac:dyDescent="0.25">
      <c r="A227" s="24" t="s">
        <v>119</v>
      </c>
      <c r="B227" s="25" t="s">
        <v>293</v>
      </c>
      <c r="C227" s="25" t="s">
        <v>294</v>
      </c>
      <c r="D227" s="26">
        <v>15</v>
      </c>
      <c r="E227" s="27">
        <v>13.875</v>
      </c>
      <c r="F227" s="27">
        <f t="shared" si="61"/>
        <v>5.3100000000000005</v>
      </c>
      <c r="G227" s="28">
        <f t="shared" si="64"/>
        <v>0.51789077212806023</v>
      </c>
      <c r="H227" s="28">
        <f t="shared" si="65"/>
        <v>0.70621468926553665</v>
      </c>
      <c r="I227" s="29">
        <v>2.75</v>
      </c>
      <c r="J227" s="29">
        <v>1</v>
      </c>
      <c r="K227" s="29">
        <v>1.56</v>
      </c>
      <c r="L227" s="29">
        <v>0</v>
      </c>
      <c r="M227" s="29">
        <v>5.3100000000000005</v>
      </c>
      <c r="N227" s="30">
        <v>-5126.3590000000004</v>
      </c>
      <c r="O227" s="30">
        <v>83553.289999999994</v>
      </c>
      <c r="P227" s="30">
        <v>0</v>
      </c>
      <c r="Q227" s="30">
        <v>883</v>
      </c>
      <c r="R227" s="30">
        <f t="shared" si="62"/>
        <v>84436.29</v>
      </c>
      <c r="S227" s="30">
        <f t="shared" si="63"/>
        <v>79309.930999999997</v>
      </c>
      <c r="T227" s="30">
        <f t="shared" si="66"/>
        <v>6085.4983783783782</v>
      </c>
      <c r="U227" s="30">
        <f t="shared" si="67"/>
        <v>6085.4983783783782</v>
      </c>
      <c r="V227" s="30">
        <f t="shared" si="68"/>
        <v>5716.0310630630629</v>
      </c>
      <c r="W227" s="30">
        <f t="shared" si="69"/>
        <v>6021.8587387387379</v>
      </c>
      <c r="X227" s="30">
        <f t="shared" si="70"/>
        <v>553.22712530712533</v>
      </c>
      <c r="Y227" s="30">
        <f t="shared" si="71"/>
        <v>519.63918755118755</v>
      </c>
    </row>
    <row r="228" spans="1:25" x14ac:dyDescent="0.25">
      <c r="A228" s="20" t="s">
        <v>30</v>
      </c>
      <c r="B228" t="s">
        <v>295</v>
      </c>
      <c r="C228" t="s">
        <v>296</v>
      </c>
      <c r="D228" s="12">
        <v>34</v>
      </c>
      <c r="E228" s="13">
        <v>33.5</v>
      </c>
      <c r="F228" s="13">
        <f t="shared" si="61"/>
        <v>11.55</v>
      </c>
      <c r="G228" s="15">
        <f t="shared" si="64"/>
        <v>0.35497835497835495</v>
      </c>
      <c r="H228" s="15">
        <f t="shared" si="65"/>
        <v>0.69264069264069261</v>
      </c>
      <c r="I228" s="14">
        <v>4.0999999999999996</v>
      </c>
      <c r="J228" s="14">
        <v>3.9</v>
      </c>
      <c r="K228" s="14">
        <v>3.55</v>
      </c>
      <c r="L228" s="14">
        <v>1</v>
      </c>
      <c r="M228" s="14">
        <v>12.55</v>
      </c>
      <c r="N228" s="16">
        <v>-8493.9249999999993</v>
      </c>
      <c r="O228" s="6">
        <v>118489.62300000001</v>
      </c>
      <c r="P228" s="6">
        <v>10499.964</v>
      </c>
      <c r="Q228" s="6">
        <v>29394.548999999999</v>
      </c>
      <c r="R228" s="6">
        <f t="shared" si="62"/>
        <v>147884.17200000002</v>
      </c>
      <c r="S228" s="6">
        <f t="shared" si="63"/>
        <v>139390.24700000003</v>
      </c>
      <c r="T228" s="6">
        <f t="shared" si="66"/>
        <v>4414.4528955223886</v>
      </c>
      <c r="U228" s="6">
        <f t="shared" si="67"/>
        <v>4101.021134328359</v>
      </c>
      <c r="V228" s="6">
        <f t="shared" si="68"/>
        <v>3847.4711343283589</v>
      </c>
      <c r="W228" s="6">
        <f t="shared" si="69"/>
        <v>3537.0036716417912</v>
      </c>
      <c r="X228" s="6">
        <f t="shared" si="70"/>
        <v>372.82010312075994</v>
      </c>
      <c r="Y228" s="6">
        <f t="shared" si="71"/>
        <v>349.77010312075987</v>
      </c>
    </row>
    <row r="229" spans="1:25" x14ac:dyDescent="0.25">
      <c r="A229" s="24" t="s">
        <v>119</v>
      </c>
      <c r="B229" s="25" t="s">
        <v>297</v>
      </c>
      <c r="C229" s="25" t="s">
        <v>298</v>
      </c>
      <c r="D229" s="26">
        <v>21</v>
      </c>
      <c r="E229" s="27">
        <v>20.75</v>
      </c>
      <c r="F229" s="27">
        <f t="shared" si="61"/>
        <v>7.67</v>
      </c>
      <c r="G229" s="28">
        <f t="shared" si="64"/>
        <v>0.36114732724902215</v>
      </c>
      <c r="H229" s="28">
        <f t="shared" si="65"/>
        <v>0.5958279009126467</v>
      </c>
      <c r="I229" s="29">
        <v>2.77</v>
      </c>
      <c r="J229" s="29">
        <v>1.8</v>
      </c>
      <c r="K229" s="29">
        <v>3.1</v>
      </c>
      <c r="L229" s="29">
        <v>1.2</v>
      </c>
      <c r="M229" s="29">
        <v>8.8699999999999992</v>
      </c>
      <c r="N229" s="30">
        <v>-6775.4480000000003</v>
      </c>
      <c r="O229" s="30">
        <v>74280.963000000003</v>
      </c>
      <c r="P229" s="30">
        <v>6372.6959999999999</v>
      </c>
      <c r="Q229" s="30">
        <v>26717.978999999999</v>
      </c>
      <c r="R229" s="30">
        <f t="shared" si="62"/>
        <v>100998.94200000001</v>
      </c>
      <c r="S229" s="30">
        <f t="shared" si="63"/>
        <v>94223.494000000006</v>
      </c>
      <c r="T229" s="30">
        <f t="shared" si="66"/>
        <v>4867.4188915662653</v>
      </c>
      <c r="U229" s="30">
        <f t="shared" si="67"/>
        <v>4560.3010120481931</v>
      </c>
      <c r="V229" s="30">
        <f t="shared" si="68"/>
        <v>4233.773397590362</v>
      </c>
      <c r="W229" s="30">
        <f t="shared" si="69"/>
        <v>3579.8054457831327</v>
      </c>
      <c r="X229" s="30">
        <f t="shared" si="70"/>
        <v>414.57281927710847</v>
      </c>
      <c r="Y229" s="30">
        <f t="shared" si="71"/>
        <v>384.88849069003294</v>
      </c>
    </row>
    <row r="230" spans="1:25" x14ac:dyDescent="0.25">
      <c r="A230" s="20" t="s">
        <v>119</v>
      </c>
      <c r="B230" t="s">
        <v>297</v>
      </c>
      <c r="C230" t="s">
        <v>299</v>
      </c>
      <c r="D230" s="12">
        <v>22</v>
      </c>
      <c r="E230" s="13">
        <v>21.625</v>
      </c>
      <c r="F230" s="13">
        <f t="shared" si="61"/>
        <v>9.4499999999999993</v>
      </c>
      <c r="G230" s="15">
        <f t="shared" si="64"/>
        <v>0.21164021164021166</v>
      </c>
      <c r="H230" s="15">
        <f t="shared" si="65"/>
        <v>0.52380952380952384</v>
      </c>
      <c r="I230" s="14">
        <v>2</v>
      </c>
      <c r="J230" s="14">
        <v>2.95</v>
      </c>
      <c r="K230" s="14">
        <v>4.5</v>
      </c>
      <c r="L230" s="14">
        <v>1</v>
      </c>
      <c r="M230" s="14">
        <v>10.45</v>
      </c>
      <c r="N230" s="16">
        <v>-9856.2729999999992</v>
      </c>
      <c r="O230" s="6">
        <v>109554.51300000001</v>
      </c>
      <c r="P230" s="6">
        <v>40607.112000000001</v>
      </c>
      <c r="Q230" s="6">
        <v>79360.315000000002</v>
      </c>
      <c r="R230" s="6">
        <f t="shared" si="62"/>
        <v>188914.82800000001</v>
      </c>
      <c r="S230" s="6">
        <f t="shared" si="63"/>
        <v>179058.55500000002</v>
      </c>
      <c r="T230" s="6">
        <f t="shared" si="66"/>
        <v>8735.9458034682084</v>
      </c>
      <c r="U230" s="6">
        <f t="shared" si="67"/>
        <v>6858.1602774566481</v>
      </c>
      <c r="V230" s="6">
        <f t="shared" si="68"/>
        <v>6402.3788670520244</v>
      </c>
      <c r="W230" s="6">
        <f t="shared" si="69"/>
        <v>5066.1046473988445</v>
      </c>
      <c r="X230" s="6">
        <f t="shared" si="70"/>
        <v>623.46911613242253</v>
      </c>
      <c r="Y230" s="6">
        <f t="shared" si="71"/>
        <v>582.03444245927494</v>
      </c>
    </row>
    <row r="231" spans="1:25" x14ac:dyDescent="0.25">
      <c r="A231" s="24" t="s">
        <v>30</v>
      </c>
      <c r="B231" s="25" t="s">
        <v>300</v>
      </c>
      <c r="C231" s="25" t="s">
        <v>301</v>
      </c>
      <c r="D231" s="26">
        <v>38</v>
      </c>
      <c r="E231" s="27">
        <v>35.125</v>
      </c>
      <c r="F231" s="27">
        <f t="shared" si="61"/>
        <v>13.649999999999999</v>
      </c>
      <c r="G231" s="28">
        <f t="shared" si="64"/>
        <v>0.33186813186813191</v>
      </c>
      <c r="H231" s="28">
        <f t="shared" si="65"/>
        <v>0.33186813186813191</v>
      </c>
      <c r="I231" s="29">
        <v>4.53</v>
      </c>
      <c r="J231" s="29">
        <v>0</v>
      </c>
      <c r="K231" s="29">
        <v>9.1199999999999992</v>
      </c>
      <c r="L231" s="29">
        <v>0.75</v>
      </c>
      <c r="M231" s="29">
        <v>14.399999999999999</v>
      </c>
      <c r="N231" s="30">
        <v>-16913.424999999999</v>
      </c>
      <c r="O231" s="30">
        <v>130090.144</v>
      </c>
      <c r="P231" s="30">
        <v>26348.33</v>
      </c>
      <c r="Q231" s="30">
        <v>47104.733999999997</v>
      </c>
      <c r="R231" s="30">
        <f t="shared" si="62"/>
        <v>177194.878</v>
      </c>
      <c r="S231" s="30">
        <f t="shared" si="63"/>
        <v>160281.45300000001</v>
      </c>
      <c r="T231" s="30">
        <f t="shared" si="66"/>
        <v>5044.6940355871884</v>
      </c>
      <c r="U231" s="30">
        <f t="shared" si="67"/>
        <v>4294.563644128114</v>
      </c>
      <c r="V231" s="30">
        <f t="shared" si="68"/>
        <v>3813.0426476868333</v>
      </c>
      <c r="W231" s="30">
        <f t="shared" si="69"/>
        <v>3703.6339928825623</v>
      </c>
      <c r="X231" s="30">
        <f t="shared" si="70"/>
        <v>390.41487673891947</v>
      </c>
      <c r="Y231" s="30">
        <f t="shared" si="71"/>
        <v>346.64024069880304</v>
      </c>
    </row>
    <row r="232" spans="1:25" x14ac:dyDescent="0.25">
      <c r="A232" s="31"/>
      <c r="B232" s="1"/>
      <c r="C232" s="1" t="s">
        <v>303</v>
      </c>
      <c r="D232" s="32">
        <f>SUM(D10:D231)</f>
        <v>16588</v>
      </c>
      <c r="E232" s="2">
        <f t="shared" ref="E232:F232" si="72">SUM(E10:E231)</f>
        <v>16733.375</v>
      </c>
      <c r="F232" s="2">
        <f t="shared" si="72"/>
        <v>5025.0632999999989</v>
      </c>
      <c r="G232" s="22">
        <f t="shared" si="64"/>
        <v>0.25497987259185373</v>
      </c>
      <c r="H232" s="22">
        <f t="shared" si="65"/>
        <v>0.43611987932569929</v>
      </c>
      <c r="I232" s="33">
        <f t="shared" ref="I232" si="73">SUM(I10:I231)</f>
        <v>1281.2899999999997</v>
      </c>
      <c r="J232" s="33">
        <f t="shared" ref="J232" si="74">SUM(J10:J231)</f>
        <v>910.24000000000012</v>
      </c>
      <c r="K232" s="33">
        <f t="shared" ref="K232" si="75">SUM(K10:K231)</f>
        <v>2833.6333000000004</v>
      </c>
      <c r="L232" s="33">
        <f t="shared" ref="L232" si="76">SUM(L10:L231)</f>
        <v>272.56999999999994</v>
      </c>
      <c r="M232" s="33">
        <f t="shared" ref="M232" si="77">SUM(M10:M231)</f>
        <v>5297.5432999999948</v>
      </c>
      <c r="N232" s="21">
        <f>SUM(N10:N231)</f>
        <v>-6078516.0660000006</v>
      </c>
      <c r="O232" s="23">
        <f t="shared" ref="O232:S232" si="78">SUM(O10:O231)</f>
        <v>46832328.792999998</v>
      </c>
      <c r="P232" s="23">
        <f t="shared" si="78"/>
        <v>5382836.9839999983</v>
      </c>
      <c r="Q232" s="23">
        <f t="shared" si="78"/>
        <v>12425109.973999996</v>
      </c>
      <c r="R232" s="23">
        <f t="shared" si="78"/>
        <v>59257438.76700002</v>
      </c>
      <c r="S232" s="23">
        <f t="shared" si="78"/>
        <v>53178922.700999983</v>
      </c>
      <c r="T232" s="23">
        <f t="shared" si="66"/>
        <v>3541.2723833058194</v>
      </c>
      <c r="U232" s="23">
        <f t="shared" si="67"/>
        <v>3219.5896992089179</v>
      </c>
      <c r="V232" s="23">
        <f t="shared" si="68"/>
        <v>2856.3326715023113</v>
      </c>
      <c r="W232" s="23">
        <f t="shared" si="69"/>
        <v>2798.7377796170827</v>
      </c>
      <c r="X232" s="23">
        <f t="shared" si="70"/>
        <v>292.68997265535614</v>
      </c>
      <c r="Y232" s="23">
        <f t="shared" si="71"/>
        <v>259.66660650021009</v>
      </c>
    </row>
    <row r="233" spans="1:25" x14ac:dyDescent="0.25"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S233" s="6"/>
    </row>
    <row r="234" spans="1:25" x14ac:dyDescent="0.25"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S234" s="6"/>
    </row>
    <row r="235" spans="1:25" s="1" customFormat="1" x14ac:dyDescent="0.25">
      <c r="A235" s="1" t="s">
        <v>0</v>
      </c>
      <c r="E235" s="2" t="s">
        <v>1</v>
      </c>
      <c r="F235" s="2"/>
      <c r="G235" s="3"/>
      <c r="H235" s="3"/>
      <c r="I235" s="2" t="s">
        <v>2</v>
      </c>
      <c r="J235" s="2"/>
      <c r="K235" s="2"/>
      <c r="L235" s="2"/>
      <c r="M235" s="4"/>
      <c r="X235" s="1">
        <v>11</v>
      </c>
    </row>
    <row r="236" spans="1:25" ht="15.75" customHeight="1" x14ac:dyDescent="0.25">
      <c r="A236" s="1" t="s">
        <v>3</v>
      </c>
      <c r="E236" s="5"/>
      <c r="F236" s="5"/>
      <c r="I236" s="5"/>
      <c r="J236" s="5"/>
      <c r="K236" s="5"/>
      <c r="L236" s="5"/>
      <c r="M236" s="5"/>
      <c r="N236" s="6"/>
      <c r="O236" s="6"/>
      <c r="P236" s="6"/>
      <c r="Q236" s="6"/>
      <c r="R236" s="6"/>
      <c r="S236" s="6"/>
    </row>
    <row r="237" spans="1:25" x14ac:dyDescent="0.25"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S237" s="6"/>
    </row>
    <row r="238" spans="1:25" x14ac:dyDescent="0.25"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S238" s="6"/>
    </row>
    <row r="239" spans="1:25" x14ac:dyDescent="0.25"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S239" s="6"/>
    </row>
    <row r="240" spans="1:25" x14ac:dyDescent="0.25"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S240" s="6"/>
    </row>
    <row r="241" spans="4:19" x14ac:dyDescent="0.25"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S241" s="6"/>
    </row>
    <row r="242" spans="4:19" x14ac:dyDescent="0.25"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S242" s="6"/>
    </row>
    <row r="243" spans="4:19" x14ac:dyDescent="0.25"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S243" s="6"/>
    </row>
    <row r="244" spans="4:19" x14ac:dyDescent="0.25"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S244" s="6"/>
    </row>
    <row r="245" spans="4:19" x14ac:dyDescent="0.25"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S245" s="6"/>
    </row>
    <row r="246" spans="4:19" x14ac:dyDescent="0.25"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S246" s="6"/>
    </row>
    <row r="247" spans="4:19" x14ac:dyDescent="0.25"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S247" s="6"/>
    </row>
    <row r="248" spans="4:19" x14ac:dyDescent="0.25"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S248" s="6"/>
    </row>
    <row r="249" spans="4:19" x14ac:dyDescent="0.25"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S249" s="6"/>
    </row>
    <row r="250" spans="4:19" x14ac:dyDescent="0.25"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S250" s="6"/>
    </row>
    <row r="251" spans="4:19" x14ac:dyDescent="0.25"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S251" s="6"/>
    </row>
    <row r="252" spans="4:19" x14ac:dyDescent="0.25"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S252" s="6"/>
    </row>
    <row r="253" spans="4:19" x14ac:dyDescent="0.25"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S253" s="6"/>
    </row>
    <row r="254" spans="4:19" x14ac:dyDescent="0.25"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S254" s="6"/>
    </row>
    <row r="255" spans="4:19" x14ac:dyDescent="0.25"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S255" s="6"/>
    </row>
    <row r="256" spans="4:19" x14ac:dyDescent="0.25"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S256" s="6"/>
    </row>
    <row r="257" spans="4:19" x14ac:dyDescent="0.25"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S257" s="6"/>
    </row>
    <row r="258" spans="4:19" x14ac:dyDescent="0.25"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S258" s="6"/>
    </row>
    <row r="259" spans="4:19" x14ac:dyDescent="0.25"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S259" s="6"/>
    </row>
    <row r="260" spans="4:19" x14ac:dyDescent="0.25"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S260" s="6"/>
    </row>
    <row r="261" spans="4:19" x14ac:dyDescent="0.25"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S261" s="6"/>
    </row>
    <row r="262" spans="4:19" x14ac:dyDescent="0.25"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S262" s="6"/>
    </row>
    <row r="263" spans="4:19" x14ac:dyDescent="0.25"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S263" s="6"/>
    </row>
    <row r="264" spans="4:19" x14ac:dyDescent="0.25"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S264" s="6"/>
    </row>
    <row r="265" spans="4:19" x14ac:dyDescent="0.25"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S265" s="6"/>
    </row>
    <row r="266" spans="4:19" x14ac:dyDescent="0.25"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S266" s="6"/>
    </row>
    <row r="267" spans="4:19" x14ac:dyDescent="0.25"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S267" s="6"/>
    </row>
    <row r="268" spans="4:19" x14ac:dyDescent="0.25"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S268" s="6"/>
    </row>
    <row r="269" spans="4:19" x14ac:dyDescent="0.25"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S269" s="6"/>
    </row>
    <row r="270" spans="4:19" x14ac:dyDescent="0.25"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S270" s="6"/>
    </row>
    <row r="271" spans="4:19" x14ac:dyDescent="0.25"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S271" s="6"/>
    </row>
    <row r="272" spans="4:19" x14ac:dyDescent="0.25"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S272" s="6"/>
    </row>
    <row r="273" spans="4:19" x14ac:dyDescent="0.25"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S273" s="6"/>
    </row>
    <row r="274" spans="4:19" x14ac:dyDescent="0.25"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S274" s="6"/>
    </row>
    <row r="275" spans="4:19" x14ac:dyDescent="0.25"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S275" s="6"/>
    </row>
    <row r="276" spans="4:19" x14ac:dyDescent="0.25"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S276" s="6"/>
    </row>
    <row r="277" spans="4:19" x14ac:dyDescent="0.25"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S277" s="6"/>
    </row>
    <row r="278" spans="4:19" x14ac:dyDescent="0.25"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S278" s="6"/>
    </row>
    <row r="279" spans="4:19" x14ac:dyDescent="0.25"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S279" s="6"/>
    </row>
    <row r="280" spans="4:19" x14ac:dyDescent="0.25"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S280" s="6"/>
    </row>
    <row r="281" spans="4:19" x14ac:dyDescent="0.25"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S281" s="6"/>
    </row>
    <row r="282" spans="4:19" x14ac:dyDescent="0.25"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S282" s="6"/>
    </row>
    <row r="283" spans="4:19" x14ac:dyDescent="0.25"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S283" s="6"/>
    </row>
    <row r="284" spans="4:19" x14ac:dyDescent="0.25"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S284" s="6"/>
    </row>
    <row r="285" spans="4:19" x14ac:dyDescent="0.25"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S285" s="6"/>
    </row>
    <row r="286" spans="4:19" x14ac:dyDescent="0.25"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S286" s="6"/>
    </row>
    <row r="287" spans="4:19" x14ac:dyDescent="0.25"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S287" s="6"/>
    </row>
    <row r="288" spans="4:19" x14ac:dyDescent="0.25"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S288" s="6"/>
    </row>
    <row r="289" spans="4:19" x14ac:dyDescent="0.25"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S289" s="6"/>
    </row>
    <row r="290" spans="4:19" x14ac:dyDescent="0.25"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S290" s="6"/>
    </row>
    <row r="291" spans="4:19" x14ac:dyDescent="0.25"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S291" s="6"/>
    </row>
    <row r="292" spans="4:19" x14ac:dyDescent="0.25"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S292" s="6"/>
    </row>
    <row r="293" spans="4:19" x14ac:dyDescent="0.25"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S293" s="6"/>
    </row>
    <row r="294" spans="4:19" x14ac:dyDescent="0.25"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S294" s="6"/>
    </row>
    <row r="295" spans="4:19" x14ac:dyDescent="0.25"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S295" s="6"/>
    </row>
    <row r="296" spans="4:19" x14ac:dyDescent="0.25"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S296" s="6"/>
    </row>
    <row r="297" spans="4:19" x14ac:dyDescent="0.25"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S297" s="6"/>
    </row>
    <row r="298" spans="4:19" x14ac:dyDescent="0.25"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S298" s="6"/>
    </row>
    <row r="299" spans="4:19" x14ac:dyDescent="0.25"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S299" s="6"/>
    </row>
    <row r="300" spans="4:19" x14ac:dyDescent="0.25"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S300" s="6"/>
    </row>
    <row r="301" spans="4:19" x14ac:dyDescent="0.25"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S301" s="6"/>
    </row>
    <row r="302" spans="4:19" x14ac:dyDescent="0.25"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S302" s="6"/>
    </row>
    <row r="303" spans="4:19" x14ac:dyDescent="0.25"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S303" s="6"/>
    </row>
    <row r="304" spans="4:19" x14ac:dyDescent="0.25"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S304" s="6"/>
    </row>
    <row r="305" spans="4:19" x14ac:dyDescent="0.25"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S305" s="6"/>
    </row>
    <row r="306" spans="4:19" x14ac:dyDescent="0.25"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S306" s="6"/>
    </row>
    <row r="307" spans="4:19" x14ac:dyDescent="0.25"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S307" s="6"/>
    </row>
    <row r="308" spans="4:19" x14ac:dyDescent="0.25"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S308" s="6"/>
    </row>
    <row r="309" spans="4:19" x14ac:dyDescent="0.25"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S309" s="6"/>
    </row>
    <row r="310" spans="4:19" x14ac:dyDescent="0.25"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S310" s="6"/>
    </row>
    <row r="311" spans="4:19" x14ac:dyDescent="0.25"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S311" s="6"/>
    </row>
    <row r="312" spans="4:19" x14ac:dyDescent="0.25"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S312" s="6"/>
    </row>
    <row r="313" spans="4:19" x14ac:dyDescent="0.25"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S313" s="6"/>
    </row>
    <row r="314" spans="4:19" x14ac:dyDescent="0.25"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S314" s="6"/>
    </row>
    <row r="315" spans="4:19" x14ac:dyDescent="0.25"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S315" s="6"/>
    </row>
    <row r="316" spans="4:19" x14ac:dyDescent="0.25"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S316" s="6"/>
    </row>
    <row r="317" spans="4:19" x14ac:dyDescent="0.25"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S317" s="6"/>
    </row>
    <row r="318" spans="4:19" x14ac:dyDescent="0.25"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S318" s="6"/>
    </row>
    <row r="319" spans="4:19" x14ac:dyDescent="0.25"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S319" s="6"/>
    </row>
    <row r="320" spans="4:19" x14ac:dyDescent="0.25"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S320" s="6"/>
    </row>
    <row r="321" spans="4:19" x14ac:dyDescent="0.25"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S321" s="6"/>
    </row>
    <row r="322" spans="4:19" x14ac:dyDescent="0.25"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S322" s="6"/>
    </row>
    <row r="323" spans="4:19" x14ac:dyDescent="0.25"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S323" s="6"/>
    </row>
    <row r="324" spans="4:19" x14ac:dyDescent="0.25"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S324" s="6"/>
    </row>
    <row r="325" spans="4:19" x14ac:dyDescent="0.25"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S325" s="6"/>
    </row>
    <row r="326" spans="4:19" x14ac:dyDescent="0.25"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S326" s="6"/>
    </row>
    <row r="327" spans="4:19" x14ac:dyDescent="0.25"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S327" s="6"/>
    </row>
    <row r="328" spans="4:19" x14ac:dyDescent="0.25"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S328" s="6"/>
    </row>
    <row r="329" spans="4:19" x14ac:dyDescent="0.25"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S329" s="6"/>
    </row>
    <row r="330" spans="4:19" x14ac:dyDescent="0.25"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S330" s="6"/>
    </row>
    <row r="331" spans="4:19" x14ac:dyDescent="0.25"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S331" s="6"/>
    </row>
    <row r="332" spans="4:19" x14ac:dyDescent="0.25"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S332" s="6"/>
    </row>
    <row r="333" spans="4:19" x14ac:dyDescent="0.25"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S333" s="6"/>
    </row>
    <row r="334" spans="4:19" x14ac:dyDescent="0.25"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S334" s="6"/>
    </row>
    <row r="335" spans="4:19" x14ac:dyDescent="0.25"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S335" s="6"/>
    </row>
    <row r="336" spans="4:19" x14ac:dyDescent="0.25"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S336" s="6"/>
    </row>
    <row r="337" spans="4:19" x14ac:dyDescent="0.25"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S337" s="6"/>
    </row>
    <row r="338" spans="4:19" x14ac:dyDescent="0.25"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S338" s="6"/>
    </row>
    <row r="339" spans="4:19" x14ac:dyDescent="0.25"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S339" s="6"/>
    </row>
    <row r="340" spans="4:19" x14ac:dyDescent="0.25"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S340" s="6"/>
    </row>
    <row r="341" spans="4:19" x14ac:dyDescent="0.25"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S341" s="6"/>
    </row>
    <row r="342" spans="4:19" x14ac:dyDescent="0.25"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S342" s="6"/>
    </row>
    <row r="343" spans="4:19" x14ac:dyDescent="0.25"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S343" s="6"/>
    </row>
    <row r="344" spans="4:19" x14ac:dyDescent="0.25"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S344" s="6"/>
    </row>
    <row r="345" spans="4:19" x14ac:dyDescent="0.25"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S345" s="6"/>
    </row>
    <row r="346" spans="4:19" x14ac:dyDescent="0.25"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S346" s="6"/>
    </row>
    <row r="347" spans="4:19" x14ac:dyDescent="0.25"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S347" s="6"/>
    </row>
    <row r="348" spans="4:19" x14ac:dyDescent="0.25"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S348" s="6"/>
    </row>
    <row r="349" spans="4:19" x14ac:dyDescent="0.25"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S349" s="6"/>
    </row>
    <row r="350" spans="4:19" x14ac:dyDescent="0.25"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S350" s="6"/>
    </row>
    <row r="351" spans="4:19" x14ac:dyDescent="0.25"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S351" s="6"/>
    </row>
    <row r="352" spans="4:19" x14ac:dyDescent="0.25"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S352" s="6"/>
    </row>
    <row r="353" spans="4:19" x14ac:dyDescent="0.25"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S353" s="6"/>
    </row>
    <row r="354" spans="4:19" x14ac:dyDescent="0.25"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S354" s="6"/>
    </row>
    <row r="355" spans="4:19" x14ac:dyDescent="0.25"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S355" s="6"/>
    </row>
    <row r="356" spans="4:19" x14ac:dyDescent="0.25"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S356" s="6"/>
    </row>
    <row r="357" spans="4:19" x14ac:dyDescent="0.25"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S357" s="6"/>
    </row>
    <row r="358" spans="4:19" x14ac:dyDescent="0.25"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S358" s="6"/>
    </row>
    <row r="359" spans="4:19" x14ac:dyDescent="0.25"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S359" s="6"/>
    </row>
    <row r="360" spans="4:19" x14ac:dyDescent="0.25"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S360" s="6"/>
    </row>
    <row r="361" spans="4:19" x14ac:dyDescent="0.25"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S361" s="6"/>
    </row>
    <row r="362" spans="4:19" x14ac:dyDescent="0.25"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S362" s="6"/>
    </row>
    <row r="363" spans="4:19" x14ac:dyDescent="0.25"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S363" s="6"/>
    </row>
    <row r="364" spans="4:19" x14ac:dyDescent="0.25"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S364" s="6"/>
    </row>
    <row r="365" spans="4:19" x14ac:dyDescent="0.25"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S365" s="6"/>
    </row>
    <row r="366" spans="4:19" x14ac:dyDescent="0.25"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S366" s="6"/>
    </row>
    <row r="367" spans="4:19" x14ac:dyDescent="0.25"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S367" s="6"/>
    </row>
    <row r="368" spans="4:19" x14ac:dyDescent="0.25"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S368" s="6"/>
    </row>
    <row r="369" spans="4:19" x14ac:dyDescent="0.25"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S369" s="6"/>
    </row>
    <row r="370" spans="4:19" x14ac:dyDescent="0.25"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S370" s="6"/>
    </row>
    <row r="371" spans="4:19" x14ac:dyDescent="0.25"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S371" s="6"/>
    </row>
    <row r="372" spans="4:19" x14ac:dyDescent="0.25"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S372" s="6"/>
    </row>
    <row r="373" spans="4:19" x14ac:dyDescent="0.25"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S373" s="6"/>
    </row>
    <row r="374" spans="4:19" x14ac:dyDescent="0.25"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S374" s="6"/>
    </row>
    <row r="375" spans="4:19" x14ac:dyDescent="0.25"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S375" s="6"/>
    </row>
    <row r="376" spans="4:19" x14ac:dyDescent="0.25"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S376" s="6"/>
    </row>
    <row r="377" spans="4:19" x14ac:dyDescent="0.25"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S377" s="6"/>
    </row>
    <row r="378" spans="4:19" x14ac:dyDescent="0.25"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S378" s="6"/>
    </row>
    <row r="379" spans="4:19" x14ac:dyDescent="0.25"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S379" s="6"/>
    </row>
    <row r="380" spans="4:19" x14ac:dyDescent="0.25"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S380" s="6"/>
    </row>
    <row r="381" spans="4:19" x14ac:dyDescent="0.25"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S381" s="6"/>
    </row>
    <row r="382" spans="4:19" x14ac:dyDescent="0.25"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S382" s="6"/>
    </row>
    <row r="383" spans="4:19" x14ac:dyDescent="0.25"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S383" s="6"/>
    </row>
    <row r="384" spans="4:19" x14ac:dyDescent="0.25"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S384" s="6"/>
    </row>
    <row r="385" spans="4:19" x14ac:dyDescent="0.25"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S385" s="6"/>
    </row>
    <row r="386" spans="4:19" x14ac:dyDescent="0.25"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S386" s="6"/>
    </row>
    <row r="387" spans="4:19" x14ac:dyDescent="0.25"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S387" s="6"/>
    </row>
    <row r="388" spans="4:19" x14ac:dyDescent="0.25"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S388" s="6"/>
    </row>
    <row r="389" spans="4:19" x14ac:dyDescent="0.25"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S389" s="6"/>
    </row>
    <row r="390" spans="4:19" x14ac:dyDescent="0.25"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S390" s="6"/>
    </row>
    <row r="391" spans="4:19" x14ac:dyDescent="0.25"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S391" s="6"/>
    </row>
    <row r="392" spans="4:19" x14ac:dyDescent="0.25"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S392" s="6"/>
    </row>
    <row r="393" spans="4:19" x14ac:dyDescent="0.25"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S393" s="6"/>
    </row>
    <row r="394" spans="4:19" x14ac:dyDescent="0.25"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S394" s="6"/>
    </row>
    <row r="395" spans="4:19" x14ac:dyDescent="0.25"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S395" s="6"/>
    </row>
    <row r="396" spans="4:19" x14ac:dyDescent="0.25"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S396" s="6"/>
    </row>
    <row r="397" spans="4:19" x14ac:dyDescent="0.25"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S397" s="6"/>
    </row>
    <row r="398" spans="4:19" x14ac:dyDescent="0.25"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S398" s="6"/>
    </row>
    <row r="399" spans="4:19" x14ac:dyDescent="0.25"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S399" s="6"/>
    </row>
    <row r="400" spans="4:19" x14ac:dyDescent="0.25"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S400" s="6"/>
    </row>
    <row r="401" spans="4:19" x14ac:dyDescent="0.25"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S401" s="6"/>
    </row>
    <row r="402" spans="4:19" x14ac:dyDescent="0.25"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S402" s="6"/>
    </row>
    <row r="403" spans="4:19" x14ac:dyDescent="0.25"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S403" s="6"/>
    </row>
    <row r="404" spans="4:19" x14ac:dyDescent="0.25"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S404" s="6"/>
    </row>
    <row r="405" spans="4:19" x14ac:dyDescent="0.25"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S405" s="6"/>
    </row>
    <row r="406" spans="4:19" x14ac:dyDescent="0.25"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S406" s="6"/>
    </row>
    <row r="407" spans="4:19" x14ac:dyDescent="0.25"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S407" s="6"/>
    </row>
    <row r="408" spans="4:19" x14ac:dyDescent="0.25"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S408" s="6"/>
    </row>
    <row r="409" spans="4:19" x14ac:dyDescent="0.25"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S409" s="6"/>
    </row>
    <row r="410" spans="4:19" x14ac:dyDescent="0.25"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S410" s="6"/>
    </row>
    <row r="411" spans="4:19" x14ac:dyDescent="0.25"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S411" s="6"/>
    </row>
    <row r="412" spans="4:19" x14ac:dyDescent="0.25"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S412" s="6"/>
    </row>
    <row r="413" spans="4:19" x14ac:dyDescent="0.25"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S413" s="6"/>
    </row>
    <row r="414" spans="4:19" x14ac:dyDescent="0.25"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S414" s="6"/>
    </row>
    <row r="415" spans="4:19" x14ac:dyDescent="0.25"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S415" s="6"/>
    </row>
    <row r="416" spans="4:19" x14ac:dyDescent="0.25"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S416" s="6"/>
    </row>
    <row r="417" spans="4:19" x14ac:dyDescent="0.25"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S417" s="6"/>
    </row>
    <row r="418" spans="4:19" x14ac:dyDescent="0.25"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S418" s="6"/>
    </row>
    <row r="419" spans="4:19" x14ac:dyDescent="0.25"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S419" s="6"/>
    </row>
    <row r="420" spans="4:19" x14ac:dyDescent="0.25"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S420" s="6"/>
    </row>
    <row r="421" spans="4:19" x14ac:dyDescent="0.25"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S421" s="6"/>
    </row>
    <row r="422" spans="4:19" x14ac:dyDescent="0.25"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S422" s="6"/>
    </row>
    <row r="423" spans="4:19" x14ac:dyDescent="0.25"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S423" s="6"/>
    </row>
    <row r="424" spans="4:19" x14ac:dyDescent="0.25"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S424" s="6"/>
    </row>
    <row r="425" spans="4:19" x14ac:dyDescent="0.25"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S425" s="6"/>
    </row>
    <row r="426" spans="4:19" x14ac:dyDescent="0.25"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S426" s="6"/>
    </row>
    <row r="427" spans="4:19" x14ac:dyDescent="0.25"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S427" s="6"/>
    </row>
    <row r="428" spans="4:19" x14ac:dyDescent="0.25"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S428" s="6"/>
    </row>
    <row r="429" spans="4:19" x14ac:dyDescent="0.25"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S429" s="6"/>
    </row>
    <row r="430" spans="4:19" x14ac:dyDescent="0.25"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S430" s="6"/>
    </row>
    <row r="431" spans="4:19" x14ac:dyDescent="0.25"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S431" s="6"/>
    </row>
    <row r="432" spans="4:19" x14ac:dyDescent="0.25"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S432" s="6"/>
    </row>
    <row r="433" spans="4:19" x14ac:dyDescent="0.25"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S433" s="6"/>
    </row>
    <row r="434" spans="4:19" x14ac:dyDescent="0.25"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S434" s="6"/>
    </row>
    <row r="435" spans="4:19" x14ac:dyDescent="0.25"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S435" s="6"/>
    </row>
    <row r="436" spans="4:19" x14ac:dyDescent="0.25"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S436" s="6"/>
    </row>
    <row r="437" spans="4:19" x14ac:dyDescent="0.25"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S437" s="6"/>
    </row>
    <row r="438" spans="4:19" x14ac:dyDescent="0.25"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S438" s="6"/>
    </row>
    <row r="439" spans="4:19" x14ac:dyDescent="0.25"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S439" s="6"/>
    </row>
    <row r="440" spans="4:19" x14ac:dyDescent="0.25"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S440" s="6"/>
    </row>
    <row r="441" spans="4:19" x14ac:dyDescent="0.25"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S441" s="6"/>
    </row>
    <row r="442" spans="4:19" x14ac:dyDescent="0.25"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S442" s="6"/>
    </row>
    <row r="443" spans="4:19" x14ac:dyDescent="0.25"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S443" s="6"/>
    </row>
    <row r="444" spans="4:19" x14ac:dyDescent="0.25"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S444" s="6"/>
    </row>
    <row r="445" spans="4:19" x14ac:dyDescent="0.25"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S445" s="6"/>
    </row>
    <row r="446" spans="4:19" x14ac:dyDescent="0.25"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S446" s="6"/>
    </row>
    <row r="447" spans="4:19" x14ac:dyDescent="0.25"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S447" s="6"/>
    </row>
    <row r="448" spans="4:19" x14ac:dyDescent="0.25"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S448" s="6"/>
    </row>
    <row r="449" spans="4:19" x14ac:dyDescent="0.25"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S449" s="6"/>
    </row>
    <row r="450" spans="4:19" x14ac:dyDescent="0.25"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S450" s="6"/>
    </row>
    <row r="451" spans="4:19" x14ac:dyDescent="0.25"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S451" s="6"/>
    </row>
    <row r="452" spans="4:19" x14ac:dyDescent="0.25"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S452" s="6"/>
    </row>
    <row r="453" spans="4:19" x14ac:dyDescent="0.25"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S453" s="6"/>
    </row>
    <row r="454" spans="4:19" x14ac:dyDescent="0.25"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S454" s="6"/>
    </row>
    <row r="455" spans="4:19" x14ac:dyDescent="0.25"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S455" s="6"/>
    </row>
    <row r="456" spans="4:19" x14ac:dyDescent="0.25"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S456" s="6"/>
    </row>
    <row r="457" spans="4:19" x14ac:dyDescent="0.25"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S457" s="6"/>
    </row>
    <row r="458" spans="4:19" x14ac:dyDescent="0.25"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S458" s="6"/>
    </row>
    <row r="459" spans="4:19" x14ac:dyDescent="0.25"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S459" s="6"/>
    </row>
    <row r="460" spans="4:19" x14ac:dyDescent="0.25"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S460" s="6"/>
    </row>
    <row r="461" spans="4:19" x14ac:dyDescent="0.25"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S461" s="6"/>
    </row>
    <row r="462" spans="4:19" x14ac:dyDescent="0.25"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S462" s="6"/>
    </row>
    <row r="463" spans="4:19" x14ac:dyDescent="0.25"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S463" s="6"/>
    </row>
    <row r="464" spans="4:19" x14ac:dyDescent="0.25"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S464" s="6"/>
    </row>
    <row r="465" spans="4:19" x14ac:dyDescent="0.25"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S465" s="6"/>
    </row>
    <row r="466" spans="4:19" x14ac:dyDescent="0.25"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S466" s="6"/>
    </row>
    <row r="467" spans="4:19" x14ac:dyDescent="0.25"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S467" s="6"/>
    </row>
    <row r="468" spans="4:19" x14ac:dyDescent="0.25"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S468" s="6"/>
    </row>
    <row r="469" spans="4:19" x14ac:dyDescent="0.25"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S469" s="6"/>
    </row>
    <row r="470" spans="4:19" x14ac:dyDescent="0.25"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S470" s="6"/>
    </row>
    <row r="471" spans="4:19" x14ac:dyDescent="0.25"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S471" s="6"/>
    </row>
    <row r="472" spans="4:19" x14ac:dyDescent="0.25"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S472" s="6"/>
    </row>
    <row r="473" spans="4:19" x14ac:dyDescent="0.25"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S473" s="6"/>
    </row>
    <row r="474" spans="4:19" x14ac:dyDescent="0.25"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S474" s="6"/>
    </row>
    <row r="475" spans="4:19" x14ac:dyDescent="0.25"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S475" s="6"/>
    </row>
    <row r="476" spans="4:19" x14ac:dyDescent="0.25"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S476" s="6"/>
    </row>
    <row r="477" spans="4:19" x14ac:dyDescent="0.25"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S477" s="6"/>
    </row>
    <row r="478" spans="4:19" x14ac:dyDescent="0.25"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S478" s="6"/>
    </row>
    <row r="479" spans="4:19" x14ac:dyDescent="0.25"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S479" s="6"/>
    </row>
    <row r="480" spans="4:19" x14ac:dyDescent="0.25">
      <c r="S480" s="6"/>
    </row>
    <row r="481" spans="19:19" x14ac:dyDescent="0.25">
      <c r="S481" s="6"/>
    </row>
    <row r="482" spans="19:19" x14ac:dyDescent="0.25">
      <c r="S482" s="6"/>
    </row>
    <row r="483" spans="19:19" x14ac:dyDescent="0.25">
      <c r="S483" s="6"/>
    </row>
    <row r="484" spans="19:19" x14ac:dyDescent="0.25">
      <c r="S484" s="6"/>
    </row>
  </sheetData>
  <sheetProtection algorithmName="SHA-512" hashValue="bzNPDNOZYnuXPSSIa/HwWDn9iQbI2fEQABdxTgngoHod3I9sXvLBSYS8m0KQo3lR3lXiJfji3Fzfe3WgMe3e5Q==" saltValue="YL/3vf3SFfin0Vn/hQrU6A==" spinCount="100000" sheet="1" insertColumns="0" sort="0" autoFilter="0" pivotTables="0"/>
  <sortState xmlns:xlrd2="http://schemas.microsoft.com/office/spreadsheetml/2017/richdata2" ref="A10:Y231">
    <sortCondition ref="B10:B231"/>
    <sortCondition ref="D10:D231"/>
  </sortState>
  <pageMargins left="0.7" right="0.7" top="0.75" bottom="0.75" header="0.3" footer="0.3"/>
  <pageSetup paperSize="9" orientation="portrait" r:id="rId1"/>
  <ignoredErrors>
    <ignoredError sqref="X16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68273-E6C3-405D-A77F-DAD94491A6D5}">
  <dimension ref="A1:Y251"/>
  <sheetViews>
    <sheetView tabSelected="1" zoomScale="120" zoomScaleNormal="120" workbookViewId="0">
      <pane ySplit="6" topLeftCell="A45" activePane="bottomLeft" state="frozen"/>
      <selection pane="bottomLeft" activeCell="C52" sqref="C52"/>
    </sheetView>
  </sheetViews>
  <sheetFormatPr defaultRowHeight="15" outlineLevelRow="2" x14ac:dyDescent="0.25"/>
  <cols>
    <col min="2" max="2" width="29.28515625" customWidth="1"/>
    <col min="3" max="3" width="24.28515625" customWidth="1"/>
    <col min="4" max="4" width="12.42578125" customWidth="1"/>
    <col min="5" max="5" width="11.42578125" customWidth="1"/>
    <col min="6" max="6" width="13.28515625" customWidth="1"/>
    <col min="7" max="7" width="10.7109375" customWidth="1"/>
    <col min="8" max="8" width="14.85546875" customWidth="1"/>
    <col min="9" max="9" width="12.28515625" customWidth="1"/>
    <col min="10" max="10" width="13.140625" customWidth="1"/>
    <col min="11" max="11" width="15.5703125" customWidth="1"/>
    <col min="12" max="12" width="15" customWidth="1"/>
    <col min="13" max="13" width="13.85546875" customWidth="1"/>
    <col min="14" max="14" width="13" customWidth="1"/>
    <col min="15" max="15" width="17.7109375" customWidth="1"/>
    <col min="16" max="16" width="16.28515625" customWidth="1"/>
    <col min="17" max="17" width="16.5703125" customWidth="1"/>
    <col min="18" max="18" width="13.85546875" customWidth="1"/>
    <col min="19" max="19" width="11.85546875" customWidth="1"/>
    <col min="20" max="20" width="15" customWidth="1"/>
    <col min="21" max="21" width="13.28515625" customWidth="1"/>
    <col min="22" max="22" width="12.85546875" customWidth="1"/>
    <col min="23" max="23" width="14.7109375" customWidth="1"/>
    <col min="24" max="24" width="16.42578125" customWidth="1"/>
    <col min="25" max="25" width="16.5703125" customWidth="1"/>
  </cols>
  <sheetData>
    <row r="1" spans="1:25" s="1" customFormat="1" ht="13.5" customHeight="1" x14ac:dyDescent="0.25">
      <c r="A1" s="1" t="s">
        <v>4</v>
      </c>
      <c r="E1" s="2"/>
      <c r="F1" s="2"/>
      <c r="G1" s="3"/>
      <c r="H1" s="3"/>
      <c r="I1" s="2"/>
      <c r="J1" s="2"/>
      <c r="K1" s="2"/>
      <c r="L1" s="2"/>
      <c r="M1" s="4"/>
    </row>
    <row r="2" spans="1:25" s="1" customFormat="1" x14ac:dyDescent="0.25">
      <c r="E2" s="2"/>
      <c r="F2" s="2"/>
      <c r="G2" s="3"/>
      <c r="H2" s="3"/>
      <c r="I2" s="2"/>
      <c r="J2" s="2"/>
      <c r="K2" s="2"/>
      <c r="L2" s="2"/>
      <c r="M2" s="4"/>
      <c r="T2"/>
    </row>
    <row r="3" spans="1:25" s="1" customFormat="1" x14ac:dyDescent="0.25">
      <c r="E3" s="2"/>
      <c r="F3" s="2"/>
      <c r="G3" s="3"/>
      <c r="H3" s="3"/>
      <c r="I3" s="2"/>
      <c r="J3" s="2"/>
      <c r="K3" s="2"/>
      <c r="L3" s="2"/>
      <c r="M3" s="4"/>
    </row>
    <row r="4" spans="1:25" s="1" customFormat="1" x14ac:dyDescent="0.25">
      <c r="E4" s="2"/>
      <c r="F4" s="2"/>
      <c r="G4" s="3"/>
      <c r="H4" s="3"/>
      <c r="I4" s="2"/>
      <c r="J4" s="2"/>
      <c r="K4" s="2"/>
      <c r="L4" s="2"/>
      <c r="M4" s="4"/>
    </row>
    <row r="6" spans="1:25" s="10" customFormat="1" ht="65.099999999999994" customHeight="1" x14ac:dyDescent="0.2">
      <c r="A6" s="7" t="s">
        <v>5</v>
      </c>
      <c r="B6" s="7" t="s">
        <v>6</v>
      </c>
      <c r="C6" s="17" t="s">
        <v>7</v>
      </c>
      <c r="D6" s="17" t="s">
        <v>8</v>
      </c>
      <c r="E6" s="18" t="s">
        <v>9</v>
      </c>
      <c r="F6" s="8" t="s">
        <v>10</v>
      </c>
      <c r="G6" s="7" t="s">
        <v>11</v>
      </c>
      <c r="H6" s="7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19" t="s">
        <v>18</v>
      </c>
      <c r="O6" s="19" t="s">
        <v>19</v>
      </c>
      <c r="P6" s="19" t="s">
        <v>20</v>
      </c>
      <c r="Q6" s="19" t="s">
        <v>21</v>
      </c>
      <c r="R6" s="19" t="s">
        <v>22</v>
      </c>
      <c r="S6" s="7" t="s">
        <v>23</v>
      </c>
      <c r="T6" s="7" t="s">
        <v>24</v>
      </c>
      <c r="U6" s="9" t="s">
        <v>25</v>
      </c>
      <c r="V6" s="9" t="s">
        <v>26</v>
      </c>
      <c r="W6" s="9" t="s">
        <v>27</v>
      </c>
      <c r="X6" s="9" t="s">
        <v>28</v>
      </c>
      <c r="Y6" s="9" t="s">
        <v>29</v>
      </c>
    </row>
    <row r="7" spans="1:25" x14ac:dyDescent="0.25">
      <c r="A7" s="35" t="s">
        <v>119</v>
      </c>
      <c r="B7" s="36" t="s">
        <v>231</v>
      </c>
      <c r="C7" s="36" t="s">
        <v>308</v>
      </c>
      <c r="D7" s="37">
        <v>3</v>
      </c>
      <c r="E7" s="38">
        <v>2.875</v>
      </c>
      <c r="F7" s="38">
        <v>1.7</v>
      </c>
      <c r="G7" s="39">
        <v>0</v>
      </c>
      <c r="H7" s="39">
        <v>0</v>
      </c>
      <c r="I7" s="40">
        <v>0</v>
      </c>
      <c r="J7" s="40">
        <v>0</v>
      </c>
      <c r="K7" s="40">
        <v>1.7</v>
      </c>
      <c r="L7" s="40">
        <v>0</v>
      </c>
      <c r="M7" s="40">
        <v>1.7</v>
      </c>
      <c r="N7" s="41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f>+R7/E7</f>
        <v>0</v>
      </c>
      <c r="U7" s="42">
        <v>0</v>
      </c>
      <c r="V7" s="42">
        <v>0</v>
      </c>
      <c r="W7" s="42">
        <v>0</v>
      </c>
      <c r="X7" s="42">
        <v>0</v>
      </c>
      <c r="Y7" s="43">
        <v>0</v>
      </c>
    </row>
    <row r="8" spans="1:25" outlineLevel="2" x14ac:dyDescent="0.25">
      <c r="A8" s="24" t="s">
        <v>119</v>
      </c>
      <c r="B8" s="25" t="s">
        <v>221</v>
      </c>
      <c r="C8" s="25" t="s">
        <v>222</v>
      </c>
      <c r="D8" s="26">
        <v>4</v>
      </c>
      <c r="E8" s="27">
        <v>3</v>
      </c>
      <c r="F8" s="27">
        <v>2.38</v>
      </c>
      <c r="G8" s="44">
        <v>0</v>
      </c>
      <c r="H8" s="44">
        <v>4.2016806722689079E-2</v>
      </c>
      <c r="I8" s="29">
        <v>0</v>
      </c>
      <c r="J8" s="29">
        <v>0.1</v>
      </c>
      <c r="K8" s="29">
        <v>2.2799999999999998</v>
      </c>
      <c r="L8" s="29">
        <v>0</v>
      </c>
      <c r="M8" s="29">
        <v>2.38</v>
      </c>
      <c r="N8" s="30">
        <v>-1905.4110000000001</v>
      </c>
      <c r="O8" s="30">
        <v>12325.937</v>
      </c>
      <c r="P8" s="30">
        <v>2236.8209999999999</v>
      </c>
      <c r="Q8" s="30">
        <v>2927.712</v>
      </c>
      <c r="R8" s="30">
        <v>15253.648999999999</v>
      </c>
      <c r="S8" s="30">
        <v>13348.237999999999</v>
      </c>
      <c r="T8" s="30">
        <f t="shared" ref="T8:T71" si="0">+R8/E8</f>
        <v>5084.5496666666668</v>
      </c>
      <c r="U8" s="30">
        <f>+(R8-P8)/E8</f>
        <v>4338.9426666666668</v>
      </c>
      <c r="V8" s="30">
        <f>+(S8-P8)/E8</f>
        <v>3703.8056666666666</v>
      </c>
      <c r="W8" s="30">
        <f>+O8/E8</f>
        <v>4108.6456666666663</v>
      </c>
      <c r="X8" s="30">
        <f>+U8/$X$241</f>
        <v>394.44933333333336</v>
      </c>
      <c r="Y8" s="45">
        <f>+V8/$X$241</f>
        <v>336.70960606060606</v>
      </c>
    </row>
    <row r="9" spans="1:25" outlineLevel="2" x14ac:dyDescent="0.25">
      <c r="A9" s="20" t="s">
        <v>119</v>
      </c>
      <c r="B9" t="s">
        <v>245</v>
      </c>
      <c r="C9" t="s">
        <v>246</v>
      </c>
      <c r="D9" s="12">
        <v>6</v>
      </c>
      <c r="E9" s="13">
        <v>5.25</v>
      </c>
      <c r="F9" s="13">
        <v>1.95</v>
      </c>
      <c r="G9" s="46">
        <v>0.61538461538461542</v>
      </c>
      <c r="H9" s="46">
        <v>1</v>
      </c>
      <c r="I9" s="14">
        <v>1.2</v>
      </c>
      <c r="J9" s="14">
        <v>0.75</v>
      </c>
      <c r="K9" s="14">
        <v>0</v>
      </c>
      <c r="L9" s="14">
        <v>0</v>
      </c>
      <c r="M9" s="14">
        <v>1.95</v>
      </c>
      <c r="N9" s="16">
        <v>-1578.0550000000001</v>
      </c>
      <c r="O9" s="16">
        <v>34900.428</v>
      </c>
      <c r="P9" s="16">
        <v>2003.4590000000001</v>
      </c>
      <c r="Q9" s="16">
        <v>3078.0479999999998</v>
      </c>
      <c r="R9" s="16">
        <v>37978.476000000002</v>
      </c>
      <c r="S9" s="16">
        <v>36400.421000000002</v>
      </c>
      <c r="T9" s="16">
        <f t="shared" si="0"/>
        <v>7233.9954285714293</v>
      </c>
      <c r="U9" s="16">
        <f t="shared" ref="U9:U72" si="1">+(R9-P9)/E9</f>
        <v>6852.3841904761903</v>
      </c>
      <c r="V9" s="16">
        <f t="shared" ref="V9:V72" si="2">+(S9-P9)/E9</f>
        <v>6551.802285714286</v>
      </c>
      <c r="W9" s="16">
        <f t="shared" ref="W9:W72" si="3">+O9/E9</f>
        <v>6647.7005714285715</v>
      </c>
      <c r="X9" s="16">
        <f t="shared" ref="X9:X72" si="4">+U9/$X$241</f>
        <v>622.94401731601727</v>
      </c>
      <c r="Y9" s="56">
        <f t="shared" ref="Y9:Y72" si="5">+V9/$X$241</f>
        <v>595.61838961038961</v>
      </c>
    </row>
    <row r="10" spans="1:25" outlineLevel="2" x14ac:dyDescent="0.25">
      <c r="A10" s="24" t="s">
        <v>119</v>
      </c>
      <c r="B10" s="25" t="s">
        <v>195</v>
      </c>
      <c r="C10" s="25" t="s">
        <v>196</v>
      </c>
      <c r="D10" s="26">
        <v>6</v>
      </c>
      <c r="E10" s="27">
        <v>6</v>
      </c>
      <c r="F10" s="27">
        <v>4</v>
      </c>
      <c r="G10" s="44">
        <v>0.25</v>
      </c>
      <c r="H10" s="44">
        <v>0.5</v>
      </c>
      <c r="I10" s="29">
        <v>1</v>
      </c>
      <c r="J10" s="29">
        <v>1</v>
      </c>
      <c r="K10" s="29">
        <v>2</v>
      </c>
      <c r="L10" s="29">
        <v>0</v>
      </c>
      <c r="M10" s="29">
        <v>4</v>
      </c>
      <c r="N10" s="30">
        <v>-5451.0540000000001</v>
      </c>
      <c r="O10" s="30">
        <v>43824.618000000002</v>
      </c>
      <c r="P10" s="30">
        <v>7275.9719999999998</v>
      </c>
      <c r="Q10" s="30">
        <v>18731.078000000001</v>
      </c>
      <c r="R10" s="30">
        <v>62555.696000000004</v>
      </c>
      <c r="S10" s="30">
        <v>57104.642000000007</v>
      </c>
      <c r="T10" s="30">
        <f t="shared" si="0"/>
        <v>10425.949333333334</v>
      </c>
      <c r="U10" s="30">
        <f t="shared" si="1"/>
        <v>9213.2873333333337</v>
      </c>
      <c r="V10" s="30">
        <f t="shared" si="2"/>
        <v>8304.7783333333336</v>
      </c>
      <c r="W10" s="30">
        <f t="shared" si="3"/>
        <v>7304.1030000000001</v>
      </c>
      <c r="X10" s="30">
        <f t="shared" si="4"/>
        <v>837.57157575757583</v>
      </c>
      <c r="Y10" s="45">
        <f t="shared" si="5"/>
        <v>754.9798484848485</v>
      </c>
    </row>
    <row r="11" spans="1:25" outlineLevel="2" x14ac:dyDescent="0.25">
      <c r="A11" s="20" t="s">
        <v>119</v>
      </c>
      <c r="B11" t="s">
        <v>257</v>
      </c>
      <c r="C11" t="s">
        <v>311</v>
      </c>
      <c r="D11" s="12">
        <v>8</v>
      </c>
      <c r="E11" s="13">
        <v>6.125</v>
      </c>
      <c r="F11" s="13">
        <v>2.16</v>
      </c>
      <c r="G11" s="46">
        <v>0</v>
      </c>
      <c r="H11" s="46">
        <v>9.2592592592592587E-2</v>
      </c>
      <c r="I11" s="14">
        <v>0</v>
      </c>
      <c r="J11" s="14">
        <v>0.2</v>
      </c>
      <c r="K11" s="14">
        <v>1.96</v>
      </c>
      <c r="L11" s="14">
        <v>0</v>
      </c>
      <c r="M11" s="14">
        <v>2.16</v>
      </c>
      <c r="N11" s="16">
        <v>0</v>
      </c>
      <c r="O11" s="16">
        <v>0</v>
      </c>
      <c r="P11" s="16">
        <v>0</v>
      </c>
      <c r="Q11" s="16">
        <v>1.3</v>
      </c>
      <c r="R11" s="16">
        <v>1.3</v>
      </c>
      <c r="S11" s="16">
        <v>1.3</v>
      </c>
      <c r="T11" s="16">
        <f t="shared" si="0"/>
        <v>0.21224489795918369</v>
      </c>
      <c r="U11" s="16">
        <f t="shared" si="1"/>
        <v>0.21224489795918369</v>
      </c>
      <c r="V11" s="16">
        <f t="shared" si="2"/>
        <v>0.21224489795918369</v>
      </c>
      <c r="W11" s="16">
        <f t="shared" si="3"/>
        <v>0</v>
      </c>
      <c r="X11" s="16">
        <f t="shared" si="4"/>
        <v>1.9294990723562153E-2</v>
      </c>
      <c r="Y11" s="56">
        <f t="shared" si="5"/>
        <v>1.9294990723562153E-2</v>
      </c>
    </row>
    <row r="12" spans="1:25" outlineLevel="2" x14ac:dyDescent="0.25">
      <c r="A12" s="24" t="s">
        <v>119</v>
      </c>
      <c r="B12" s="25" t="s">
        <v>274</v>
      </c>
      <c r="C12" s="25" t="s">
        <v>275</v>
      </c>
      <c r="D12" s="26">
        <v>7</v>
      </c>
      <c r="E12" s="27">
        <v>6.875</v>
      </c>
      <c r="F12" s="27">
        <v>2.2000000000000002</v>
      </c>
      <c r="G12" s="44">
        <v>0</v>
      </c>
      <c r="H12" s="44">
        <v>0.27272727272727271</v>
      </c>
      <c r="I12" s="29">
        <v>0</v>
      </c>
      <c r="J12" s="29">
        <v>0.6</v>
      </c>
      <c r="K12" s="29">
        <v>1.6</v>
      </c>
      <c r="L12" s="29">
        <v>0</v>
      </c>
      <c r="M12" s="29">
        <v>2.2000000000000002</v>
      </c>
      <c r="N12" s="30">
        <v>-1592.1859999999999</v>
      </c>
      <c r="O12" s="30">
        <v>19174.825000000001</v>
      </c>
      <c r="P12" s="30">
        <v>1502.0039999999999</v>
      </c>
      <c r="Q12" s="30">
        <v>2312.049</v>
      </c>
      <c r="R12" s="30">
        <v>21486.874</v>
      </c>
      <c r="S12" s="30">
        <v>19894.687999999998</v>
      </c>
      <c r="T12" s="30">
        <f t="shared" si="0"/>
        <v>3125.3634909090911</v>
      </c>
      <c r="U12" s="30">
        <f t="shared" si="1"/>
        <v>2906.8901818181816</v>
      </c>
      <c r="V12" s="30">
        <f t="shared" si="2"/>
        <v>2675.2994909090908</v>
      </c>
      <c r="W12" s="30">
        <f t="shared" si="3"/>
        <v>2789.0654545454545</v>
      </c>
      <c r="X12" s="30">
        <f t="shared" si="4"/>
        <v>264.2627438016529</v>
      </c>
      <c r="Y12" s="45">
        <f t="shared" si="5"/>
        <v>243.20904462809915</v>
      </c>
    </row>
    <row r="13" spans="1:25" outlineLevel="2" x14ac:dyDescent="0.25">
      <c r="A13" s="20" t="s">
        <v>119</v>
      </c>
      <c r="B13" t="s">
        <v>184</v>
      </c>
      <c r="C13" t="s">
        <v>185</v>
      </c>
      <c r="D13" s="12">
        <v>7</v>
      </c>
      <c r="E13" s="13">
        <v>7</v>
      </c>
      <c r="F13" s="13">
        <v>3.4</v>
      </c>
      <c r="G13" s="46">
        <v>0.75</v>
      </c>
      <c r="H13" s="46">
        <v>0.77941176470588236</v>
      </c>
      <c r="I13" s="14">
        <v>2.5499999999999998</v>
      </c>
      <c r="J13" s="14">
        <v>0.1</v>
      </c>
      <c r="K13" s="14">
        <v>0.75</v>
      </c>
      <c r="L13" s="14">
        <v>0</v>
      </c>
      <c r="M13" s="14">
        <v>3.4</v>
      </c>
      <c r="N13" s="16">
        <v>-4117.799</v>
      </c>
      <c r="O13" s="16">
        <v>24422.33</v>
      </c>
      <c r="P13" s="16">
        <v>2753.4659999999999</v>
      </c>
      <c r="Q13" s="16">
        <v>4307.1139999999996</v>
      </c>
      <c r="R13" s="16">
        <v>28729.444000000003</v>
      </c>
      <c r="S13" s="16">
        <v>24611.645000000004</v>
      </c>
      <c r="T13" s="16">
        <f t="shared" si="0"/>
        <v>4104.2062857142864</v>
      </c>
      <c r="U13" s="16">
        <f t="shared" si="1"/>
        <v>3710.8540000000003</v>
      </c>
      <c r="V13" s="16">
        <f t="shared" si="2"/>
        <v>3122.5970000000007</v>
      </c>
      <c r="W13" s="16">
        <f t="shared" si="3"/>
        <v>3488.9042857142858</v>
      </c>
      <c r="X13" s="16">
        <f t="shared" si="4"/>
        <v>337.35036363636368</v>
      </c>
      <c r="Y13" s="56">
        <f t="shared" si="5"/>
        <v>283.87245454545462</v>
      </c>
    </row>
    <row r="14" spans="1:25" outlineLevel="2" x14ac:dyDescent="0.25">
      <c r="A14" s="24" t="s">
        <v>119</v>
      </c>
      <c r="B14" s="25" t="s">
        <v>207</v>
      </c>
      <c r="C14" s="25" t="s">
        <v>208</v>
      </c>
      <c r="D14" s="26">
        <v>8</v>
      </c>
      <c r="E14" s="27">
        <v>8</v>
      </c>
      <c r="F14" s="27">
        <v>2.25</v>
      </c>
      <c r="G14" s="44">
        <v>0</v>
      </c>
      <c r="H14" s="44">
        <v>0.1111111111111111</v>
      </c>
      <c r="I14" s="29">
        <v>0</v>
      </c>
      <c r="J14" s="29">
        <v>0.25</v>
      </c>
      <c r="K14" s="29">
        <v>2</v>
      </c>
      <c r="L14" s="29">
        <v>0</v>
      </c>
      <c r="M14" s="29">
        <v>2.25</v>
      </c>
      <c r="N14" s="30">
        <v>-1796.5060000000001</v>
      </c>
      <c r="O14" s="30">
        <v>21734.466</v>
      </c>
      <c r="P14" s="30">
        <v>1598</v>
      </c>
      <c r="Q14" s="30">
        <v>7736.0150000000003</v>
      </c>
      <c r="R14" s="30">
        <v>29470.481</v>
      </c>
      <c r="S14" s="30">
        <v>27673.974999999999</v>
      </c>
      <c r="T14" s="30">
        <f t="shared" si="0"/>
        <v>3683.810125</v>
      </c>
      <c r="U14" s="30">
        <f t="shared" si="1"/>
        <v>3484.060125</v>
      </c>
      <c r="V14" s="30">
        <f t="shared" si="2"/>
        <v>3259.4968749999998</v>
      </c>
      <c r="W14" s="30">
        <f t="shared" si="3"/>
        <v>2716.80825</v>
      </c>
      <c r="X14" s="30">
        <f t="shared" si="4"/>
        <v>316.73273863636365</v>
      </c>
      <c r="Y14" s="45">
        <f t="shared" si="5"/>
        <v>296.31789772727274</v>
      </c>
    </row>
    <row r="15" spans="1:25" outlineLevel="2" x14ac:dyDescent="0.25">
      <c r="A15" s="20" t="s">
        <v>119</v>
      </c>
      <c r="B15" t="s">
        <v>277</v>
      </c>
      <c r="C15" t="s">
        <v>312</v>
      </c>
      <c r="D15" s="12">
        <v>8</v>
      </c>
      <c r="E15" s="13">
        <v>8</v>
      </c>
      <c r="F15" s="13">
        <v>1.4000000000000001</v>
      </c>
      <c r="G15" s="46">
        <v>0.21428571428571425</v>
      </c>
      <c r="H15" s="46">
        <v>1</v>
      </c>
      <c r="I15" s="14">
        <v>0.3</v>
      </c>
      <c r="J15" s="14">
        <v>1.1000000000000001</v>
      </c>
      <c r="K15" s="14">
        <v>0</v>
      </c>
      <c r="L15" s="14">
        <v>0</v>
      </c>
      <c r="M15" s="14">
        <v>1.4000000000000001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f t="shared" si="0"/>
        <v>0</v>
      </c>
      <c r="U15" s="16">
        <f t="shared" si="1"/>
        <v>0</v>
      </c>
      <c r="V15" s="16">
        <f t="shared" si="2"/>
        <v>0</v>
      </c>
      <c r="W15" s="16">
        <f t="shared" si="3"/>
        <v>0</v>
      </c>
      <c r="X15" s="16">
        <f t="shared" si="4"/>
        <v>0</v>
      </c>
      <c r="Y15" s="56">
        <f t="shared" si="5"/>
        <v>0</v>
      </c>
    </row>
    <row r="16" spans="1:25" outlineLevel="2" x14ac:dyDescent="0.25">
      <c r="A16" s="24" t="s">
        <v>119</v>
      </c>
      <c r="B16" s="25" t="s">
        <v>204</v>
      </c>
      <c r="C16" s="25" t="s">
        <v>205</v>
      </c>
      <c r="D16" s="26">
        <v>9</v>
      </c>
      <c r="E16" s="27">
        <v>9</v>
      </c>
      <c r="F16" s="27">
        <v>3.5</v>
      </c>
      <c r="G16" s="44">
        <v>0</v>
      </c>
      <c r="H16" s="44">
        <v>0.51428571428571435</v>
      </c>
      <c r="I16" s="29">
        <v>0</v>
      </c>
      <c r="J16" s="29">
        <v>1.8</v>
      </c>
      <c r="K16" s="29">
        <v>1.8</v>
      </c>
      <c r="L16" s="29">
        <v>0</v>
      </c>
      <c r="M16" s="29">
        <v>3.5</v>
      </c>
      <c r="N16" s="30">
        <v>-3877.4079999999999</v>
      </c>
      <c r="O16" s="30">
        <v>33349.165000000001</v>
      </c>
      <c r="P16" s="30">
        <v>3364.6840000000002</v>
      </c>
      <c r="Q16" s="30">
        <v>11431.767</v>
      </c>
      <c r="R16" s="30">
        <v>44780.932000000001</v>
      </c>
      <c r="S16" s="30">
        <v>40903.523999999998</v>
      </c>
      <c r="T16" s="30">
        <f t="shared" si="0"/>
        <v>4975.6591111111111</v>
      </c>
      <c r="U16" s="30">
        <f t="shared" si="1"/>
        <v>4601.8053333333337</v>
      </c>
      <c r="V16" s="30">
        <f t="shared" si="2"/>
        <v>4170.9822222222219</v>
      </c>
      <c r="W16" s="30">
        <f t="shared" si="3"/>
        <v>3705.4627777777778</v>
      </c>
      <c r="X16" s="30">
        <f t="shared" si="4"/>
        <v>418.34593939393943</v>
      </c>
      <c r="Y16" s="45">
        <f t="shared" si="5"/>
        <v>379.18020202020199</v>
      </c>
    </row>
    <row r="17" spans="1:25" outlineLevel="2" x14ac:dyDescent="0.25">
      <c r="A17" s="20" t="s">
        <v>119</v>
      </c>
      <c r="B17" t="s">
        <v>200</v>
      </c>
      <c r="C17" t="s">
        <v>201</v>
      </c>
      <c r="D17" s="12">
        <v>12</v>
      </c>
      <c r="E17" s="13">
        <v>11.625</v>
      </c>
      <c r="F17" s="13">
        <v>3.67</v>
      </c>
      <c r="G17" s="46">
        <v>0.27247956403269757</v>
      </c>
      <c r="H17" s="46">
        <v>0.35149863760217986</v>
      </c>
      <c r="I17" s="14">
        <v>1</v>
      </c>
      <c r="J17" s="14">
        <v>0.28999999999999998</v>
      </c>
      <c r="K17" s="14">
        <v>2.38</v>
      </c>
      <c r="L17" s="14">
        <v>0</v>
      </c>
      <c r="M17" s="14">
        <v>3.67</v>
      </c>
      <c r="N17" s="16">
        <v>-918</v>
      </c>
      <c r="O17" s="16">
        <v>44444</v>
      </c>
      <c r="P17" s="16">
        <v>7832</v>
      </c>
      <c r="Q17" s="16">
        <v>19116</v>
      </c>
      <c r="R17" s="16">
        <v>63560</v>
      </c>
      <c r="S17" s="16">
        <v>62642</v>
      </c>
      <c r="T17" s="16">
        <f t="shared" si="0"/>
        <v>5467.5268817204305</v>
      </c>
      <c r="U17" s="16">
        <f t="shared" si="1"/>
        <v>4793.8064516129034</v>
      </c>
      <c r="V17" s="16">
        <f t="shared" si="2"/>
        <v>4714.8387096774195</v>
      </c>
      <c r="W17" s="16">
        <f t="shared" si="3"/>
        <v>3823.1397849462364</v>
      </c>
      <c r="X17" s="16">
        <f t="shared" si="4"/>
        <v>435.80058651026394</v>
      </c>
      <c r="Y17" s="56">
        <f t="shared" si="5"/>
        <v>428.6217008797654</v>
      </c>
    </row>
    <row r="18" spans="1:25" outlineLevel="2" x14ac:dyDescent="0.25">
      <c r="A18" s="24" t="s">
        <v>119</v>
      </c>
      <c r="B18" s="25" t="s">
        <v>204</v>
      </c>
      <c r="C18" s="25" t="s">
        <v>307</v>
      </c>
      <c r="D18" s="26">
        <v>12</v>
      </c>
      <c r="E18" s="27">
        <v>12</v>
      </c>
      <c r="F18" s="27">
        <v>3.27</v>
      </c>
      <c r="G18" s="44">
        <v>0</v>
      </c>
      <c r="H18" s="44">
        <v>0.4281345565749235</v>
      </c>
      <c r="I18" s="29">
        <v>0</v>
      </c>
      <c r="J18" s="29">
        <v>1.4</v>
      </c>
      <c r="K18" s="29">
        <v>1.87</v>
      </c>
      <c r="L18" s="29">
        <v>0</v>
      </c>
      <c r="M18" s="29">
        <v>3.27</v>
      </c>
      <c r="N18" s="30"/>
      <c r="O18" s="30"/>
      <c r="P18" s="30"/>
      <c r="Q18" s="30"/>
      <c r="R18" s="30">
        <v>0</v>
      </c>
      <c r="S18" s="30">
        <v>0</v>
      </c>
      <c r="T18" s="30">
        <f t="shared" si="0"/>
        <v>0</v>
      </c>
      <c r="U18" s="30">
        <f t="shared" si="1"/>
        <v>0</v>
      </c>
      <c r="V18" s="30">
        <f t="shared" si="2"/>
        <v>0</v>
      </c>
      <c r="W18" s="30">
        <f t="shared" si="3"/>
        <v>0</v>
      </c>
      <c r="X18" s="30">
        <f t="shared" si="4"/>
        <v>0</v>
      </c>
      <c r="Y18" s="45">
        <f t="shared" si="5"/>
        <v>0</v>
      </c>
    </row>
    <row r="19" spans="1:25" outlineLevel="2" x14ac:dyDescent="0.25">
      <c r="A19" s="20" t="s">
        <v>119</v>
      </c>
      <c r="B19" t="s">
        <v>120</v>
      </c>
      <c r="C19" t="s">
        <v>313</v>
      </c>
      <c r="D19" s="12">
        <v>14</v>
      </c>
      <c r="E19" s="13">
        <v>12.125</v>
      </c>
      <c r="F19" s="13">
        <v>5.0600000000000005</v>
      </c>
      <c r="G19" s="46">
        <v>0</v>
      </c>
      <c r="H19" s="46">
        <v>0.39525691699604737</v>
      </c>
      <c r="I19" s="14">
        <v>0</v>
      </c>
      <c r="J19" s="14">
        <v>2</v>
      </c>
      <c r="K19" s="14">
        <v>3.06</v>
      </c>
      <c r="L19" s="14">
        <v>0</v>
      </c>
      <c r="M19" s="14">
        <v>5.0600000000000005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f t="shared" si="0"/>
        <v>0</v>
      </c>
      <c r="U19" s="16">
        <f t="shared" si="1"/>
        <v>0</v>
      </c>
      <c r="V19" s="16">
        <f t="shared" si="2"/>
        <v>0</v>
      </c>
      <c r="W19" s="16">
        <f t="shared" si="3"/>
        <v>0</v>
      </c>
      <c r="X19" s="16">
        <f t="shared" si="4"/>
        <v>0</v>
      </c>
      <c r="Y19" s="56">
        <f t="shared" si="5"/>
        <v>0</v>
      </c>
    </row>
    <row r="20" spans="1:25" outlineLevel="2" x14ac:dyDescent="0.25">
      <c r="A20" s="24" t="s">
        <v>119</v>
      </c>
      <c r="B20" s="25" t="s">
        <v>195</v>
      </c>
      <c r="C20" s="25" t="s">
        <v>197</v>
      </c>
      <c r="D20" s="26">
        <v>14</v>
      </c>
      <c r="E20" s="27">
        <v>12.875</v>
      </c>
      <c r="F20" s="27">
        <v>5.24</v>
      </c>
      <c r="G20" s="44">
        <v>0</v>
      </c>
      <c r="H20" s="44">
        <v>0.34351145038167941</v>
      </c>
      <c r="I20" s="29">
        <v>0</v>
      </c>
      <c r="J20" s="29">
        <v>1.8</v>
      </c>
      <c r="K20" s="29">
        <v>3.44</v>
      </c>
      <c r="L20" s="29">
        <v>0</v>
      </c>
      <c r="M20" s="29">
        <v>5.24</v>
      </c>
      <c r="N20" s="30">
        <v>-9537.5889999999999</v>
      </c>
      <c r="O20" s="30">
        <v>48872.913999999997</v>
      </c>
      <c r="P20" s="30">
        <v>7031.8119999999999</v>
      </c>
      <c r="Q20" s="30">
        <v>17250.058000000001</v>
      </c>
      <c r="R20" s="30">
        <v>66122.971999999994</v>
      </c>
      <c r="S20" s="30">
        <v>56585.382999999994</v>
      </c>
      <c r="T20" s="30">
        <f t="shared" si="0"/>
        <v>5135.7648155339803</v>
      </c>
      <c r="U20" s="30">
        <f t="shared" si="1"/>
        <v>4589.6046601941744</v>
      </c>
      <c r="V20" s="30">
        <f t="shared" si="2"/>
        <v>3848.8210485436889</v>
      </c>
      <c r="W20" s="30">
        <f t="shared" si="3"/>
        <v>3795.9544854368928</v>
      </c>
      <c r="X20" s="30">
        <f t="shared" si="4"/>
        <v>417.23678729037948</v>
      </c>
      <c r="Y20" s="45">
        <f t="shared" si="5"/>
        <v>349.89282259488078</v>
      </c>
    </row>
    <row r="21" spans="1:25" outlineLevel="2" x14ac:dyDescent="0.25">
      <c r="A21" s="20" t="s">
        <v>119</v>
      </c>
      <c r="B21" t="s">
        <v>293</v>
      </c>
      <c r="C21" t="s">
        <v>294</v>
      </c>
      <c r="D21" s="12">
        <v>15</v>
      </c>
      <c r="E21" s="13">
        <v>13.875</v>
      </c>
      <c r="F21" s="13">
        <v>5.3100000000000005</v>
      </c>
      <c r="G21" s="46">
        <v>0.51789077212806023</v>
      </c>
      <c r="H21" s="46">
        <v>0.70621468926553665</v>
      </c>
      <c r="I21" s="14">
        <v>2.75</v>
      </c>
      <c r="J21" s="14">
        <v>1</v>
      </c>
      <c r="K21" s="14">
        <v>1.56</v>
      </c>
      <c r="L21" s="14">
        <v>0</v>
      </c>
      <c r="M21" s="14">
        <v>5.3100000000000005</v>
      </c>
      <c r="N21" s="16">
        <v>-5126.3590000000004</v>
      </c>
      <c r="O21" s="16">
        <v>83553.289999999994</v>
      </c>
      <c r="P21" s="16">
        <v>0</v>
      </c>
      <c r="Q21" s="16">
        <v>883</v>
      </c>
      <c r="R21" s="16">
        <v>84436.29</v>
      </c>
      <c r="S21" s="16">
        <v>79309.930999999997</v>
      </c>
      <c r="T21" s="16">
        <f t="shared" si="0"/>
        <v>6085.4983783783782</v>
      </c>
      <c r="U21" s="16">
        <f t="shared" si="1"/>
        <v>6085.4983783783782</v>
      </c>
      <c r="V21" s="16">
        <f t="shared" si="2"/>
        <v>5716.0310630630629</v>
      </c>
      <c r="W21" s="16">
        <f t="shared" si="3"/>
        <v>6021.8587387387379</v>
      </c>
      <c r="X21" s="16">
        <f t="shared" si="4"/>
        <v>553.22712530712533</v>
      </c>
      <c r="Y21" s="56">
        <f t="shared" si="5"/>
        <v>519.63918755118755</v>
      </c>
    </row>
    <row r="22" spans="1:25" outlineLevel="2" x14ac:dyDescent="0.25">
      <c r="A22" s="24" t="s">
        <v>119</v>
      </c>
      <c r="B22" s="25" t="s">
        <v>202</v>
      </c>
      <c r="C22" s="25" t="s">
        <v>203</v>
      </c>
      <c r="D22" s="26">
        <v>14</v>
      </c>
      <c r="E22" s="27">
        <v>14</v>
      </c>
      <c r="F22" s="27">
        <v>4.7</v>
      </c>
      <c r="G22" s="44">
        <v>0.21276595744680851</v>
      </c>
      <c r="H22" s="44">
        <v>0.57446808510638303</v>
      </c>
      <c r="I22" s="29">
        <v>1</v>
      </c>
      <c r="J22" s="29">
        <v>1.7</v>
      </c>
      <c r="K22" s="29">
        <v>2</v>
      </c>
      <c r="L22" s="29">
        <v>0.3</v>
      </c>
      <c r="M22" s="29">
        <v>5</v>
      </c>
      <c r="N22" s="30">
        <v>-3021.8029999999999</v>
      </c>
      <c r="O22" s="30">
        <v>35361.502999999997</v>
      </c>
      <c r="P22" s="30">
        <v>4374.2759999999998</v>
      </c>
      <c r="Q22" s="30">
        <v>8547.4490000000005</v>
      </c>
      <c r="R22" s="30">
        <v>43908.951999999997</v>
      </c>
      <c r="S22" s="30">
        <v>40887.148999999998</v>
      </c>
      <c r="T22" s="30">
        <f t="shared" si="0"/>
        <v>3136.353714285714</v>
      </c>
      <c r="U22" s="30">
        <f t="shared" si="1"/>
        <v>2823.9054285714287</v>
      </c>
      <c r="V22" s="30">
        <f t="shared" si="2"/>
        <v>2608.0623571428573</v>
      </c>
      <c r="W22" s="30">
        <f t="shared" si="3"/>
        <v>2525.8216428571427</v>
      </c>
      <c r="X22" s="30">
        <f t="shared" si="4"/>
        <v>256.71867532467536</v>
      </c>
      <c r="Y22" s="45">
        <f t="shared" si="5"/>
        <v>237.09657792207793</v>
      </c>
    </row>
    <row r="23" spans="1:25" outlineLevel="2" x14ac:dyDescent="0.25">
      <c r="A23" s="20" t="s">
        <v>119</v>
      </c>
      <c r="B23" t="s">
        <v>251</v>
      </c>
      <c r="C23" t="s">
        <v>252</v>
      </c>
      <c r="D23" s="12">
        <v>14</v>
      </c>
      <c r="E23" s="13">
        <v>14</v>
      </c>
      <c r="F23" s="13">
        <v>6.16</v>
      </c>
      <c r="G23" s="46">
        <v>0</v>
      </c>
      <c r="H23" s="46">
        <v>0.22889610389610388</v>
      </c>
      <c r="I23" s="14">
        <v>0</v>
      </c>
      <c r="J23" s="14">
        <v>1.41</v>
      </c>
      <c r="K23" s="14">
        <v>4.75</v>
      </c>
      <c r="L23" s="14">
        <v>0</v>
      </c>
      <c r="M23" s="14">
        <v>6.16</v>
      </c>
      <c r="N23" s="16">
        <v>-5359.7740000000003</v>
      </c>
      <c r="O23" s="16">
        <v>64201.133999999998</v>
      </c>
      <c r="P23" s="16">
        <v>3424.8719999999998</v>
      </c>
      <c r="Q23" s="16">
        <v>11036.753000000001</v>
      </c>
      <c r="R23" s="16">
        <v>75237.887000000002</v>
      </c>
      <c r="S23" s="16">
        <v>69878.112999999998</v>
      </c>
      <c r="T23" s="16">
        <f t="shared" si="0"/>
        <v>5374.1347857142855</v>
      </c>
      <c r="U23" s="16">
        <f t="shared" si="1"/>
        <v>5129.5010714285718</v>
      </c>
      <c r="V23" s="16">
        <f t="shared" si="2"/>
        <v>4746.6600714285714</v>
      </c>
      <c r="W23" s="16">
        <f t="shared" si="3"/>
        <v>4585.7952857142855</v>
      </c>
      <c r="X23" s="16">
        <f t="shared" si="4"/>
        <v>466.31827922077923</v>
      </c>
      <c r="Y23" s="56">
        <f t="shared" si="5"/>
        <v>431.51455194805197</v>
      </c>
    </row>
    <row r="24" spans="1:25" outlineLevel="2" x14ac:dyDescent="0.25">
      <c r="A24" s="24" t="s">
        <v>119</v>
      </c>
      <c r="B24" s="25" t="s">
        <v>195</v>
      </c>
      <c r="C24" s="25" t="s">
        <v>198</v>
      </c>
      <c r="D24" s="26">
        <v>15</v>
      </c>
      <c r="E24" s="27">
        <v>14.875</v>
      </c>
      <c r="F24" s="27">
        <v>5</v>
      </c>
      <c r="G24" s="44">
        <v>0.4</v>
      </c>
      <c r="H24" s="44">
        <v>0.8</v>
      </c>
      <c r="I24" s="29">
        <v>2</v>
      </c>
      <c r="J24" s="29">
        <v>2</v>
      </c>
      <c r="K24" s="29">
        <v>1</v>
      </c>
      <c r="L24" s="29">
        <v>1.1299999999999999</v>
      </c>
      <c r="M24" s="29">
        <v>6.13</v>
      </c>
      <c r="N24" s="30">
        <v>-10837.892</v>
      </c>
      <c r="O24" s="30">
        <v>57963.334000000003</v>
      </c>
      <c r="P24" s="30">
        <v>5821.8720000000003</v>
      </c>
      <c r="Q24" s="30">
        <v>13393.913</v>
      </c>
      <c r="R24" s="30">
        <v>71357.247000000003</v>
      </c>
      <c r="S24" s="30">
        <v>60519.355000000003</v>
      </c>
      <c r="T24" s="30">
        <f t="shared" si="0"/>
        <v>4797.1258487394962</v>
      </c>
      <c r="U24" s="30">
        <f t="shared" si="1"/>
        <v>4405.7394957983197</v>
      </c>
      <c r="V24" s="30">
        <f t="shared" si="2"/>
        <v>3677.1417142857144</v>
      </c>
      <c r="W24" s="30">
        <f t="shared" si="3"/>
        <v>3896.6947226890757</v>
      </c>
      <c r="X24" s="30">
        <f t="shared" si="4"/>
        <v>400.52177234530177</v>
      </c>
      <c r="Y24" s="45">
        <f t="shared" si="5"/>
        <v>334.28561038961038</v>
      </c>
    </row>
    <row r="25" spans="1:25" outlineLevel="2" x14ac:dyDescent="0.25">
      <c r="A25" s="20" t="s">
        <v>119</v>
      </c>
      <c r="B25" t="s">
        <v>235</v>
      </c>
      <c r="C25" t="s">
        <v>310</v>
      </c>
      <c r="D25" s="12">
        <v>17</v>
      </c>
      <c r="E25" s="13">
        <v>16.875</v>
      </c>
      <c r="F25" s="13">
        <v>4.95</v>
      </c>
      <c r="G25" s="46">
        <v>0.19191919191919191</v>
      </c>
      <c r="H25" s="46">
        <v>0.39393939393939392</v>
      </c>
      <c r="I25" s="14">
        <v>0.95</v>
      </c>
      <c r="J25" s="14">
        <v>1</v>
      </c>
      <c r="K25" s="14">
        <v>3</v>
      </c>
      <c r="L25" s="14">
        <v>0</v>
      </c>
      <c r="M25" s="14">
        <v>4.95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f t="shared" si="0"/>
        <v>0</v>
      </c>
      <c r="U25" s="16">
        <f t="shared" si="1"/>
        <v>0</v>
      </c>
      <c r="V25" s="16">
        <f t="shared" si="2"/>
        <v>0</v>
      </c>
      <c r="W25" s="16">
        <f t="shared" si="3"/>
        <v>0</v>
      </c>
      <c r="X25" s="16">
        <f t="shared" si="4"/>
        <v>0</v>
      </c>
      <c r="Y25" s="56">
        <f t="shared" si="5"/>
        <v>0</v>
      </c>
    </row>
    <row r="26" spans="1:25" outlineLevel="2" x14ac:dyDescent="0.25">
      <c r="A26" s="24" t="s">
        <v>119</v>
      </c>
      <c r="B26" s="25" t="s">
        <v>243</v>
      </c>
      <c r="C26" s="25" t="s">
        <v>244</v>
      </c>
      <c r="D26" s="26">
        <v>19</v>
      </c>
      <c r="E26" s="27">
        <v>17.25</v>
      </c>
      <c r="F26" s="27">
        <v>3.43</v>
      </c>
      <c r="G26" s="44">
        <v>0</v>
      </c>
      <c r="H26" s="44">
        <v>0.27113702623906705</v>
      </c>
      <c r="I26" s="29">
        <v>0</v>
      </c>
      <c r="J26" s="29">
        <v>0.93</v>
      </c>
      <c r="K26" s="29">
        <v>2.5</v>
      </c>
      <c r="L26" s="29">
        <v>0.74</v>
      </c>
      <c r="M26" s="29">
        <v>4.17</v>
      </c>
      <c r="N26" s="30">
        <v>-5278.3130000000001</v>
      </c>
      <c r="O26" s="30">
        <v>51184.088000000003</v>
      </c>
      <c r="P26" s="30">
        <v>6205</v>
      </c>
      <c r="Q26" s="30">
        <v>12468.544</v>
      </c>
      <c r="R26" s="30">
        <v>63652.632000000005</v>
      </c>
      <c r="S26" s="30">
        <v>58374.319000000003</v>
      </c>
      <c r="T26" s="30">
        <f t="shared" si="0"/>
        <v>3690.0076521739134</v>
      </c>
      <c r="U26" s="30">
        <f t="shared" si="1"/>
        <v>3330.2975072463769</v>
      </c>
      <c r="V26" s="30">
        <f t="shared" si="2"/>
        <v>3024.3083478260874</v>
      </c>
      <c r="W26" s="30">
        <f t="shared" si="3"/>
        <v>2967.1935072463771</v>
      </c>
      <c r="X26" s="30">
        <f t="shared" si="4"/>
        <v>302.75431884057974</v>
      </c>
      <c r="Y26" s="45">
        <f t="shared" si="5"/>
        <v>274.93712252964428</v>
      </c>
    </row>
    <row r="27" spans="1:25" outlineLevel="2" x14ac:dyDescent="0.25">
      <c r="A27" s="20" t="s">
        <v>119</v>
      </c>
      <c r="B27" t="s">
        <v>231</v>
      </c>
      <c r="C27" t="s">
        <v>309</v>
      </c>
      <c r="D27" s="12">
        <v>20</v>
      </c>
      <c r="E27" s="13">
        <v>19.125</v>
      </c>
      <c r="F27" s="13">
        <v>5.4</v>
      </c>
      <c r="G27" s="46">
        <v>0.18518518518518517</v>
      </c>
      <c r="H27" s="46">
        <v>0.53703703703703698</v>
      </c>
      <c r="I27" s="14">
        <v>1</v>
      </c>
      <c r="J27" s="14">
        <v>1.9</v>
      </c>
      <c r="K27" s="14">
        <v>2.5</v>
      </c>
      <c r="L27" s="14">
        <v>0</v>
      </c>
      <c r="M27" s="14">
        <v>5.4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f t="shared" si="0"/>
        <v>0</v>
      </c>
      <c r="U27" s="16">
        <f t="shared" si="1"/>
        <v>0</v>
      </c>
      <c r="V27" s="16">
        <f t="shared" si="2"/>
        <v>0</v>
      </c>
      <c r="W27" s="16">
        <f t="shared" si="3"/>
        <v>0</v>
      </c>
      <c r="X27" s="16">
        <f t="shared" si="4"/>
        <v>0</v>
      </c>
      <c r="Y27" s="56">
        <f t="shared" si="5"/>
        <v>0</v>
      </c>
    </row>
    <row r="28" spans="1:25" outlineLevel="2" x14ac:dyDescent="0.25">
      <c r="A28" s="24" t="s">
        <v>119</v>
      </c>
      <c r="B28" s="25" t="s">
        <v>191</v>
      </c>
      <c r="C28" s="25" t="s">
        <v>192</v>
      </c>
      <c r="D28" s="26">
        <v>22</v>
      </c>
      <c r="E28" s="27">
        <v>20.375</v>
      </c>
      <c r="F28" s="27">
        <v>7.2</v>
      </c>
      <c r="G28" s="44">
        <v>0</v>
      </c>
      <c r="H28" s="44">
        <v>0.65277777777777779</v>
      </c>
      <c r="I28" s="29">
        <v>0</v>
      </c>
      <c r="J28" s="29">
        <v>4.7</v>
      </c>
      <c r="K28" s="29">
        <v>2.5</v>
      </c>
      <c r="L28" s="29">
        <v>1.21</v>
      </c>
      <c r="M28" s="29">
        <v>8.41</v>
      </c>
      <c r="N28" s="30">
        <v>-3530.9169999999999</v>
      </c>
      <c r="O28" s="30">
        <v>66572.036999999997</v>
      </c>
      <c r="P28" s="30">
        <v>11994.78</v>
      </c>
      <c r="Q28" s="30">
        <v>16653.324000000001</v>
      </c>
      <c r="R28" s="30">
        <v>83225.361000000004</v>
      </c>
      <c r="S28" s="30">
        <v>79694.444000000003</v>
      </c>
      <c r="T28" s="30">
        <f t="shared" si="0"/>
        <v>4084.6802944785277</v>
      </c>
      <c r="U28" s="30">
        <f t="shared" si="1"/>
        <v>3495.9794355828221</v>
      </c>
      <c r="V28" s="30">
        <f t="shared" si="2"/>
        <v>3322.6828957055218</v>
      </c>
      <c r="W28" s="30">
        <f t="shared" si="3"/>
        <v>3267.3392392638034</v>
      </c>
      <c r="X28" s="30">
        <f t="shared" si="4"/>
        <v>317.81631232571112</v>
      </c>
      <c r="Y28" s="45">
        <f t="shared" si="5"/>
        <v>302.06208142777473</v>
      </c>
    </row>
    <row r="29" spans="1:25" outlineLevel="2" x14ac:dyDescent="0.25">
      <c r="A29" s="20" t="s">
        <v>119</v>
      </c>
      <c r="B29" t="s">
        <v>297</v>
      </c>
      <c r="C29" t="s">
        <v>298</v>
      </c>
      <c r="D29" s="12">
        <v>21</v>
      </c>
      <c r="E29" s="13">
        <v>20.75</v>
      </c>
      <c r="F29" s="13">
        <v>7.67</v>
      </c>
      <c r="G29" s="46">
        <v>0.36114732724902215</v>
      </c>
      <c r="H29" s="46">
        <v>0.5958279009126467</v>
      </c>
      <c r="I29" s="14">
        <v>2.77</v>
      </c>
      <c r="J29" s="14">
        <v>1.8</v>
      </c>
      <c r="K29" s="14">
        <v>3.1</v>
      </c>
      <c r="L29" s="14">
        <v>1.2</v>
      </c>
      <c r="M29" s="14">
        <v>8.8699999999999992</v>
      </c>
      <c r="N29" s="16">
        <v>-6775.4480000000003</v>
      </c>
      <c r="O29" s="16">
        <v>74280.963000000003</v>
      </c>
      <c r="P29" s="16">
        <v>6372.6959999999999</v>
      </c>
      <c r="Q29" s="16">
        <v>26717.978999999999</v>
      </c>
      <c r="R29" s="16">
        <v>100998.94200000001</v>
      </c>
      <c r="S29" s="16">
        <v>94223.494000000006</v>
      </c>
      <c r="T29" s="16">
        <f t="shared" si="0"/>
        <v>4867.4188915662653</v>
      </c>
      <c r="U29" s="16">
        <f t="shared" si="1"/>
        <v>4560.3010120481931</v>
      </c>
      <c r="V29" s="16">
        <f t="shared" si="2"/>
        <v>4233.773397590362</v>
      </c>
      <c r="W29" s="16">
        <f t="shared" si="3"/>
        <v>3579.8054457831327</v>
      </c>
      <c r="X29" s="16">
        <f t="shared" si="4"/>
        <v>414.57281927710847</v>
      </c>
      <c r="Y29" s="56">
        <f t="shared" si="5"/>
        <v>384.88849069003294</v>
      </c>
    </row>
    <row r="30" spans="1:25" outlineLevel="2" x14ac:dyDescent="0.25">
      <c r="A30" s="24" t="s">
        <v>119</v>
      </c>
      <c r="B30" s="25" t="s">
        <v>209</v>
      </c>
      <c r="C30" s="25" t="s">
        <v>210</v>
      </c>
      <c r="D30" s="26">
        <v>22</v>
      </c>
      <c r="E30" s="27">
        <v>21</v>
      </c>
      <c r="F30" s="27">
        <v>7.53</v>
      </c>
      <c r="G30" s="44">
        <v>0.13280212483399734</v>
      </c>
      <c r="H30" s="44">
        <v>0.52191235059760954</v>
      </c>
      <c r="I30" s="29">
        <v>1</v>
      </c>
      <c r="J30" s="29">
        <v>2.93</v>
      </c>
      <c r="K30" s="29">
        <v>3.6</v>
      </c>
      <c r="L30" s="29">
        <v>0</v>
      </c>
      <c r="M30" s="29">
        <v>7.53</v>
      </c>
      <c r="N30" s="30">
        <v>-10152.078</v>
      </c>
      <c r="O30" s="30">
        <v>83799.944000000003</v>
      </c>
      <c r="P30" s="30">
        <v>9886</v>
      </c>
      <c r="Q30" s="30">
        <v>25953.94</v>
      </c>
      <c r="R30" s="30">
        <v>109753.88400000001</v>
      </c>
      <c r="S30" s="30">
        <v>99601.806000000011</v>
      </c>
      <c r="T30" s="30">
        <f t="shared" si="0"/>
        <v>5226.3754285714285</v>
      </c>
      <c r="U30" s="30">
        <f t="shared" si="1"/>
        <v>4755.6135238095239</v>
      </c>
      <c r="V30" s="30">
        <f t="shared" si="2"/>
        <v>4272.1812380952388</v>
      </c>
      <c r="W30" s="30">
        <f t="shared" si="3"/>
        <v>3990.4735238095241</v>
      </c>
      <c r="X30" s="30">
        <f t="shared" si="4"/>
        <v>432.3285021645022</v>
      </c>
      <c r="Y30" s="45">
        <f t="shared" si="5"/>
        <v>388.3801125541126</v>
      </c>
    </row>
    <row r="31" spans="1:25" outlineLevel="2" x14ac:dyDescent="0.25">
      <c r="A31" s="20" t="s">
        <v>119</v>
      </c>
      <c r="B31" t="s">
        <v>249</v>
      </c>
      <c r="C31" t="s">
        <v>250</v>
      </c>
      <c r="D31" s="12">
        <v>23</v>
      </c>
      <c r="E31" s="13">
        <v>21.375</v>
      </c>
      <c r="F31" s="13">
        <v>6.5600000000000005</v>
      </c>
      <c r="G31" s="46">
        <v>0.23780487804878048</v>
      </c>
      <c r="H31" s="46">
        <v>0.23780487804878048</v>
      </c>
      <c r="I31" s="14">
        <v>1.56</v>
      </c>
      <c r="J31" s="14">
        <v>0</v>
      </c>
      <c r="K31" s="14">
        <v>5</v>
      </c>
      <c r="L31" s="14">
        <v>1</v>
      </c>
      <c r="M31" s="14">
        <v>7.5600000000000005</v>
      </c>
      <c r="N31" s="16">
        <v>-9031.5640000000003</v>
      </c>
      <c r="O31" s="16">
        <v>64063.106</v>
      </c>
      <c r="P31" s="16">
        <v>31269.816999999999</v>
      </c>
      <c r="Q31" s="16">
        <v>40727.042999999998</v>
      </c>
      <c r="R31" s="16">
        <v>104790.149</v>
      </c>
      <c r="S31" s="16">
        <v>95758.585000000006</v>
      </c>
      <c r="T31" s="16">
        <f t="shared" si="0"/>
        <v>4902.4631111111112</v>
      </c>
      <c r="U31" s="16">
        <f t="shared" si="1"/>
        <v>3439.5476959064331</v>
      </c>
      <c r="V31" s="16">
        <f t="shared" si="2"/>
        <v>3017.0183859649128</v>
      </c>
      <c r="W31" s="16">
        <f t="shared" si="3"/>
        <v>2997.1043742690058</v>
      </c>
      <c r="X31" s="16">
        <f t="shared" si="4"/>
        <v>312.6861541733121</v>
      </c>
      <c r="Y31" s="56">
        <f t="shared" si="5"/>
        <v>274.27439872408297</v>
      </c>
    </row>
    <row r="32" spans="1:25" outlineLevel="2" x14ac:dyDescent="0.25">
      <c r="A32" s="24" t="s">
        <v>119</v>
      </c>
      <c r="B32" s="25" t="s">
        <v>245</v>
      </c>
      <c r="C32" s="25" t="s">
        <v>247</v>
      </c>
      <c r="D32" s="26">
        <v>23</v>
      </c>
      <c r="E32" s="27">
        <v>21.5</v>
      </c>
      <c r="F32" s="27">
        <v>4.88</v>
      </c>
      <c r="G32" s="44">
        <v>0.20491803278688525</v>
      </c>
      <c r="H32" s="44">
        <v>1</v>
      </c>
      <c r="I32" s="29">
        <v>1</v>
      </c>
      <c r="J32" s="29">
        <v>3.88</v>
      </c>
      <c r="K32" s="29">
        <v>0</v>
      </c>
      <c r="L32" s="29">
        <v>0</v>
      </c>
      <c r="M32" s="29">
        <v>4.88</v>
      </c>
      <c r="N32" s="30">
        <v>-5482.4080000000004</v>
      </c>
      <c r="O32" s="30">
        <v>45136.035000000003</v>
      </c>
      <c r="P32" s="30">
        <v>13578.821</v>
      </c>
      <c r="Q32" s="30">
        <v>20746.707999999999</v>
      </c>
      <c r="R32" s="30">
        <v>65882.743000000002</v>
      </c>
      <c r="S32" s="30">
        <v>60400.334999999999</v>
      </c>
      <c r="T32" s="30">
        <f t="shared" si="0"/>
        <v>3064.3136279069768</v>
      </c>
      <c r="U32" s="30">
        <f t="shared" si="1"/>
        <v>2432.7405581395351</v>
      </c>
      <c r="V32" s="30">
        <f t="shared" si="2"/>
        <v>2177.7448372093022</v>
      </c>
      <c r="W32" s="30">
        <f t="shared" si="3"/>
        <v>2099.3504651162793</v>
      </c>
      <c r="X32" s="30">
        <f t="shared" si="4"/>
        <v>221.15823255813956</v>
      </c>
      <c r="Y32" s="45">
        <f t="shared" si="5"/>
        <v>197.97680338266383</v>
      </c>
    </row>
    <row r="33" spans="1:25" outlineLevel="2" x14ac:dyDescent="0.25">
      <c r="A33" s="20" t="s">
        <v>119</v>
      </c>
      <c r="B33" t="s">
        <v>297</v>
      </c>
      <c r="C33" t="s">
        <v>299</v>
      </c>
      <c r="D33" s="12">
        <v>22</v>
      </c>
      <c r="E33" s="13">
        <v>21.625</v>
      </c>
      <c r="F33" s="13">
        <v>9.4499999999999993</v>
      </c>
      <c r="G33" s="46">
        <v>0.21164021164021166</v>
      </c>
      <c r="H33" s="46">
        <v>0.52380952380952384</v>
      </c>
      <c r="I33" s="14">
        <v>2</v>
      </c>
      <c r="J33" s="14">
        <v>2.95</v>
      </c>
      <c r="K33" s="14">
        <v>4.5</v>
      </c>
      <c r="L33" s="14">
        <v>1</v>
      </c>
      <c r="M33" s="14">
        <v>10.45</v>
      </c>
      <c r="N33" s="16">
        <v>-9856.2729999999992</v>
      </c>
      <c r="O33" s="16">
        <v>109554.51300000001</v>
      </c>
      <c r="P33" s="16">
        <v>40607.112000000001</v>
      </c>
      <c r="Q33" s="16">
        <v>79360.315000000002</v>
      </c>
      <c r="R33" s="16">
        <v>188914.82800000001</v>
      </c>
      <c r="S33" s="16">
        <v>179058.55500000002</v>
      </c>
      <c r="T33" s="16">
        <f t="shared" si="0"/>
        <v>8735.9458034682084</v>
      </c>
      <c r="U33" s="16">
        <f t="shared" si="1"/>
        <v>6858.1602774566481</v>
      </c>
      <c r="V33" s="16">
        <f t="shared" si="2"/>
        <v>6402.3788670520244</v>
      </c>
      <c r="W33" s="16">
        <f t="shared" si="3"/>
        <v>5066.1046473988445</v>
      </c>
      <c r="X33" s="16">
        <f t="shared" si="4"/>
        <v>623.46911613242253</v>
      </c>
      <c r="Y33" s="56">
        <f t="shared" si="5"/>
        <v>582.03444245927494</v>
      </c>
    </row>
    <row r="34" spans="1:25" outlineLevel="2" x14ac:dyDescent="0.25">
      <c r="A34" s="24" t="s">
        <v>119</v>
      </c>
      <c r="B34" s="25" t="s">
        <v>179</v>
      </c>
      <c r="C34" s="25" t="s">
        <v>180</v>
      </c>
      <c r="D34" s="26">
        <v>25</v>
      </c>
      <c r="E34" s="27">
        <v>23.75</v>
      </c>
      <c r="F34" s="27">
        <v>8.86</v>
      </c>
      <c r="G34" s="44">
        <v>0.22573363431151244</v>
      </c>
      <c r="H34" s="44">
        <v>0.33860045146726864</v>
      </c>
      <c r="I34" s="29">
        <v>2</v>
      </c>
      <c r="J34" s="29">
        <v>1</v>
      </c>
      <c r="K34" s="29">
        <v>5.86</v>
      </c>
      <c r="L34" s="29">
        <v>1.05</v>
      </c>
      <c r="M34" s="29">
        <v>9.91</v>
      </c>
      <c r="N34" s="30">
        <v>-11009.222</v>
      </c>
      <c r="O34" s="30">
        <v>92534.644</v>
      </c>
      <c r="P34" s="30">
        <v>22341.768</v>
      </c>
      <c r="Q34" s="30">
        <v>30740.524000000001</v>
      </c>
      <c r="R34" s="30">
        <v>123275.16800000001</v>
      </c>
      <c r="S34" s="30">
        <v>112265.94600000001</v>
      </c>
      <c r="T34" s="30">
        <f t="shared" si="0"/>
        <v>5190.5333894736841</v>
      </c>
      <c r="U34" s="30">
        <f t="shared" si="1"/>
        <v>4249.8273684210526</v>
      </c>
      <c r="V34" s="30">
        <f t="shared" si="2"/>
        <v>3786.281178947369</v>
      </c>
      <c r="W34" s="30">
        <f t="shared" si="3"/>
        <v>3896.1955368421054</v>
      </c>
      <c r="X34" s="30">
        <f t="shared" si="4"/>
        <v>386.34794258373205</v>
      </c>
      <c r="Y34" s="45">
        <f t="shared" si="5"/>
        <v>344.20737990430626</v>
      </c>
    </row>
    <row r="35" spans="1:25" outlineLevel="2" x14ac:dyDescent="0.25">
      <c r="A35" s="20" t="s">
        <v>119</v>
      </c>
      <c r="B35" t="s">
        <v>257</v>
      </c>
      <c r="C35" t="s">
        <v>258</v>
      </c>
      <c r="D35" s="12">
        <v>24</v>
      </c>
      <c r="E35" s="13">
        <v>24</v>
      </c>
      <c r="F35" s="13">
        <v>8.8000000000000007</v>
      </c>
      <c r="G35" s="46">
        <v>0.17045454545454544</v>
      </c>
      <c r="H35" s="46">
        <v>0.54545454545454541</v>
      </c>
      <c r="I35" s="14">
        <v>1.5</v>
      </c>
      <c r="J35" s="14">
        <v>3.3</v>
      </c>
      <c r="K35" s="14">
        <v>4</v>
      </c>
      <c r="L35" s="14">
        <v>1</v>
      </c>
      <c r="M35" s="14">
        <v>9.8000000000000007</v>
      </c>
      <c r="N35" s="16">
        <v>-9640.768</v>
      </c>
      <c r="O35" s="16">
        <v>94152.292000000001</v>
      </c>
      <c r="P35" s="16">
        <v>7817.7839999999997</v>
      </c>
      <c r="Q35" s="16">
        <v>15966.058999999999</v>
      </c>
      <c r="R35" s="16">
        <v>110118.351</v>
      </c>
      <c r="S35" s="16">
        <v>100477.583</v>
      </c>
      <c r="T35" s="16">
        <f t="shared" si="0"/>
        <v>4588.2646249999998</v>
      </c>
      <c r="U35" s="16">
        <f t="shared" si="1"/>
        <v>4262.5236249999998</v>
      </c>
      <c r="V35" s="16">
        <f t="shared" si="2"/>
        <v>3860.8249583333331</v>
      </c>
      <c r="W35" s="16">
        <f t="shared" si="3"/>
        <v>3923.0121666666669</v>
      </c>
      <c r="X35" s="16">
        <f t="shared" si="4"/>
        <v>387.5021477272727</v>
      </c>
      <c r="Y35" s="56">
        <f t="shared" si="5"/>
        <v>350.9840871212121</v>
      </c>
    </row>
    <row r="36" spans="1:25" outlineLevel="2" x14ac:dyDescent="0.25">
      <c r="A36" s="24" t="s">
        <v>119</v>
      </c>
      <c r="B36" s="25" t="s">
        <v>277</v>
      </c>
      <c r="C36" s="25" t="s">
        <v>278</v>
      </c>
      <c r="D36" s="26">
        <v>25</v>
      </c>
      <c r="E36" s="27">
        <v>24.625</v>
      </c>
      <c r="F36" s="27">
        <v>7</v>
      </c>
      <c r="G36" s="44">
        <v>0.14285714285714285</v>
      </c>
      <c r="H36" s="44">
        <v>0.7142857142857143</v>
      </c>
      <c r="I36" s="29">
        <v>1</v>
      </c>
      <c r="J36" s="29">
        <v>4</v>
      </c>
      <c r="K36" s="29">
        <v>2</v>
      </c>
      <c r="L36" s="29">
        <v>1.5</v>
      </c>
      <c r="M36" s="29">
        <v>8.5</v>
      </c>
      <c r="N36" s="30">
        <v>-10427.755999999999</v>
      </c>
      <c r="O36" s="30">
        <v>82640.53</v>
      </c>
      <c r="P36" s="30">
        <v>6982.0919999999996</v>
      </c>
      <c r="Q36" s="30">
        <v>15473.79</v>
      </c>
      <c r="R36" s="30">
        <v>98114.32</v>
      </c>
      <c r="S36" s="30">
        <v>87686.564000000013</v>
      </c>
      <c r="T36" s="30">
        <f t="shared" si="0"/>
        <v>3984.337868020305</v>
      </c>
      <c r="U36" s="30">
        <f t="shared" si="1"/>
        <v>3700.8011370558379</v>
      </c>
      <c r="V36" s="30">
        <f t="shared" si="2"/>
        <v>3277.3389644670056</v>
      </c>
      <c r="W36" s="30">
        <f t="shared" si="3"/>
        <v>3355.9606091370556</v>
      </c>
      <c r="X36" s="30">
        <f t="shared" si="4"/>
        <v>336.43646700507617</v>
      </c>
      <c r="Y36" s="45">
        <f t="shared" si="5"/>
        <v>297.93990586063688</v>
      </c>
    </row>
    <row r="37" spans="1:25" outlineLevel="2" x14ac:dyDescent="0.25">
      <c r="A37" s="20" t="s">
        <v>119</v>
      </c>
      <c r="B37" t="s">
        <v>257</v>
      </c>
      <c r="C37" t="s">
        <v>259</v>
      </c>
      <c r="D37" s="12">
        <v>26</v>
      </c>
      <c r="E37" s="13">
        <v>25</v>
      </c>
      <c r="F37" s="13">
        <v>9.67</v>
      </c>
      <c r="G37" s="46">
        <v>0.41365046535677352</v>
      </c>
      <c r="H37" s="46">
        <v>0.41365046535677352</v>
      </c>
      <c r="I37" s="14">
        <v>4</v>
      </c>
      <c r="J37" s="14">
        <v>0</v>
      </c>
      <c r="K37" s="14">
        <v>5.67</v>
      </c>
      <c r="L37" s="14">
        <v>1</v>
      </c>
      <c r="M37" s="14">
        <v>10.67</v>
      </c>
      <c r="N37" s="16">
        <v>-11029.945</v>
      </c>
      <c r="O37" s="16">
        <v>90837.481</v>
      </c>
      <c r="P37" s="16">
        <v>10527.216</v>
      </c>
      <c r="Q37" s="16">
        <v>20549.718000000001</v>
      </c>
      <c r="R37" s="16">
        <v>111387.19899999999</v>
      </c>
      <c r="S37" s="16">
        <v>100357.25399999999</v>
      </c>
      <c r="T37" s="16">
        <f t="shared" si="0"/>
        <v>4455.4879599999995</v>
      </c>
      <c r="U37" s="16">
        <f t="shared" si="1"/>
        <v>4034.3993199999995</v>
      </c>
      <c r="V37" s="16">
        <f t="shared" si="2"/>
        <v>3593.2015199999996</v>
      </c>
      <c r="W37" s="16">
        <f t="shared" si="3"/>
        <v>3633.4992400000001</v>
      </c>
      <c r="X37" s="16">
        <f t="shared" si="4"/>
        <v>366.7635745454545</v>
      </c>
      <c r="Y37" s="56">
        <f t="shared" si="5"/>
        <v>326.65468363636359</v>
      </c>
    </row>
    <row r="38" spans="1:25" outlineLevel="2" x14ac:dyDescent="0.25">
      <c r="A38" s="24" t="s">
        <v>119</v>
      </c>
      <c r="B38" s="25" t="s">
        <v>122</v>
      </c>
      <c r="C38" s="25" t="s">
        <v>123</v>
      </c>
      <c r="D38" s="26">
        <v>27</v>
      </c>
      <c r="E38" s="27">
        <v>26.75</v>
      </c>
      <c r="F38" s="27">
        <v>13.75</v>
      </c>
      <c r="G38" s="44">
        <v>0.54181818181818187</v>
      </c>
      <c r="H38" s="44">
        <v>0.61454545454545451</v>
      </c>
      <c r="I38" s="29">
        <v>7.45</v>
      </c>
      <c r="J38" s="29">
        <v>1</v>
      </c>
      <c r="K38" s="29">
        <v>5.3</v>
      </c>
      <c r="L38" s="29">
        <v>0</v>
      </c>
      <c r="M38" s="29">
        <v>13.75</v>
      </c>
      <c r="N38" s="30">
        <v>-13416.875</v>
      </c>
      <c r="O38" s="30">
        <v>115184.04700000001</v>
      </c>
      <c r="P38" s="30">
        <v>1322.616</v>
      </c>
      <c r="Q38" s="30">
        <v>23730.364000000001</v>
      </c>
      <c r="R38" s="30">
        <v>138914.41100000002</v>
      </c>
      <c r="S38" s="30">
        <v>125497.53600000002</v>
      </c>
      <c r="T38" s="30">
        <f t="shared" si="0"/>
        <v>5193.0620934579447</v>
      </c>
      <c r="U38" s="30">
        <f t="shared" si="1"/>
        <v>5143.6185046728979</v>
      </c>
      <c r="V38" s="30">
        <f t="shared" si="2"/>
        <v>4642.0530841121508</v>
      </c>
      <c r="W38" s="30">
        <f t="shared" si="3"/>
        <v>4305.9456822429911</v>
      </c>
      <c r="X38" s="30">
        <f t="shared" si="4"/>
        <v>467.60168224299071</v>
      </c>
      <c r="Y38" s="45">
        <f t="shared" si="5"/>
        <v>422.00482582837736</v>
      </c>
    </row>
    <row r="39" spans="1:25" outlineLevel="2" x14ac:dyDescent="0.25">
      <c r="A39" s="20" t="s">
        <v>119</v>
      </c>
      <c r="B39" t="s">
        <v>217</v>
      </c>
      <c r="C39" t="s">
        <v>218</v>
      </c>
      <c r="D39" s="12">
        <v>29</v>
      </c>
      <c r="E39" s="13">
        <v>26.875</v>
      </c>
      <c r="F39" s="13">
        <v>10.49</v>
      </c>
      <c r="G39" s="46">
        <v>0.2669208770257388</v>
      </c>
      <c r="H39" s="46">
        <v>0.46043851286939941</v>
      </c>
      <c r="I39" s="14">
        <v>2.8</v>
      </c>
      <c r="J39" s="14">
        <v>2.0299999999999998</v>
      </c>
      <c r="K39" s="14">
        <v>5.66</v>
      </c>
      <c r="L39" s="14">
        <v>1</v>
      </c>
      <c r="M39" s="14">
        <v>11.49</v>
      </c>
      <c r="N39" s="16">
        <v>-14004.694</v>
      </c>
      <c r="O39" s="16">
        <v>112379.139</v>
      </c>
      <c r="P39" s="16">
        <v>13193.048000000001</v>
      </c>
      <c r="Q39" s="16">
        <v>24508.280999999999</v>
      </c>
      <c r="R39" s="16">
        <v>136887.41999999998</v>
      </c>
      <c r="S39" s="16">
        <v>122882.72599999998</v>
      </c>
      <c r="T39" s="16">
        <f t="shared" si="0"/>
        <v>5093.4853953488364</v>
      </c>
      <c r="U39" s="16">
        <f t="shared" si="1"/>
        <v>4602.5812837209296</v>
      </c>
      <c r="V39" s="16">
        <f t="shared" si="2"/>
        <v>4081.4763906976737</v>
      </c>
      <c r="W39" s="16">
        <f t="shared" si="3"/>
        <v>4181.5493581395349</v>
      </c>
      <c r="X39" s="16">
        <f t="shared" si="4"/>
        <v>418.41648033826635</v>
      </c>
      <c r="Y39" s="56">
        <f t="shared" si="5"/>
        <v>371.04330824524305</v>
      </c>
    </row>
    <row r="40" spans="1:25" outlineLevel="2" x14ac:dyDescent="0.25">
      <c r="A40" s="24" t="s">
        <v>119</v>
      </c>
      <c r="B40" s="25" t="s">
        <v>245</v>
      </c>
      <c r="C40" s="25" t="s">
        <v>248</v>
      </c>
      <c r="D40" s="26">
        <v>30</v>
      </c>
      <c r="E40" s="27">
        <v>26.875</v>
      </c>
      <c r="F40" s="27">
        <v>7.9</v>
      </c>
      <c r="G40" s="44">
        <v>0.37974683544303794</v>
      </c>
      <c r="H40" s="44">
        <v>0.620253164556962</v>
      </c>
      <c r="I40" s="29">
        <v>3</v>
      </c>
      <c r="J40" s="29">
        <v>1.9</v>
      </c>
      <c r="K40" s="29">
        <v>3</v>
      </c>
      <c r="L40" s="29">
        <v>1.8</v>
      </c>
      <c r="M40" s="29">
        <v>9.6999999999999993</v>
      </c>
      <c r="N40" s="30">
        <v>-7289</v>
      </c>
      <c r="O40" s="30">
        <v>101104</v>
      </c>
      <c r="P40" s="30">
        <v>9218</v>
      </c>
      <c r="Q40" s="30">
        <v>14123</v>
      </c>
      <c r="R40" s="30">
        <v>115227</v>
      </c>
      <c r="S40" s="30">
        <v>107938</v>
      </c>
      <c r="T40" s="30">
        <f t="shared" si="0"/>
        <v>4287.5162790697677</v>
      </c>
      <c r="U40" s="30">
        <f t="shared" si="1"/>
        <v>3944.5209302325579</v>
      </c>
      <c r="V40" s="30">
        <f t="shared" si="2"/>
        <v>3673.3023255813955</v>
      </c>
      <c r="W40" s="30">
        <f t="shared" si="3"/>
        <v>3762.0093023255813</v>
      </c>
      <c r="X40" s="30">
        <f t="shared" si="4"/>
        <v>358.59281183932347</v>
      </c>
      <c r="Y40" s="45">
        <f t="shared" si="5"/>
        <v>333.93657505285415</v>
      </c>
    </row>
    <row r="41" spans="1:25" s="1" customFormat="1" outlineLevel="1" x14ac:dyDescent="0.25">
      <c r="A41" s="47" t="s">
        <v>317</v>
      </c>
      <c r="B41" s="53" t="s">
        <v>316</v>
      </c>
      <c r="C41" s="53"/>
      <c r="D41" s="48">
        <f>SUBTOTAL(9,D7:D40)</f>
        <v>551</v>
      </c>
      <c r="E41" s="49">
        <f>SUBTOTAL(9,E7:E40)</f>
        <v>525.25</v>
      </c>
      <c r="F41" s="49">
        <f>SUBTOTAL(9,F7:F40)</f>
        <v>186.89000000000004</v>
      </c>
      <c r="G41" s="50">
        <f>+I41/F41</f>
        <v>0.23452298143292841</v>
      </c>
      <c r="H41" s="50">
        <f>+(I41+J41)/F41</f>
        <v>0.50644764299855516</v>
      </c>
      <c r="I41" s="51">
        <f t="shared" ref="I41:S41" si="6">SUBTOTAL(9,I7:I40)</f>
        <v>43.83</v>
      </c>
      <c r="J41" s="51">
        <f t="shared" si="6"/>
        <v>50.82</v>
      </c>
      <c r="K41" s="51">
        <f t="shared" si="6"/>
        <v>92.34</v>
      </c>
      <c r="L41" s="51">
        <f t="shared" si="6"/>
        <v>13.93</v>
      </c>
      <c r="M41" s="51">
        <f t="shared" si="6"/>
        <v>200.82000000000002</v>
      </c>
      <c r="N41" s="52">
        <f t="shared" si="6"/>
        <v>-182045.09699999998</v>
      </c>
      <c r="O41" s="52">
        <f t="shared" si="6"/>
        <v>1707550.763</v>
      </c>
      <c r="P41" s="52">
        <f t="shared" si="6"/>
        <v>240535.98800000004</v>
      </c>
      <c r="Q41" s="52">
        <f t="shared" si="6"/>
        <v>488471.84499999997</v>
      </c>
      <c r="R41" s="52">
        <f t="shared" si="6"/>
        <v>2196022.608</v>
      </c>
      <c r="S41" s="52">
        <f t="shared" si="6"/>
        <v>2013977.5110000002</v>
      </c>
      <c r="T41" s="52">
        <f t="shared" si="0"/>
        <v>4180.909296525464</v>
      </c>
      <c r="U41" s="52">
        <f t="shared" si="1"/>
        <v>3722.9635792479771</v>
      </c>
      <c r="V41" s="52">
        <f t="shared" si="2"/>
        <v>3376.3760552118042</v>
      </c>
      <c r="W41" s="52">
        <f t="shared" si="3"/>
        <v>3250.9295821037604</v>
      </c>
      <c r="X41" s="52">
        <f t="shared" si="4"/>
        <v>338.4512344770888</v>
      </c>
      <c r="Y41" s="57">
        <f t="shared" si="5"/>
        <v>306.94327774652766</v>
      </c>
    </row>
    <row r="42" spans="1:25" outlineLevel="2" x14ac:dyDescent="0.25">
      <c r="A42" s="58" t="s">
        <v>30</v>
      </c>
      <c r="B42" s="59" t="s">
        <v>122</v>
      </c>
      <c r="C42" s="59" t="s">
        <v>124</v>
      </c>
      <c r="D42" s="60">
        <v>31</v>
      </c>
      <c r="E42" s="61">
        <v>31.375</v>
      </c>
      <c r="F42" s="61">
        <v>5.0600000000000005</v>
      </c>
      <c r="G42" s="62">
        <v>0.39525691699604737</v>
      </c>
      <c r="H42" s="62">
        <v>0.61264822134387342</v>
      </c>
      <c r="I42" s="63">
        <v>2</v>
      </c>
      <c r="J42" s="63">
        <v>1.1000000000000001</v>
      </c>
      <c r="K42" s="63">
        <v>1.96</v>
      </c>
      <c r="L42" s="63">
        <v>0</v>
      </c>
      <c r="M42" s="63">
        <v>5.0600000000000005</v>
      </c>
      <c r="N42" s="64">
        <v>-12110.57</v>
      </c>
      <c r="O42" s="64">
        <v>39525.788999999997</v>
      </c>
      <c r="P42" s="64">
        <v>5253.5280000000002</v>
      </c>
      <c r="Q42" s="64">
        <v>18205.043000000001</v>
      </c>
      <c r="R42" s="64">
        <v>57730.831999999995</v>
      </c>
      <c r="S42" s="64">
        <v>45620.261999999995</v>
      </c>
      <c r="T42" s="64">
        <f t="shared" si="0"/>
        <v>1840.0265179282867</v>
      </c>
      <c r="U42" s="64">
        <f t="shared" si="1"/>
        <v>1672.5833944223107</v>
      </c>
      <c r="V42" s="64">
        <f t="shared" si="2"/>
        <v>1286.5891314741034</v>
      </c>
      <c r="W42" s="64">
        <f t="shared" si="3"/>
        <v>1259.7861035856572</v>
      </c>
      <c r="X42" s="64">
        <f t="shared" si="4"/>
        <v>152.0530358565737</v>
      </c>
      <c r="Y42" s="65">
        <f t="shared" si="5"/>
        <v>116.96264831582758</v>
      </c>
    </row>
    <row r="43" spans="1:25" outlineLevel="2" x14ac:dyDescent="0.25">
      <c r="A43" s="20" t="s">
        <v>30</v>
      </c>
      <c r="B43" t="s">
        <v>251</v>
      </c>
      <c r="C43" t="s">
        <v>253</v>
      </c>
      <c r="D43" s="12">
        <v>34</v>
      </c>
      <c r="E43" s="13">
        <v>32.625</v>
      </c>
      <c r="F43" s="13">
        <v>11.54</v>
      </c>
      <c r="G43" s="46">
        <v>0.268630849220104</v>
      </c>
      <c r="H43" s="46">
        <v>0.40727902946273836</v>
      </c>
      <c r="I43" s="14">
        <v>3.1</v>
      </c>
      <c r="J43" s="14">
        <v>1.6</v>
      </c>
      <c r="K43" s="14">
        <v>6.84</v>
      </c>
      <c r="L43" s="14">
        <v>1.25</v>
      </c>
      <c r="M43" s="14">
        <v>12.79</v>
      </c>
      <c r="N43" s="16">
        <v>-11286.92</v>
      </c>
      <c r="O43" s="16">
        <v>107907.478</v>
      </c>
      <c r="P43" s="16">
        <v>28064.567999999999</v>
      </c>
      <c r="Q43" s="16">
        <v>51641.082999999999</v>
      </c>
      <c r="R43" s="16">
        <v>159548.56099999999</v>
      </c>
      <c r="S43" s="16">
        <v>148261.64099999997</v>
      </c>
      <c r="T43" s="16">
        <f t="shared" si="0"/>
        <v>4890.3773486590035</v>
      </c>
      <c r="U43" s="16">
        <f t="shared" si="1"/>
        <v>4030.1607049808426</v>
      </c>
      <c r="V43" s="16">
        <f t="shared" si="2"/>
        <v>3684.2014712643672</v>
      </c>
      <c r="W43" s="16">
        <f t="shared" si="3"/>
        <v>3307.5089042145596</v>
      </c>
      <c r="X43" s="16">
        <f t="shared" si="4"/>
        <v>366.37824590734931</v>
      </c>
      <c r="Y43" s="56">
        <f t="shared" si="5"/>
        <v>334.92740647857886</v>
      </c>
    </row>
    <row r="44" spans="1:25" outlineLevel="2" x14ac:dyDescent="0.25">
      <c r="A44" s="24" t="s">
        <v>30</v>
      </c>
      <c r="B44" s="25" t="s">
        <v>177</v>
      </c>
      <c r="C44" s="25" t="s">
        <v>178</v>
      </c>
      <c r="D44" s="26">
        <v>33</v>
      </c>
      <c r="E44" s="27">
        <v>33.125</v>
      </c>
      <c r="F44" s="27">
        <v>10.65</v>
      </c>
      <c r="G44" s="44">
        <v>0.28169014084507044</v>
      </c>
      <c r="H44" s="44">
        <v>0.65727699530516426</v>
      </c>
      <c r="I44" s="29">
        <v>3</v>
      </c>
      <c r="J44" s="29">
        <v>4</v>
      </c>
      <c r="K44" s="29">
        <v>3.65</v>
      </c>
      <c r="L44" s="29">
        <v>1.38</v>
      </c>
      <c r="M44" s="29">
        <v>12.030000000000001</v>
      </c>
      <c r="N44" s="30">
        <v>-15974.242</v>
      </c>
      <c r="O44" s="30">
        <v>119880.851</v>
      </c>
      <c r="P44" s="30">
        <v>10637.88</v>
      </c>
      <c r="Q44" s="30">
        <v>25355.334999999999</v>
      </c>
      <c r="R44" s="30">
        <v>145236.18599999999</v>
      </c>
      <c r="S44" s="30">
        <v>129261.94399999999</v>
      </c>
      <c r="T44" s="30">
        <f t="shared" si="0"/>
        <v>4384.4886339622635</v>
      </c>
      <c r="U44" s="30">
        <f t="shared" si="1"/>
        <v>4063.3450867924521</v>
      </c>
      <c r="V44" s="30">
        <f t="shared" si="2"/>
        <v>3581.103818867924</v>
      </c>
      <c r="W44" s="30">
        <f t="shared" si="3"/>
        <v>3619.044558490566</v>
      </c>
      <c r="X44" s="30">
        <f t="shared" si="4"/>
        <v>369.39500789022293</v>
      </c>
      <c r="Y44" s="45">
        <f t="shared" si="5"/>
        <v>325.55489262435674</v>
      </c>
    </row>
    <row r="45" spans="1:25" outlineLevel="2" x14ac:dyDescent="0.25">
      <c r="A45" s="20" t="s">
        <v>30</v>
      </c>
      <c r="B45" t="s">
        <v>279</v>
      </c>
      <c r="C45" t="s">
        <v>280</v>
      </c>
      <c r="D45" s="12">
        <v>36</v>
      </c>
      <c r="E45" s="13">
        <v>33.25</v>
      </c>
      <c r="F45" s="13">
        <v>11.43</v>
      </c>
      <c r="G45" s="46">
        <v>8.7489063867016631E-2</v>
      </c>
      <c r="H45" s="46">
        <v>0.23622047244094491</v>
      </c>
      <c r="I45" s="14">
        <v>1</v>
      </c>
      <c r="J45" s="14">
        <v>1.7</v>
      </c>
      <c r="K45" s="14">
        <v>8.73</v>
      </c>
      <c r="L45" s="14">
        <v>0.73</v>
      </c>
      <c r="M45" s="14">
        <v>12.16</v>
      </c>
      <c r="N45" s="16">
        <v>-16122.846</v>
      </c>
      <c r="O45" s="16">
        <v>100740.717</v>
      </c>
      <c r="P45" s="16">
        <v>8526.4920000000002</v>
      </c>
      <c r="Q45" s="16">
        <v>29468.613000000001</v>
      </c>
      <c r="R45" s="16">
        <v>130209.33</v>
      </c>
      <c r="S45" s="16">
        <v>114086.484</v>
      </c>
      <c r="T45" s="16">
        <f t="shared" si="0"/>
        <v>3916.0700751879699</v>
      </c>
      <c r="U45" s="16">
        <f t="shared" si="1"/>
        <v>3659.6342255639097</v>
      </c>
      <c r="V45" s="16">
        <f t="shared" si="2"/>
        <v>3174.7366015037592</v>
      </c>
      <c r="W45" s="16">
        <f t="shared" si="3"/>
        <v>3029.7960000000003</v>
      </c>
      <c r="X45" s="16">
        <f t="shared" si="4"/>
        <v>332.69402050580999</v>
      </c>
      <c r="Y45" s="56">
        <f t="shared" si="5"/>
        <v>288.61241831852357</v>
      </c>
    </row>
    <row r="46" spans="1:25" outlineLevel="2" x14ac:dyDescent="0.25">
      <c r="A46" s="24" t="s">
        <v>30</v>
      </c>
      <c r="B46" s="25" t="s">
        <v>295</v>
      </c>
      <c r="C46" s="25" t="s">
        <v>296</v>
      </c>
      <c r="D46" s="26">
        <v>34</v>
      </c>
      <c r="E46" s="27">
        <v>33.5</v>
      </c>
      <c r="F46" s="27">
        <v>11.55</v>
      </c>
      <c r="G46" s="44">
        <v>0.35497835497835495</v>
      </c>
      <c r="H46" s="44">
        <v>0.69264069264069261</v>
      </c>
      <c r="I46" s="29">
        <v>4.0999999999999996</v>
      </c>
      <c r="J46" s="29">
        <v>3.9</v>
      </c>
      <c r="K46" s="29">
        <v>3.55</v>
      </c>
      <c r="L46" s="29">
        <v>1</v>
      </c>
      <c r="M46" s="29">
        <v>12.55</v>
      </c>
      <c r="N46" s="30">
        <v>-8493.9249999999993</v>
      </c>
      <c r="O46" s="30">
        <v>118489.62300000001</v>
      </c>
      <c r="P46" s="30">
        <v>10499.964</v>
      </c>
      <c r="Q46" s="30">
        <v>29394.548999999999</v>
      </c>
      <c r="R46" s="30">
        <v>147884.17200000002</v>
      </c>
      <c r="S46" s="30">
        <v>139390.24700000003</v>
      </c>
      <c r="T46" s="30">
        <f t="shared" si="0"/>
        <v>4414.4528955223886</v>
      </c>
      <c r="U46" s="30">
        <f t="shared" si="1"/>
        <v>4101.021134328359</v>
      </c>
      <c r="V46" s="30">
        <f t="shared" si="2"/>
        <v>3847.4711343283589</v>
      </c>
      <c r="W46" s="30">
        <f t="shared" si="3"/>
        <v>3537.0036716417912</v>
      </c>
      <c r="X46" s="30">
        <f t="shared" si="4"/>
        <v>372.82010312075994</v>
      </c>
      <c r="Y46" s="45">
        <f t="shared" si="5"/>
        <v>349.77010312075987</v>
      </c>
    </row>
    <row r="47" spans="1:25" outlineLevel="2" x14ac:dyDescent="0.25">
      <c r="A47" s="20" t="s">
        <v>30</v>
      </c>
      <c r="B47" t="s">
        <v>31</v>
      </c>
      <c r="C47" t="s">
        <v>32</v>
      </c>
      <c r="D47" s="12">
        <v>35</v>
      </c>
      <c r="E47" s="13">
        <v>34.875</v>
      </c>
      <c r="F47" s="13">
        <v>12.51</v>
      </c>
      <c r="G47" s="46">
        <v>7.9936051159072749E-2</v>
      </c>
      <c r="H47" s="46">
        <v>7.9936051159072749E-2</v>
      </c>
      <c r="I47" s="14">
        <v>1</v>
      </c>
      <c r="J47" s="14">
        <v>0</v>
      </c>
      <c r="K47" s="14">
        <v>11.51</v>
      </c>
      <c r="L47" s="14">
        <v>0</v>
      </c>
      <c r="M47" s="14">
        <v>12.51</v>
      </c>
      <c r="N47" s="16">
        <v>-9167.7019999999993</v>
      </c>
      <c r="O47" s="16">
        <v>112569.22199999999</v>
      </c>
      <c r="P47" s="16">
        <v>19366.241000000002</v>
      </c>
      <c r="Q47" s="16">
        <v>32557.718000000001</v>
      </c>
      <c r="R47" s="16">
        <v>145126.94</v>
      </c>
      <c r="S47" s="16">
        <v>135959.23800000001</v>
      </c>
      <c r="T47" s="16">
        <f t="shared" si="0"/>
        <v>4161.3459498207885</v>
      </c>
      <c r="U47" s="16">
        <f t="shared" si="1"/>
        <v>3606.0415483870966</v>
      </c>
      <c r="V47" s="16">
        <f t="shared" si="2"/>
        <v>3343.1683727598565</v>
      </c>
      <c r="W47" s="16">
        <f t="shared" si="3"/>
        <v>3227.7913118279566</v>
      </c>
      <c r="X47" s="16">
        <f t="shared" si="4"/>
        <v>327.8219589442815</v>
      </c>
      <c r="Y47" s="56">
        <f t="shared" si="5"/>
        <v>303.92439752362333</v>
      </c>
    </row>
    <row r="48" spans="1:25" outlineLevel="2" x14ac:dyDescent="0.25">
      <c r="A48" s="24" t="s">
        <v>30</v>
      </c>
      <c r="B48" s="25" t="s">
        <v>300</v>
      </c>
      <c r="C48" s="25" t="s">
        <v>301</v>
      </c>
      <c r="D48" s="26">
        <v>38</v>
      </c>
      <c r="E48" s="27">
        <v>35.125</v>
      </c>
      <c r="F48" s="27">
        <v>13.649999999999999</v>
      </c>
      <c r="G48" s="44">
        <v>0.33186813186813191</v>
      </c>
      <c r="H48" s="44">
        <v>0.33186813186813191</v>
      </c>
      <c r="I48" s="29">
        <v>4.53</v>
      </c>
      <c r="J48" s="29">
        <v>0</v>
      </c>
      <c r="K48" s="29">
        <v>9.1199999999999992</v>
      </c>
      <c r="L48" s="29">
        <v>0.75</v>
      </c>
      <c r="M48" s="29">
        <v>14.399999999999999</v>
      </c>
      <c r="N48" s="30">
        <v>-16913.424999999999</v>
      </c>
      <c r="O48" s="30">
        <v>130090.144</v>
      </c>
      <c r="P48" s="30">
        <v>26348.33</v>
      </c>
      <c r="Q48" s="30">
        <v>47104.733999999997</v>
      </c>
      <c r="R48" s="30">
        <v>177194.878</v>
      </c>
      <c r="S48" s="30">
        <v>160281.45300000001</v>
      </c>
      <c r="T48" s="30">
        <f t="shared" si="0"/>
        <v>5044.6940355871884</v>
      </c>
      <c r="U48" s="30">
        <f t="shared" si="1"/>
        <v>4294.563644128114</v>
      </c>
      <c r="V48" s="30">
        <f t="shared" si="2"/>
        <v>3813.0426476868333</v>
      </c>
      <c r="W48" s="30">
        <f t="shared" si="3"/>
        <v>3703.6339928825623</v>
      </c>
      <c r="X48" s="30">
        <f t="shared" si="4"/>
        <v>390.41487673891947</v>
      </c>
      <c r="Y48" s="45">
        <f t="shared" si="5"/>
        <v>346.64024069880304</v>
      </c>
    </row>
    <row r="49" spans="1:25" outlineLevel="2" x14ac:dyDescent="0.25">
      <c r="A49" s="20" t="s">
        <v>30</v>
      </c>
      <c r="B49" t="s">
        <v>286</v>
      </c>
      <c r="C49" t="s">
        <v>287</v>
      </c>
      <c r="D49" s="12">
        <v>38</v>
      </c>
      <c r="E49" s="13">
        <v>35.375</v>
      </c>
      <c r="F49" s="13">
        <v>16.849999999999998</v>
      </c>
      <c r="G49" s="46">
        <v>5.9347181008902086E-2</v>
      </c>
      <c r="H49" s="46">
        <v>0.35964391691394659</v>
      </c>
      <c r="I49" s="14">
        <v>1</v>
      </c>
      <c r="J49" s="14">
        <v>5.0599999999999996</v>
      </c>
      <c r="K49" s="14">
        <v>10.79</v>
      </c>
      <c r="L49" s="14">
        <v>1.2</v>
      </c>
      <c r="M49" s="14">
        <v>18.049999999999997</v>
      </c>
      <c r="N49" s="16">
        <v>-10250.602000000001</v>
      </c>
      <c r="O49" s="16">
        <v>151805.79</v>
      </c>
      <c r="P49" s="16">
        <v>17214.106</v>
      </c>
      <c r="Q49" s="16">
        <v>35040.836000000003</v>
      </c>
      <c r="R49" s="16">
        <v>186846.62600000002</v>
      </c>
      <c r="S49" s="16">
        <v>176596.024</v>
      </c>
      <c r="T49" s="16">
        <f t="shared" si="0"/>
        <v>5281.8834204946997</v>
      </c>
      <c r="U49" s="16">
        <f t="shared" si="1"/>
        <v>4795.2655830388694</v>
      </c>
      <c r="V49" s="16">
        <f t="shared" si="2"/>
        <v>4505.4959151943467</v>
      </c>
      <c r="W49" s="16">
        <f t="shared" si="3"/>
        <v>4291.3297526501765</v>
      </c>
      <c r="X49" s="16">
        <f t="shared" si="4"/>
        <v>435.93323482171542</v>
      </c>
      <c r="Y49" s="56">
        <f t="shared" si="5"/>
        <v>409.5905377449406</v>
      </c>
    </row>
    <row r="50" spans="1:25" outlineLevel="2" x14ac:dyDescent="0.25">
      <c r="A50" s="24" t="s">
        <v>30</v>
      </c>
      <c r="B50" s="25" t="s">
        <v>241</v>
      </c>
      <c r="C50" s="25" t="s">
        <v>242</v>
      </c>
      <c r="D50" s="26">
        <v>37</v>
      </c>
      <c r="E50" s="27">
        <v>35.75</v>
      </c>
      <c r="F50" s="27">
        <v>10.199999999999999</v>
      </c>
      <c r="G50" s="44">
        <v>0.14705882352941177</v>
      </c>
      <c r="H50" s="44">
        <v>0.29411764705882354</v>
      </c>
      <c r="I50" s="29">
        <v>1.5</v>
      </c>
      <c r="J50" s="29">
        <v>1.5</v>
      </c>
      <c r="K50" s="29">
        <v>7.2</v>
      </c>
      <c r="L50" s="29">
        <v>0</v>
      </c>
      <c r="M50" s="29">
        <v>10.199999999999999</v>
      </c>
      <c r="N50" s="30">
        <v>-11325.012000000001</v>
      </c>
      <c r="O50" s="30">
        <v>116065.14</v>
      </c>
      <c r="P50" s="30">
        <v>12886.878000000001</v>
      </c>
      <c r="Q50" s="30">
        <v>27268.723000000002</v>
      </c>
      <c r="R50" s="30">
        <v>143333.86300000001</v>
      </c>
      <c r="S50" s="30">
        <v>132008.85100000002</v>
      </c>
      <c r="T50" s="30">
        <f t="shared" si="0"/>
        <v>4009.3388251748256</v>
      </c>
      <c r="U50" s="30">
        <f t="shared" si="1"/>
        <v>3648.8667132867135</v>
      </c>
      <c r="V50" s="30">
        <f t="shared" si="2"/>
        <v>3332.0831608391618</v>
      </c>
      <c r="W50" s="30">
        <f t="shared" si="3"/>
        <v>3246.5773426573428</v>
      </c>
      <c r="X50" s="30">
        <f t="shared" si="4"/>
        <v>331.71515575333757</v>
      </c>
      <c r="Y50" s="45">
        <f t="shared" si="5"/>
        <v>302.91665098537834</v>
      </c>
    </row>
    <row r="51" spans="1:25" outlineLevel="2" x14ac:dyDescent="0.25">
      <c r="A51" s="20" t="s">
        <v>30</v>
      </c>
      <c r="B51" t="s">
        <v>257</v>
      </c>
      <c r="C51" t="s">
        <v>260</v>
      </c>
      <c r="D51" s="12">
        <v>42</v>
      </c>
      <c r="E51" s="13">
        <v>36.875</v>
      </c>
      <c r="F51" s="13">
        <v>17.18</v>
      </c>
      <c r="G51" s="46">
        <v>0.20547147846332944</v>
      </c>
      <c r="H51" s="46">
        <v>0.45692665890570427</v>
      </c>
      <c r="I51" s="14">
        <v>3.53</v>
      </c>
      <c r="J51" s="14">
        <v>4.32</v>
      </c>
      <c r="K51" s="14">
        <v>9.33</v>
      </c>
      <c r="L51" s="14">
        <v>0.69</v>
      </c>
      <c r="M51" s="14">
        <v>17.87</v>
      </c>
      <c r="N51" s="16">
        <v>-13851.052</v>
      </c>
      <c r="O51" s="16">
        <v>153223.019</v>
      </c>
      <c r="P51" s="16">
        <v>11802.48</v>
      </c>
      <c r="Q51" s="16">
        <v>37185.650999999998</v>
      </c>
      <c r="R51" s="16">
        <v>190408.66999999998</v>
      </c>
      <c r="S51" s="16">
        <v>176557.61799999999</v>
      </c>
      <c r="T51" s="16">
        <f t="shared" si="0"/>
        <v>5163.6249491525423</v>
      </c>
      <c r="U51" s="16">
        <f t="shared" si="1"/>
        <v>4843.5576949152537</v>
      </c>
      <c r="V51" s="16">
        <f t="shared" si="2"/>
        <v>4467.9359457627115</v>
      </c>
      <c r="W51" s="16">
        <f t="shared" si="3"/>
        <v>4155.200515254237</v>
      </c>
      <c r="X51" s="16">
        <f t="shared" si="4"/>
        <v>440.3234268104776</v>
      </c>
      <c r="Y51" s="56">
        <f t="shared" si="5"/>
        <v>406.17599506933743</v>
      </c>
    </row>
    <row r="52" spans="1:25" outlineLevel="2" x14ac:dyDescent="0.25">
      <c r="A52" s="24" t="s">
        <v>30</v>
      </c>
      <c r="B52" s="25" t="s">
        <v>217</v>
      </c>
      <c r="C52" s="25" t="s">
        <v>219</v>
      </c>
      <c r="D52" s="26">
        <v>38</v>
      </c>
      <c r="E52" s="27">
        <v>37.375</v>
      </c>
      <c r="F52" s="27">
        <v>13.99</v>
      </c>
      <c r="G52" s="44">
        <v>0.46175839885632591</v>
      </c>
      <c r="H52" s="44">
        <v>0.87062187276626157</v>
      </c>
      <c r="I52" s="29">
        <v>6.46</v>
      </c>
      <c r="J52" s="29">
        <v>5.72</v>
      </c>
      <c r="K52" s="29">
        <v>1.81</v>
      </c>
      <c r="L52" s="29">
        <v>0.72</v>
      </c>
      <c r="M52" s="29">
        <v>14.71</v>
      </c>
      <c r="N52" s="30">
        <v>-25586.135999999999</v>
      </c>
      <c r="O52" s="30">
        <v>137622.75200000001</v>
      </c>
      <c r="P52" s="30">
        <v>6316.1080000000002</v>
      </c>
      <c r="Q52" s="30">
        <v>31617.571</v>
      </c>
      <c r="R52" s="30">
        <v>169240.323</v>
      </c>
      <c r="S52" s="30">
        <v>143654.18700000001</v>
      </c>
      <c r="T52" s="30">
        <f t="shared" si="0"/>
        <v>4528.169177257525</v>
      </c>
      <c r="U52" s="30">
        <f t="shared" si="1"/>
        <v>4359.1763210702338</v>
      </c>
      <c r="V52" s="30">
        <f t="shared" si="2"/>
        <v>3674.5974314381269</v>
      </c>
      <c r="W52" s="30">
        <f t="shared" si="3"/>
        <v>3682.2141003344482</v>
      </c>
      <c r="X52" s="30">
        <f t="shared" si="4"/>
        <v>396.28875646093036</v>
      </c>
      <c r="Y52" s="45">
        <f t="shared" si="5"/>
        <v>334.05431194892066</v>
      </c>
    </row>
    <row r="53" spans="1:25" outlineLevel="2" x14ac:dyDescent="0.25">
      <c r="A53" s="20" t="s">
        <v>30</v>
      </c>
      <c r="B53" t="s">
        <v>213</v>
      </c>
      <c r="C53" t="s">
        <v>214</v>
      </c>
      <c r="D53" s="12">
        <v>39</v>
      </c>
      <c r="E53" s="13">
        <v>38.875</v>
      </c>
      <c r="F53" s="13">
        <v>10.48</v>
      </c>
      <c r="G53" s="46">
        <v>0.23854961832061067</v>
      </c>
      <c r="H53" s="46">
        <v>0.64408396946564883</v>
      </c>
      <c r="I53" s="14">
        <v>2.5</v>
      </c>
      <c r="J53" s="14">
        <v>4.25</v>
      </c>
      <c r="K53" s="14">
        <v>3.73</v>
      </c>
      <c r="L53" s="14">
        <v>0.25</v>
      </c>
      <c r="M53" s="14">
        <v>10.73</v>
      </c>
      <c r="N53" s="16">
        <v>-15275.844999999999</v>
      </c>
      <c r="O53" s="16">
        <v>0</v>
      </c>
      <c r="P53" s="16">
        <v>3558.6559999999999</v>
      </c>
      <c r="Q53" s="16">
        <v>98622.447</v>
      </c>
      <c r="R53" s="16">
        <v>98622.447</v>
      </c>
      <c r="S53" s="16">
        <v>83346.601999999999</v>
      </c>
      <c r="T53" s="16">
        <f t="shared" si="0"/>
        <v>2536.9118199356913</v>
      </c>
      <c r="U53" s="16">
        <f t="shared" si="1"/>
        <v>2445.3708295819933</v>
      </c>
      <c r="V53" s="16">
        <f t="shared" si="2"/>
        <v>2052.4230482315111</v>
      </c>
      <c r="W53" s="16">
        <f t="shared" si="3"/>
        <v>0</v>
      </c>
      <c r="X53" s="16">
        <f t="shared" si="4"/>
        <v>222.30643905290847</v>
      </c>
      <c r="Y53" s="56">
        <f t="shared" si="5"/>
        <v>186.58391347559191</v>
      </c>
    </row>
    <row r="54" spans="1:25" outlineLevel="2" x14ac:dyDescent="0.25">
      <c r="A54" s="24" t="s">
        <v>30</v>
      </c>
      <c r="B54" s="25" t="s">
        <v>204</v>
      </c>
      <c r="C54" s="25" t="s">
        <v>206</v>
      </c>
      <c r="D54" s="26">
        <v>40</v>
      </c>
      <c r="E54" s="27">
        <v>39.25</v>
      </c>
      <c r="F54" s="27">
        <v>12</v>
      </c>
      <c r="G54" s="44">
        <v>0</v>
      </c>
      <c r="H54" s="44">
        <v>8.3333333333333329E-2</v>
      </c>
      <c r="I54" s="29">
        <v>0</v>
      </c>
      <c r="J54" s="29">
        <v>1</v>
      </c>
      <c r="K54" s="29">
        <v>11</v>
      </c>
      <c r="L54" s="29">
        <v>1.7</v>
      </c>
      <c r="M54" s="29">
        <v>13.7</v>
      </c>
      <c r="N54" s="30">
        <v>-14953.393</v>
      </c>
      <c r="O54" s="30">
        <v>123344.371</v>
      </c>
      <c r="P54" s="30">
        <v>8890.68</v>
      </c>
      <c r="Q54" s="30">
        <v>32392.249</v>
      </c>
      <c r="R54" s="30">
        <v>155736.62</v>
      </c>
      <c r="S54" s="30">
        <v>140783.22699999998</v>
      </c>
      <c r="T54" s="30">
        <f t="shared" si="0"/>
        <v>3967.811974522293</v>
      </c>
      <c r="U54" s="30">
        <f t="shared" si="1"/>
        <v>3741.2978343949044</v>
      </c>
      <c r="V54" s="30">
        <f t="shared" si="2"/>
        <v>3360.3196687898085</v>
      </c>
      <c r="W54" s="30">
        <f t="shared" si="3"/>
        <v>3142.5317452229301</v>
      </c>
      <c r="X54" s="30">
        <f t="shared" si="4"/>
        <v>340.11798494499129</v>
      </c>
      <c r="Y54" s="45">
        <f t="shared" si="5"/>
        <v>305.48360625361897</v>
      </c>
    </row>
    <row r="55" spans="1:25" outlineLevel="2" x14ac:dyDescent="0.25">
      <c r="A55" s="20" t="s">
        <v>30</v>
      </c>
      <c r="B55" t="s">
        <v>31</v>
      </c>
      <c r="C55" t="s">
        <v>33</v>
      </c>
      <c r="D55" s="12">
        <v>40</v>
      </c>
      <c r="E55" s="13">
        <v>39.875</v>
      </c>
      <c r="F55" s="13">
        <v>13.36</v>
      </c>
      <c r="G55" s="46">
        <v>7.4850299401197612E-2</v>
      </c>
      <c r="H55" s="46">
        <v>7.4850299401197612E-2</v>
      </c>
      <c r="I55" s="14">
        <v>1</v>
      </c>
      <c r="J55" s="14">
        <v>0</v>
      </c>
      <c r="K55" s="14">
        <v>12.36</v>
      </c>
      <c r="L55" s="14">
        <v>0</v>
      </c>
      <c r="M55" s="14">
        <v>13.36</v>
      </c>
      <c r="N55" s="16">
        <v>-15830.585999999999</v>
      </c>
      <c r="O55" s="16">
        <v>166983.052</v>
      </c>
      <c r="P55" s="16">
        <v>15427.583000000001</v>
      </c>
      <c r="Q55" s="16">
        <v>48698.722999999998</v>
      </c>
      <c r="R55" s="16">
        <v>215681.77499999999</v>
      </c>
      <c r="S55" s="16">
        <v>199851.18899999998</v>
      </c>
      <c r="T55" s="16">
        <f t="shared" si="0"/>
        <v>5408.9473354231977</v>
      </c>
      <c r="U55" s="16">
        <f t="shared" si="1"/>
        <v>5022.0487021943572</v>
      </c>
      <c r="V55" s="16">
        <f t="shared" si="2"/>
        <v>4625.0434106583061</v>
      </c>
      <c r="W55" s="16">
        <f t="shared" si="3"/>
        <v>4187.6627460815043</v>
      </c>
      <c r="X55" s="16">
        <f t="shared" si="4"/>
        <v>456.54988201766884</v>
      </c>
      <c r="Y55" s="56">
        <f t="shared" si="5"/>
        <v>420.45849187802781</v>
      </c>
    </row>
    <row r="56" spans="1:25" outlineLevel="2" x14ac:dyDescent="0.25">
      <c r="A56" s="24" t="s">
        <v>30</v>
      </c>
      <c r="B56" s="25" t="s">
        <v>262</v>
      </c>
      <c r="C56" s="25" t="s">
        <v>263</v>
      </c>
      <c r="D56" s="26">
        <v>45</v>
      </c>
      <c r="E56" s="27">
        <v>41.375</v>
      </c>
      <c r="F56" s="27">
        <v>14.71</v>
      </c>
      <c r="G56" s="44">
        <v>0.35214140040788577</v>
      </c>
      <c r="H56" s="44">
        <v>0.43575798776342622</v>
      </c>
      <c r="I56" s="29">
        <v>5.18</v>
      </c>
      <c r="J56" s="29">
        <v>1.23</v>
      </c>
      <c r="K56" s="29">
        <v>8.3000000000000007</v>
      </c>
      <c r="L56" s="29">
        <v>0</v>
      </c>
      <c r="M56" s="29">
        <v>14.71</v>
      </c>
      <c r="N56" s="30">
        <v>-18439.376</v>
      </c>
      <c r="O56" s="30">
        <v>128711.17</v>
      </c>
      <c r="P56" s="30">
        <v>24749.556</v>
      </c>
      <c r="Q56" s="30">
        <v>49390.493000000002</v>
      </c>
      <c r="R56" s="30">
        <v>178101.663</v>
      </c>
      <c r="S56" s="30">
        <v>159662.28700000001</v>
      </c>
      <c r="T56" s="30">
        <f t="shared" si="0"/>
        <v>4304.5719154078552</v>
      </c>
      <c r="U56" s="30">
        <f t="shared" si="1"/>
        <v>3706.3953353474317</v>
      </c>
      <c r="V56" s="30">
        <f t="shared" si="2"/>
        <v>3260.7306586102718</v>
      </c>
      <c r="W56" s="30">
        <f t="shared" si="3"/>
        <v>3110.843987915408</v>
      </c>
      <c r="X56" s="30">
        <f t="shared" si="4"/>
        <v>336.94503048613018</v>
      </c>
      <c r="Y56" s="45">
        <f t="shared" si="5"/>
        <v>296.43005987366109</v>
      </c>
    </row>
    <row r="57" spans="1:25" outlineLevel="2" x14ac:dyDescent="0.25">
      <c r="A57" s="20" t="s">
        <v>30</v>
      </c>
      <c r="B57" t="s">
        <v>283</v>
      </c>
      <c r="C57" t="s">
        <v>284</v>
      </c>
      <c r="D57" s="12">
        <v>42</v>
      </c>
      <c r="E57" s="13">
        <v>41.375</v>
      </c>
      <c r="F57" s="13">
        <v>13.920000000000002</v>
      </c>
      <c r="G57" s="46">
        <v>0.19468390804597699</v>
      </c>
      <c r="H57" s="46">
        <v>0.39224137931034475</v>
      </c>
      <c r="I57" s="14">
        <v>2.71</v>
      </c>
      <c r="J57" s="14">
        <v>2.75</v>
      </c>
      <c r="K57" s="14">
        <v>8.4600000000000009</v>
      </c>
      <c r="L57" s="14">
        <v>0.25</v>
      </c>
      <c r="M57" s="14">
        <v>14.170000000000002</v>
      </c>
      <c r="N57" s="16">
        <v>-14155</v>
      </c>
      <c r="O57" s="16">
        <v>112061</v>
      </c>
      <c r="P57" s="16">
        <v>17213</v>
      </c>
      <c r="Q57" s="16">
        <v>37575</v>
      </c>
      <c r="R57" s="16">
        <v>149636</v>
      </c>
      <c r="S57" s="16">
        <v>135481</v>
      </c>
      <c r="T57" s="16">
        <f t="shared" si="0"/>
        <v>3616.5800604229607</v>
      </c>
      <c r="U57" s="16">
        <f t="shared" si="1"/>
        <v>3200.5558912386705</v>
      </c>
      <c r="V57" s="16">
        <f t="shared" si="2"/>
        <v>2858.4410876132929</v>
      </c>
      <c r="W57" s="16">
        <f t="shared" si="3"/>
        <v>2708.4229607250754</v>
      </c>
      <c r="X57" s="16">
        <f t="shared" si="4"/>
        <v>290.95962647624276</v>
      </c>
      <c r="Y57" s="56">
        <f t="shared" si="5"/>
        <v>259.85828069211755</v>
      </c>
    </row>
    <row r="58" spans="1:25" outlineLevel="2" x14ac:dyDescent="0.25">
      <c r="A58" s="24" t="s">
        <v>30</v>
      </c>
      <c r="B58" s="25" t="s">
        <v>179</v>
      </c>
      <c r="C58" s="25" t="s">
        <v>181</v>
      </c>
      <c r="D58" s="26">
        <v>42</v>
      </c>
      <c r="E58" s="27">
        <v>42</v>
      </c>
      <c r="F58" s="27">
        <v>13.79</v>
      </c>
      <c r="G58" s="44">
        <v>0.42422044960116029</v>
      </c>
      <c r="H58" s="44">
        <v>0.70993473531544593</v>
      </c>
      <c r="I58" s="29">
        <v>5.85</v>
      </c>
      <c r="J58" s="29">
        <v>3.94</v>
      </c>
      <c r="K58" s="29">
        <v>4</v>
      </c>
      <c r="L58" s="29">
        <v>1</v>
      </c>
      <c r="M58" s="29">
        <v>14.79</v>
      </c>
      <c r="N58" s="30">
        <v>-33932.627999999997</v>
      </c>
      <c r="O58" s="30">
        <v>225952.823</v>
      </c>
      <c r="P58" s="30">
        <v>30557.112000000001</v>
      </c>
      <c r="Q58" s="30">
        <v>53453.137000000002</v>
      </c>
      <c r="R58" s="30">
        <v>279405.96000000002</v>
      </c>
      <c r="S58" s="30">
        <v>245473.33200000002</v>
      </c>
      <c r="T58" s="30">
        <f t="shared" si="0"/>
        <v>6652.5228571428579</v>
      </c>
      <c r="U58" s="30">
        <f t="shared" si="1"/>
        <v>5924.9725714285723</v>
      </c>
      <c r="V58" s="30">
        <f t="shared" si="2"/>
        <v>5117.0528571428576</v>
      </c>
      <c r="W58" s="30">
        <f t="shared" si="3"/>
        <v>5379.8291190476193</v>
      </c>
      <c r="X58" s="30">
        <f t="shared" si="4"/>
        <v>538.63387012987016</v>
      </c>
      <c r="Y58" s="45">
        <f t="shared" si="5"/>
        <v>465.1866233766234</v>
      </c>
    </row>
    <row r="59" spans="1:25" outlineLevel="2" x14ac:dyDescent="0.25">
      <c r="A59" s="20" t="s">
        <v>30</v>
      </c>
      <c r="B59" t="s">
        <v>134</v>
      </c>
      <c r="C59" t="s">
        <v>305</v>
      </c>
      <c r="D59" s="12">
        <v>41</v>
      </c>
      <c r="E59" s="13">
        <v>42.625</v>
      </c>
      <c r="F59" s="13">
        <v>15.850000000000001</v>
      </c>
      <c r="G59" s="46">
        <v>0</v>
      </c>
      <c r="H59" s="46">
        <v>0.31861198738170343</v>
      </c>
      <c r="I59" s="14">
        <v>0</v>
      </c>
      <c r="J59" s="14">
        <v>5.05</v>
      </c>
      <c r="K59" s="14">
        <v>10.8</v>
      </c>
      <c r="L59" s="14">
        <v>0</v>
      </c>
      <c r="M59" s="14">
        <v>15.850000000000001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f t="shared" si="0"/>
        <v>0</v>
      </c>
      <c r="U59" s="16">
        <f t="shared" si="1"/>
        <v>0</v>
      </c>
      <c r="V59" s="16">
        <f t="shared" si="2"/>
        <v>0</v>
      </c>
      <c r="W59" s="16">
        <f t="shared" si="3"/>
        <v>0</v>
      </c>
      <c r="X59" s="16">
        <f t="shared" si="4"/>
        <v>0</v>
      </c>
      <c r="Y59" s="56">
        <f t="shared" si="5"/>
        <v>0</v>
      </c>
    </row>
    <row r="60" spans="1:25" outlineLevel="2" x14ac:dyDescent="0.25">
      <c r="A60" s="24" t="s">
        <v>30</v>
      </c>
      <c r="B60" s="25" t="s">
        <v>184</v>
      </c>
      <c r="C60" s="25" t="s">
        <v>186</v>
      </c>
      <c r="D60" s="26">
        <v>46</v>
      </c>
      <c r="E60" s="27">
        <v>44.75</v>
      </c>
      <c r="F60" s="27">
        <v>13.56</v>
      </c>
      <c r="G60" s="44">
        <v>5.5309734513274332E-2</v>
      </c>
      <c r="H60" s="44">
        <v>0.49041297935103245</v>
      </c>
      <c r="I60" s="29">
        <v>0.75</v>
      </c>
      <c r="J60" s="29">
        <v>5.9</v>
      </c>
      <c r="K60" s="29">
        <v>6.91</v>
      </c>
      <c r="L60" s="29">
        <v>0</v>
      </c>
      <c r="M60" s="29">
        <v>13.56</v>
      </c>
      <c r="N60" s="30">
        <v>-28224.185000000001</v>
      </c>
      <c r="O60" s="30">
        <v>131197.73300000001</v>
      </c>
      <c r="P60" s="30">
        <v>25224.909</v>
      </c>
      <c r="Q60" s="30">
        <v>53222.659</v>
      </c>
      <c r="R60" s="30">
        <v>184420.39199999999</v>
      </c>
      <c r="S60" s="30">
        <v>156196.20699999999</v>
      </c>
      <c r="T60" s="30">
        <f t="shared" si="0"/>
        <v>4121.1260782122899</v>
      </c>
      <c r="U60" s="30">
        <f t="shared" si="1"/>
        <v>3557.4409608938549</v>
      </c>
      <c r="V60" s="30">
        <f t="shared" si="2"/>
        <v>2926.7329162011174</v>
      </c>
      <c r="W60" s="30">
        <f t="shared" si="3"/>
        <v>2931.7929162011174</v>
      </c>
      <c r="X60" s="30">
        <f t="shared" si="4"/>
        <v>323.40372371762317</v>
      </c>
      <c r="Y60" s="45">
        <f t="shared" si="5"/>
        <v>266.0666287455561</v>
      </c>
    </row>
    <row r="61" spans="1:25" outlineLevel="2" x14ac:dyDescent="0.25">
      <c r="A61" s="20" t="s">
        <v>30</v>
      </c>
      <c r="B61" t="s">
        <v>264</v>
      </c>
      <c r="C61" t="s">
        <v>265</v>
      </c>
      <c r="D61" s="12">
        <v>46</v>
      </c>
      <c r="E61" s="13">
        <v>45.125</v>
      </c>
      <c r="F61" s="13">
        <v>10.91</v>
      </c>
      <c r="G61" s="46">
        <v>0.18881759853345556</v>
      </c>
      <c r="H61" s="46">
        <v>0.32630614115490375</v>
      </c>
      <c r="I61" s="14">
        <v>2.06</v>
      </c>
      <c r="J61" s="14">
        <v>1.5</v>
      </c>
      <c r="K61" s="14">
        <v>7.35</v>
      </c>
      <c r="L61" s="14">
        <v>0</v>
      </c>
      <c r="M61" s="14">
        <v>10.91</v>
      </c>
      <c r="N61" s="16">
        <v>-11578.891</v>
      </c>
      <c r="O61" s="16">
        <v>89346.93</v>
      </c>
      <c r="P61" s="16">
        <v>0</v>
      </c>
      <c r="Q61" s="16">
        <v>21583.621999999999</v>
      </c>
      <c r="R61" s="16">
        <v>110930.552</v>
      </c>
      <c r="S61" s="16">
        <v>99351.660999999993</v>
      </c>
      <c r="T61" s="16">
        <f t="shared" si="0"/>
        <v>2458.2947811634349</v>
      </c>
      <c r="U61" s="16">
        <f t="shared" si="1"/>
        <v>2458.2947811634349</v>
      </c>
      <c r="V61" s="16">
        <f t="shared" si="2"/>
        <v>2201.6988587257615</v>
      </c>
      <c r="W61" s="16">
        <f t="shared" si="3"/>
        <v>1979.9873684210525</v>
      </c>
      <c r="X61" s="16">
        <f t="shared" si="4"/>
        <v>223.48134374213043</v>
      </c>
      <c r="Y61" s="56">
        <f t="shared" si="5"/>
        <v>200.15444170234196</v>
      </c>
    </row>
    <row r="62" spans="1:25" outlineLevel="2" x14ac:dyDescent="0.25">
      <c r="A62" s="24" t="s">
        <v>30</v>
      </c>
      <c r="B62" s="25" t="s">
        <v>211</v>
      </c>
      <c r="C62" s="25" t="s">
        <v>212</v>
      </c>
      <c r="D62" s="26">
        <v>49</v>
      </c>
      <c r="E62" s="27">
        <v>48.375</v>
      </c>
      <c r="F62" s="27">
        <v>15.89</v>
      </c>
      <c r="G62" s="44">
        <v>6.2932662051604776E-2</v>
      </c>
      <c r="H62" s="44">
        <v>0.19131529263687855</v>
      </c>
      <c r="I62" s="29">
        <v>1</v>
      </c>
      <c r="J62" s="29">
        <v>2.04</v>
      </c>
      <c r="K62" s="29">
        <v>12.85</v>
      </c>
      <c r="L62" s="29">
        <v>1.03</v>
      </c>
      <c r="M62" s="29">
        <v>16.920000000000002</v>
      </c>
      <c r="N62" s="30">
        <v>-22765.353999999999</v>
      </c>
      <c r="O62" s="30">
        <v>141758.74100000001</v>
      </c>
      <c r="P62" s="30">
        <v>11384.796</v>
      </c>
      <c r="Q62" s="30">
        <v>34459.483</v>
      </c>
      <c r="R62" s="30">
        <v>176218.22400000002</v>
      </c>
      <c r="S62" s="30">
        <v>153452.87000000002</v>
      </c>
      <c r="T62" s="30">
        <f t="shared" si="0"/>
        <v>3642.7539844961243</v>
      </c>
      <c r="U62" s="30">
        <f t="shared" si="1"/>
        <v>3407.4093643410856</v>
      </c>
      <c r="V62" s="30">
        <f t="shared" si="2"/>
        <v>2936.8077312661503</v>
      </c>
      <c r="W62" s="30">
        <f t="shared" si="3"/>
        <v>2930.413250645995</v>
      </c>
      <c r="X62" s="30">
        <f t="shared" si="4"/>
        <v>309.76448766737144</v>
      </c>
      <c r="Y62" s="45">
        <f t="shared" si="5"/>
        <v>266.98252102419548</v>
      </c>
    </row>
    <row r="63" spans="1:25" outlineLevel="2" x14ac:dyDescent="0.25">
      <c r="A63" s="20" t="s">
        <v>30</v>
      </c>
      <c r="B63" t="s">
        <v>31</v>
      </c>
      <c r="C63" t="s">
        <v>34</v>
      </c>
      <c r="D63" s="12">
        <v>48</v>
      </c>
      <c r="E63" s="13">
        <v>48.875</v>
      </c>
      <c r="F63" s="13">
        <v>12.739999999999998</v>
      </c>
      <c r="G63" s="46">
        <v>0.33437990580847726</v>
      </c>
      <c r="H63" s="46">
        <v>0.47959183673469391</v>
      </c>
      <c r="I63" s="14">
        <v>4.26</v>
      </c>
      <c r="J63" s="14">
        <v>1.85</v>
      </c>
      <c r="K63" s="14">
        <v>6.63</v>
      </c>
      <c r="L63" s="14">
        <v>0</v>
      </c>
      <c r="M63" s="14">
        <v>12.74</v>
      </c>
      <c r="N63" s="16">
        <v>-13341.504000000001</v>
      </c>
      <c r="O63" s="16">
        <v>136994.96799999999</v>
      </c>
      <c r="P63" s="16">
        <v>19345.013999999999</v>
      </c>
      <c r="Q63" s="16">
        <v>41817.858999999997</v>
      </c>
      <c r="R63" s="16">
        <v>178812.82699999999</v>
      </c>
      <c r="S63" s="16">
        <v>165471.32299999997</v>
      </c>
      <c r="T63" s="16">
        <f t="shared" si="0"/>
        <v>3658.5744654731457</v>
      </c>
      <c r="U63" s="16">
        <f t="shared" si="1"/>
        <v>3262.7685524296676</v>
      </c>
      <c r="V63" s="16">
        <f t="shared" si="2"/>
        <v>2989.7966035805621</v>
      </c>
      <c r="W63" s="16">
        <f t="shared" si="3"/>
        <v>2802.9660971867006</v>
      </c>
      <c r="X63" s="16">
        <f t="shared" si="4"/>
        <v>296.61532294815157</v>
      </c>
      <c r="Y63" s="56">
        <f t="shared" si="5"/>
        <v>271.79969123459654</v>
      </c>
    </row>
    <row r="64" spans="1:25" outlineLevel="2" x14ac:dyDescent="0.25">
      <c r="A64" s="24" t="s">
        <v>30</v>
      </c>
      <c r="B64" s="25" t="s">
        <v>31</v>
      </c>
      <c r="C64" s="25" t="s">
        <v>36</v>
      </c>
      <c r="D64" s="26">
        <v>48</v>
      </c>
      <c r="E64" s="27">
        <v>49.5</v>
      </c>
      <c r="F64" s="27">
        <v>13.26</v>
      </c>
      <c r="G64" s="44">
        <v>3.7707390648567117E-2</v>
      </c>
      <c r="H64" s="44">
        <v>0.39969834087481143</v>
      </c>
      <c r="I64" s="29">
        <v>0.5</v>
      </c>
      <c r="J64" s="29">
        <v>4.8</v>
      </c>
      <c r="K64" s="29">
        <v>7.96</v>
      </c>
      <c r="L64" s="29">
        <v>0</v>
      </c>
      <c r="M64" s="29">
        <v>13.26</v>
      </c>
      <c r="N64" s="30">
        <v>-13525.17</v>
      </c>
      <c r="O64" s="30">
        <v>127134.424</v>
      </c>
      <c r="P64" s="30">
        <v>20053.723000000002</v>
      </c>
      <c r="Q64" s="30">
        <v>43250.642</v>
      </c>
      <c r="R64" s="30">
        <v>170385.06599999999</v>
      </c>
      <c r="S64" s="30">
        <v>156859.89599999998</v>
      </c>
      <c r="T64" s="30">
        <f t="shared" si="0"/>
        <v>3442.1225454545452</v>
      </c>
      <c r="U64" s="30">
        <f t="shared" si="1"/>
        <v>3036.9968282828281</v>
      </c>
      <c r="V64" s="30">
        <f t="shared" si="2"/>
        <v>2763.7610707070703</v>
      </c>
      <c r="W64" s="30">
        <f t="shared" si="3"/>
        <v>2568.3722020202022</v>
      </c>
      <c r="X64" s="30">
        <f t="shared" si="4"/>
        <v>276.09062075298436</v>
      </c>
      <c r="Y64" s="45">
        <f t="shared" si="5"/>
        <v>251.25100642791548</v>
      </c>
    </row>
    <row r="65" spans="1:25" outlineLevel="2" x14ac:dyDescent="0.25">
      <c r="A65" s="20" t="s">
        <v>30</v>
      </c>
      <c r="B65" t="s">
        <v>31</v>
      </c>
      <c r="C65" t="s">
        <v>35</v>
      </c>
      <c r="D65" s="12">
        <v>48</v>
      </c>
      <c r="E65" s="13">
        <v>49.625</v>
      </c>
      <c r="F65" s="13">
        <v>15.02</v>
      </c>
      <c r="G65" s="46">
        <v>0.25432756324900135</v>
      </c>
      <c r="H65" s="46">
        <v>0.25432756324900135</v>
      </c>
      <c r="I65" s="14">
        <v>3.82</v>
      </c>
      <c r="J65" s="14">
        <v>0</v>
      </c>
      <c r="K65" s="14">
        <v>11.2</v>
      </c>
      <c r="L65" s="14">
        <v>1</v>
      </c>
      <c r="M65" s="14">
        <v>16.02</v>
      </c>
      <c r="N65" s="16">
        <v>-11919.573</v>
      </c>
      <c r="O65" s="16">
        <v>161643.59599999999</v>
      </c>
      <c r="P65" s="16">
        <v>19594.09</v>
      </c>
      <c r="Q65" s="16">
        <v>35827.819000000003</v>
      </c>
      <c r="R65" s="16">
        <v>197471.41499999998</v>
      </c>
      <c r="S65" s="16">
        <v>185551.84199999998</v>
      </c>
      <c r="T65" s="16">
        <f t="shared" si="0"/>
        <v>3979.2728463476064</v>
      </c>
      <c r="U65" s="16">
        <f t="shared" si="1"/>
        <v>3584.4297229219142</v>
      </c>
      <c r="V65" s="16">
        <f t="shared" si="2"/>
        <v>3344.2368161209065</v>
      </c>
      <c r="W65" s="16">
        <f t="shared" si="3"/>
        <v>3257.3016826196472</v>
      </c>
      <c r="X65" s="16">
        <f t="shared" si="4"/>
        <v>325.85724753835581</v>
      </c>
      <c r="Y65" s="56">
        <f t="shared" si="5"/>
        <v>304.02152873826424</v>
      </c>
    </row>
    <row r="66" spans="1:25" outlineLevel="2" x14ac:dyDescent="0.25">
      <c r="A66" s="24" t="s">
        <v>30</v>
      </c>
      <c r="B66" s="25" t="s">
        <v>31</v>
      </c>
      <c r="C66" s="25" t="s">
        <v>38</v>
      </c>
      <c r="D66" s="26">
        <v>51</v>
      </c>
      <c r="E66" s="27">
        <v>51.875</v>
      </c>
      <c r="F66" s="27">
        <v>14.95</v>
      </c>
      <c r="G66" s="44">
        <v>0.36120401337792646</v>
      </c>
      <c r="H66" s="44">
        <v>0.56187290969899673</v>
      </c>
      <c r="I66" s="29">
        <v>5.4</v>
      </c>
      <c r="J66" s="29">
        <v>3</v>
      </c>
      <c r="K66" s="29">
        <v>6.55</v>
      </c>
      <c r="L66" s="29">
        <v>0</v>
      </c>
      <c r="M66" s="29">
        <v>14.95</v>
      </c>
      <c r="N66" s="30">
        <v>-19654.538</v>
      </c>
      <c r="O66" s="30">
        <v>151199.13500000001</v>
      </c>
      <c r="P66" s="30">
        <v>28239.946</v>
      </c>
      <c r="Q66" s="30">
        <v>58139.31</v>
      </c>
      <c r="R66" s="30">
        <v>209338.44500000001</v>
      </c>
      <c r="S66" s="30">
        <v>189683.90700000001</v>
      </c>
      <c r="T66" s="30">
        <f t="shared" si="0"/>
        <v>4035.4399036144578</v>
      </c>
      <c r="U66" s="30">
        <f t="shared" si="1"/>
        <v>3491.0554024096386</v>
      </c>
      <c r="V66" s="30">
        <f t="shared" si="2"/>
        <v>3112.1727421686751</v>
      </c>
      <c r="W66" s="30">
        <f t="shared" si="3"/>
        <v>2914.682120481928</v>
      </c>
      <c r="X66" s="30">
        <f t="shared" si="4"/>
        <v>317.36867294633078</v>
      </c>
      <c r="Y66" s="45">
        <f t="shared" si="5"/>
        <v>282.92479474260682</v>
      </c>
    </row>
    <row r="67" spans="1:25" outlineLevel="2" x14ac:dyDescent="0.25">
      <c r="A67" s="20" t="s">
        <v>30</v>
      </c>
      <c r="B67" t="s">
        <v>31</v>
      </c>
      <c r="C67" t="s">
        <v>37</v>
      </c>
      <c r="D67" s="12">
        <v>51</v>
      </c>
      <c r="E67" s="13">
        <v>52.75</v>
      </c>
      <c r="F67" s="13">
        <v>17.350000000000001</v>
      </c>
      <c r="G67" s="46">
        <v>0.20172910662824206</v>
      </c>
      <c r="H67" s="46">
        <v>0.25936599423631124</v>
      </c>
      <c r="I67" s="14">
        <v>3.5</v>
      </c>
      <c r="J67" s="14">
        <v>1</v>
      </c>
      <c r="K67" s="14">
        <v>12.85</v>
      </c>
      <c r="L67" s="14">
        <v>0.15</v>
      </c>
      <c r="M67" s="14">
        <v>17.5</v>
      </c>
      <c r="N67" s="16">
        <v>-16018.259</v>
      </c>
      <c r="O67" s="16">
        <v>158649.93299999999</v>
      </c>
      <c r="P67" s="16">
        <v>14162.835999999999</v>
      </c>
      <c r="Q67" s="16">
        <v>57087.535000000003</v>
      </c>
      <c r="R67" s="16">
        <v>215737.46799999999</v>
      </c>
      <c r="S67" s="16">
        <v>199719.209</v>
      </c>
      <c r="T67" s="16">
        <f t="shared" si="0"/>
        <v>4089.8098199052133</v>
      </c>
      <c r="U67" s="16">
        <f t="shared" si="1"/>
        <v>3821.3200379146915</v>
      </c>
      <c r="V67" s="16">
        <f t="shared" si="2"/>
        <v>3517.6563601895732</v>
      </c>
      <c r="W67" s="16">
        <f t="shared" si="3"/>
        <v>3007.5816682464451</v>
      </c>
      <c r="X67" s="16">
        <f t="shared" si="4"/>
        <v>347.39273071951743</v>
      </c>
      <c r="Y67" s="56">
        <f t="shared" si="5"/>
        <v>319.78694183541575</v>
      </c>
    </row>
    <row r="68" spans="1:25" outlineLevel="2" x14ac:dyDescent="0.25">
      <c r="A68" s="24" t="s">
        <v>30</v>
      </c>
      <c r="B68" s="25" t="s">
        <v>179</v>
      </c>
      <c r="C68" s="25" t="s">
        <v>182</v>
      </c>
      <c r="D68" s="26">
        <v>54</v>
      </c>
      <c r="E68" s="27">
        <v>53.625</v>
      </c>
      <c r="F68" s="27">
        <v>17.16</v>
      </c>
      <c r="G68" s="44">
        <v>0.22144522144522144</v>
      </c>
      <c r="H68" s="44">
        <v>0.33799533799533799</v>
      </c>
      <c r="I68" s="29">
        <v>3.8</v>
      </c>
      <c r="J68" s="29">
        <v>2</v>
      </c>
      <c r="K68" s="29">
        <v>11.36</v>
      </c>
      <c r="L68" s="29">
        <v>2</v>
      </c>
      <c r="M68" s="29">
        <v>19.16</v>
      </c>
      <c r="N68" s="30">
        <v>-24452.359</v>
      </c>
      <c r="O68" s="30">
        <v>164427.33499999999</v>
      </c>
      <c r="P68" s="30">
        <v>16561.668000000001</v>
      </c>
      <c r="Q68" s="30">
        <v>32002.649000000001</v>
      </c>
      <c r="R68" s="30">
        <v>196429.984</v>
      </c>
      <c r="S68" s="30">
        <v>171977.625</v>
      </c>
      <c r="T68" s="30">
        <f t="shared" si="0"/>
        <v>3663.0300046620046</v>
      </c>
      <c r="U68" s="30">
        <f t="shared" si="1"/>
        <v>3354.1877109557108</v>
      </c>
      <c r="V68" s="30">
        <f t="shared" si="2"/>
        <v>2898.1996643356642</v>
      </c>
      <c r="W68" s="30">
        <f t="shared" si="3"/>
        <v>3066.2440093240093</v>
      </c>
      <c r="X68" s="30">
        <f t="shared" si="4"/>
        <v>304.92615554142827</v>
      </c>
      <c r="Y68" s="45">
        <f t="shared" si="5"/>
        <v>263.47269675778767</v>
      </c>
    </row>
    <row r="69" spans="1:25" outlineLevel="2" x14ac:dyDescent="0.25">
      <c r="A69" s="20" t="s">
        <v>30</v>
      </c>
      <c r="B69" t="s">
        <v>170</v>
      </c>
      <c r="C69" t="s">
        <v>171</v>
      </c>
      <c r="D69" s="12">
        <v>56</v>
      </c>
      <c r="E69" s="13">
        <v>54.125</v>
      </c>
      <c r="F69" s="13">
        <v>15.25</v>
      </c>
      <c r="G69" s="46">
        <v>0.31147540983606559</v>
      </c>
      <c r="H69" s="46">
        <v>0.4098360655737705</v>
      </c>
      <c r="I69" s="14">
        <v>4.75</v>
      </c>
      <c r="J69" s="14">
        <v>1.5</v>
      </c>
      <c r="K69" s="14">
        <v>9</v>
      </c>
      <c r="L69" s="14">
        <v>1.66</v>
      </c>
      <c r="M69" s="14">
        <v>16.91</v>
      </c>
      <c r="N69" s="16">
        <v>-22600.75</v>
      </c>
      <c r="O69" s="16">
        <v>160217.383</v>
      </c>
      <c r="P69" s="16">
        <v>17225.328000000001</v>
      </c>
      <c r="Q69" s="16">
        <v>33900.11</v>
      </c>
      <c r="R69" s="16">
        <v>194117.49300000002</v>
      </c>
      <c r="S69" s="16">
        <v>171516.74300000002</v>
      </c>
      <c r="T69" s="16">
        <f t="shared" si="0"/>
        <v>3586.4663833718246</v>
      </c>
      <c r="U69" s="16">
        <f t="shared" si="1"/>
        <v>3268.2155196304852</v>
      </c>
      <c r="V69" s="16">
        <f t="shared" si="2"/>
        <v>2850.6496997690533</v>
      </c>
      <c r="W69" s="16">
        <f t="shared" si="3"/>
        <v>2960.1364064665127</v>
      </c>
      <c r="X69" s="16">
        <f t="shared" si="4"/>
        <v>297.11050178458959</v>
      </c>
      <c r="Y69" s="56">
        <f t="shared" si="5"/>
        <v>259.14997270627759</v>
      </c>
    </row>
    <row r="70" spans="1:25" outlineLevel="2" x14ac:dyDescent="0.25">
      <c r="A70" s="24" t="s">
        <v>30</v>
      </c>
      <c r="B70" s="25" t="s">
        <v>31</v>
      </c>
      <c r="C70" s="25" t="s">
        <v>39</v>
      </c>
      <c r="D70" s="26">
        <v>52</v>
      </c>
      <c r="E70" s="27">
        <v>54.25</v>
      </c>
      <c r="F70" s="27">
        <v>15.25</v>
      </c>
      <c r="G70" s="44">
        <v>0.18360655737704917</v>
      </c>
      <c r="H70" s="44">
        <v>0.40852459016393444</v>
      </c>
      <c r="I70" s="29">
        <v>2.8</v>
      </c>
      <c r="J70" s="29">
        <v>3.43</v>
      </c>
      <c r="K70" s="29">
        <v>9.02</v>
      </c>
      <c r="L70" s="29">
        <v>1.75</v>
      </c>
      <c r="M70" s="29">
        <v>17</v>
      </c>
      <c r="N70" s="30">
        <v>-15906.753000000001</v>
      </c>
      <c r="O70" s="30">
        <v>196675.065</v>
      </c>
      <c r="P70" s="30">
        <v>33570.83</v>
      </c>
      <c r="Q70" s="30">
        <v>64323.254999999997</v>
      </c>
      <c r="R70" s="30">
        <v>260998.32</v>
      </c>
      <c r="S70" s="30">
        <v>245091.56700000001</v>
      </c>
      <c r="T70" s="30">
        <f t="shared" si="0"/>
        <v>4811.0289400921656</v>
      </c>
      <c r="U70" s="30">
        <f t="shared" si="1"/>
        <v>4192.2117972350225</v>
      </c>
      <c r="V70" s="30">
        <f t="shared" si="2"/>
        <v>3898.9997603686638</v>
      </c>
      <c r="W70" s="30">
        <f t="shared" si="3"/>
        <v>3625.346820276498</v>
      </c>
      <c r="X70" s="30">
        <f t="shared" si="4"/>
        <v>381.11016338500207</v>
      </c>
      <c r="Y70" s="45">
        <f t="shared" si="5"/>
        <v>354.45452366987854</v>
      </c>
    </row>
    <row r="71" spans="1:25" outlineLevel="2" x14ac:dyDescent="0.25">
      <c r="A71" s="20" t="s">
        <v>30</v>
      </c>
      <c r="B71" t="s">
        <v>31</v>
      </c>
      <c r="C71" t="s">
        <v>40</v>
      </c>
      <c r="D71" s="12">
        <v>53</v>
      </c>
      <c r="E71" s="13">
        <v>54.25</v>
      </c>
      <c r="F71" s="13">
        <v>20.079999999999998</v>
      </c>
      <c r="G71" s="46">
        <v>9.9601593625498017E-2</v>
      </c>
      <c r="H71" s="46">
        <v>0.34113545816733071</v>
      </c>
      <c r="I71" s="14">
        <v>2</v>
      </c>
      <c r="J71" s="14">
        <v>4.8499999999999996</v>
      </c>
      <c r="K71" s="14">
        <v>13.23</v>
      </c>
      <c r="L71" s="14">
        <v>1</v>
      </c>
      <c r="M71" s="14">
        <v>21.08</v>
      </c>
      <c r="N71" s="16">
        <v>-20362.804</v>
      </c>
      <c r="O71" s="16">
        <v>187096.541</v>
      </c>
      <c r="P71" s="16">
        <v>16586.715</v>
      </c>
      <c r="Q71" s="16">
        <v>37181.856</v>
      </c>
      <c r="R71" s="16">
        <v>224278.397</v>
      </c>
      <c r="S71" s="16">
        <v>203915.59299999999</v>
      </c>
      <c r="T71" s="16">
        <f t="shared" si="0"/>
        <v>4134.1639999999998</v>
      </c>
      <c r="U71" s="16">
        <f t="shared" si="1"/>
        <v>3828.4181013824887</v>
      </c>
      <c r="V71" s="16">
        <f t="shared" si="2"/>
        <v>3453.0668755760366</v>
      </c>
      <c r="W71" s="16">
        <f t="shared" si="3"/>
        <v>3448.7841658986176</v>
      </c>
      <c r="X71" s="16">
        <f t="shared" si="4"/>
        <v>348.0380092165899</v>
      </c>
      <c r="Y71" s="56">
        <f t="shared" si="5"/>
        <v>313.91517050691243</v>
      </c>
    </row>
    <row r="72" spans="1:25" outlineLevel="2" x14ac:dyDescent="0.25">
      <c r="A72" s="24" t="s">
        <v>30</v>
      </c>
      <c r="B72" s="25" t="s">
        <v>122</v>
      </c>
      <c r="C72" s="25" t="s">
        <v>125</v>
      </c>
      <c r="D72" s="26">
        <v>54</v>
      </c>
      <c r="E72" s="27">
        <v>55.25</v>
      </c>
      <c r="F72" s="27">
        <v>14.779999999999998</v>
      </c>
      <c r="G72" s="44">
        <v>0.71244925575101492</v>
      </c>
      <c r="H72" s="44">
        <v>0.81055480378890399</v>
      </c>
      <c r="I72" s="29">
        <v>10.53</v>
      </c>
      <c r="J72" s="29">
        <v>1.45</v>
      </c>
      <c r="K72" s="29">
        <v>2.8</v>
      </c>
      <c r="L72" s="29">
        <v>1.8</v>
      </c>
      <c r="M72" s="29">
        <v>16.579999999999998</v>
      </c>
      <c r="N72" s="30">
        <v>-26594.721000000001</v>
      </c>
      <c r="O72" s="30">
        <v>167533.356</v>
      </c>
      <c r="P72" s="30">
        <v>14775.396000000001</v>
      </c>
      <c r="Q72" s="30">
        <v>40294.447</v>
      </c>
      <c r="R72" s="30">
        <v>207827.80300000001</v>
      </c>
      <c r="S72" s="30">
        <v>181233.08200000002</v>
      </c>
      <c r="T72" s="30">
        <f t="shared" ref="T72:T135" si="7">+R72/E72</f>
        <v>3761.589194570136</v>
      </c>
      <c r="U72" s="30">
        <f t="shared" si="1"/>
        <v>3494.1612126696832</v>
      </c>
      <c r="V72" s="30">
        <f t="shared" si="2"/>
        <v>3012.8087963800908</v>
      </c>
      <c r="W72" s="30">
        <f t="shared" si="3"/>
        <v>3032.2779366515838</v>
      </c>
      <c r="X72" s="30">
        <f t="shared" si="4"/>
        <v>317.65101933360756</v>
      </c>
      <c r="Y72" s="45">
        <f t="shared" si="5"/>
        <v>273.89170876182646</v>
      </c>
    </row>
    <row r="73" spans="1:25" outlineLevel="2" x14ac:dyDescent="0.25">
      <c r="A73" s="20" t="s">
        <v>30</v>
      </c>
      <c r="B73" t="s">
        <v>31</v>
      </c>
      <c r="C73" t="s">
        <v>43</v>
      </c>
      <c r="D73" s="12">
        <v>57</v>
      </c>
      <c r="E73" s="13">
        <v>56.625</v>
      </c>
      <c r="F73" s="13">
        <v>20.810000000000002</v>
      </c>
      <c r="G73" s="46">
        <v>0.24026910139356075</v>
      </c>
      <c r="H73" s="46">
        <v>0.28832292167227291</v>
      </c>
      <c r="I73" s="14">
        <v>5</v>
      </c>
      <c r="J73" s="14">
        <v>1</v>
      </c>
      <c r="K73" s="14">
        <v>14.81</v>
      </c>
      <c r="L73" s="14">
        <v>1</v>
      </c>
      <c r="M73" s="14">
        <v>21.810000000000002</v>
      </c>
      <c r="N73" s="16">
        <v>-9212.9179999999997</v>
      </c>
      <c r="O73" s="16">
        <v>113090.49800000001</v>
      </c>
      <c r="P73" s="16">
        <v>0</v>
      </c>
      <c r="Q73" s="16">
        <v>47730.165999999997</v>
      </c>
      <c r="R73" s="16">
        <v>160820.66399999999</v>
      </c>
      <c r="S73" s="16">
        <v>151607.74599999998</v>
      </c>
      <c r="T73" s="16">
        <f t="shared" si="7"/>
        <v>2840.1000264900658</v>
      </c>
      <c r="U73" s="16">
        <f t="shared" ref="U73:U136" si="8">+(R73-P73)/E73</f>
        <v>2840.1000264900658</v>
      </c>
      <c r="V73" s="16">
        <f t="shared" ref="V73:V136" si="9">+(S73-P73)/E73</f>
        <v>2677.3994878587196</v>
      </c>
      <c r="W73" s="16">
        <f t="shared" ref="W73:W136" si="10">+O73/E73</f>
        <v>1997.1831876379692</v>
      </c>
      <c r="X73" s="16">
        <f t="shared" ref="X73:X136" si="11">+U73/$X$241</f>
        <v>258.1909114990969</v>
      </c>
      <c r="Y73" s="56">
        <f t="shared" ref="Y73:Y136" si="12">+V73/$X$241</f>
        <v>243.39995344170177</v>
      </c>
    </row>
    <row r="74" spans="1:25" outlineLevel="2" x14ac:dyDescent="0.25">
      <c r="A74" s="24" t="s">
        <v>30</v>
      </c>
      <c r="B74" s="25" t="s">
        <v>31</v>
      </c>
      <c r="C74" s="25" t="s">
        <v>42</v>
      </c>
      <c r="D74" s="26">
        <v>56</v>
      </c>
      <c r="E74" s="27">
        <v>56.875</v>
      </c>
      <c r="F74" s="27">
        <v>21.97</v>
      </c>
      <c r="G74" s="44">
        <v>0.27309968138370505</v>
      </c>
      <c r="H74" s="44">
        <v>0.4096495220755576</v>
      </c>
      <c r="I74" s="29">
        <v>6</v>
      </c>
      <c r="J74" s="29">
        <v>3</v>
      </c>
      <c r="K74" s="29">
        <v>12.97</v>
      </c>
      <c r="L74" s="29">
        <v>0</v>
      </c>
      <c r="M74" s="29">
        <v>21.97</v>
      </c>
      <c r="N74" s="30">
        <v>-17483.996999999999</v>
      </c>
      <c r="O74" s="30">
        <v>215438.003</v>
      </c>
      <c r="P74" s="30">
        <v>19267.198</v>
      </c>
      <c r="Q74" s="30">
        <v>47892.694000000003</v>
      </c>
      <c r="R74" s="30">
        <v>263330.69699999999</v>
      </c>
      <c r="S74" s="30">
        <v>245846.69999999998</v>
      </c>
      <c r="T74" s="30">
        <f t="shared" si="7"/>
        <v>4629.9902769230766</v>
      </c>
      <c r="U74" s="30">
        <f t="shared" si="8"/>
        <v>4291.226356043956</v>
      </c>
      <c r="V74" s="30">
        <f t="shared" si="9"/>
        <v>3983.8154197802196</v>
      </c>
      <c r="W74" s="30">
        <f t="shared" si="10"/>
        <v>3787.9209318681319</v>
      </c>
      <c r="X74" s="30">
        <f t="shared" si="11"/>
        <v>390.11148691308694</v>
      </c>
      <c r="Y74" s="45">
        <f t="shared" si="12"/>
        <v>362.16503816183814</v>
      </c>
    </row>
    <row r="75" spans="1:25" outlineLevel="2" x14ac:dyDescent="0.25">
      <c r="A75" s="20" t="s">
        <v>30</v>
      </c>
      <c r="B75" t="s">
        <v>31</v>
      </c>
      <c r="C75" t="s">
        <v>44</v>
      </c>
      <c r="D75" s="12">
        <v>58</v>
      </c>
      <c r="E75" s="13">
        <v>57.125</v>
      </c>
      <c r="F75" s="13">
        <v>15.99</v>
      </c>
      <c r="G75" s="46">
        <v>0.22826766729205752</v>
      </c>
      <c r="H75" s="46">
        <v>0.32207629768605378</v>
      </c>
      <c r="I75" s="14">
        <v>3.65</v>
      </c>
      <c r="J75" s="14">
        <v>1.5</v>
      </c>
      <c r="K75" s="14">
        <v>10.84</v>
      </c>
      <c r="L75" s="14">
        <v>0.9</v>
      </c>
      <c r="M75" s="14">
        <v>16.89</v>
      </c>
      <c r="N75" s="16">
        <v>-24071.931</v>
      </c>
      <c r="O75" s="16">
        <v>166189.77900000001</v>
      </c>
      <c r="P75" s="16">
        <v>13291.511</v>
      </c>
      <c r="Q75" s="16">
        <v>28999</v>
      </c>
      <c r="R75" s="16">
        <v>195188.77900000001</v>
      </c>
      <c r="S75" s="16">
        <v>171116.848</v>
      </c>
      <c r="T75" s="16">
        <f t="shared" si="7"/>
        <v>3416.8714048140046</v>
      </c>
      <c r="U75" s="16">
        <f t="shared" si="8"/>
        <v>3184.1972516411379</v>
      </c>
      <c r="V75" s="16">
        <f t="shared" si="9"/>
        <v>2762.8067746170677</v>
      </c>
      <c r="W75" s="16">
        <f t="shared" si="10"/>
        <v>2909.2302669584246</v>
      </c>
      <c r="X75" s="16">
        <f t="shared" si="11"/>
        <v>289.47247742192161</v>
      </c>
      <c r="Y75" s="56">
        <f t="shared" si="12"/>
        <v>251.16425223791524</v>
      </c>
    </row>
    <row r="76" spans="1:25" outlineLevel="2" x14ac:dyDescent="0.25">
      <c r="A76" s="24" t="s">
        <v>30</v>
      </c>
      <c r="B76" s="25" t="s">
        <v>251</v>
      </c>
      <c r="C76" s="25" t="s">
        <v>254</v>
      </c>
      <c r="D76" s="26">
        <v>57</v>
      </c>
      <c r="E76" s="27">
        <v>58.125</v>
      </c>
      <c r="F76" s="27">
        <v>16.91</v>
      </c>
      <c r="G76" s="44">
        <v>0.23654642223536368</v>
      </c>
      <c r="H76" s="44">
        <v>0.3548196333530455</v>
      </c>
      <c r="I76" s="29">
        <v>4</v>
      </c>
      <c r="J76" s="29">
        <v>2</v>
      </c>
      <c r="K76" s="29">
        <v>10.91</v>
      </c>
      <c r="L76" s="29">
        <v>1.63</v>
      </c>
      <c r="M76" s="29">
        <v>18.54</v>
      </c>
      <c r="N76" s="30">
        <v>-20734.09</v>
      </c>
      <c r="O76" s="30">
        <v>187546.022</v>
      </c>
      <c r="P76" s="30">
        <v>26424.923999999999</v>
      </c>
      <c r="Q76" s="30">
        <v>47667.957999999999</v>
      </c>
      <c r="R76" s="30">
        <v>235213.97999999998</v>
      </c>
      <c r="S76" s="30">
        <v>214479.88999999998</v>
      </c>
      <c r="T76" s="30">
        <f t="shared" si="7"/>
        <v>4046.6921290322575</v>
      </c>
      <c r="U76" s="30">
        <f t="shared" si="8"/>
        <v>3592.0697806451608</v>
      </c>
      <c r="V76" s="30">
        <f t="shared" si="9"/>
        <v>3235.3542537634407</v>
      </c>
      <c r="W76" s="30">
        <f t="shared" si="10"/>
        <v>3226.5982279569894</v>
      </c>
      <c r="X76" s="30">
        <f t="shared" si="11"/>
        <v>326.55179824046917</v>
      </c>
      <c r="Y76" s="45">
        <f t="shared" si="12"/>
        <v>294.12311397849459</v>
      </c>
    </row>
    <row r="77" spans="1:25" outlineLevel="2" x14ac:dyDescent="0.25">
      <c r="A77" s="20" t="s">
        <v>30</v>
      </c>
      <c r="B77" t="s">
        <v>31</v>
      </c>
      <c r="C77" t="s">
        <v>41</v>
      </c>
      <c r="D77" s="12">
        <v>56</v>
      </c>
      <c r="E77" s="13">
        <v>58.25</v>
      </c>
      <c r="F77" s="13">
        <v>17.28</v>
      </c>
      <c r="G77" s="46">
        <v>0.1736111111111111</v>
      </c>
      <c r="H77" s="46">
        <v>0.33564814814814814</v>
      </c>
      <c r="I77" s="14">
        <v>3</v>
      </c>
      <c r="J77" s="14">
        <v>2.8</v>
      </c>
      <c r="K77" s="14">
        <v>11.48</v>
      </c>
      <c r="L77" s="14">
        <v>1.5</v>
      </c>
      <c r="M77" s="14">
        <v>18.78</v>
      </c>
      <c r="N77" s="16">
        <v>-15105.014999999999</v>
      </c>
      <c r="O77" s="16">
        <v>156700.04800000001</v>
      </c>
      <c r="P77" s="16">
        <v>13483.103999999999</v>
      </c>
      <c r="Q77" s="16">
        <v>29582.861000000001</v>
      </c>
      <c r="R77" s="16">
        <v>186282.90900000001</v>
      </c>
      <c r="S77" s="16">
        <v>171177.89400000003</v>
      </c>
      <c r="T77" s="16">
        <f t="shared" si="7"/>
        <v>3197.9898540772533</v>
      </c>
      <c r="U77" s="16">
        <f t="shared" si="8"/>
        <v>2966.5202575107301</v>
      </c>
      <c r="V77" s="16">
        <f t="shared" si="9"/>
        <v>2707.2066952789705</v>
      </c>
      <c r="W77" s="16">
        <f t="shared" si="10"/>
        <v>2690.1295793991417</v>
      </c>
      <c r="X77" s="16">
        <f t="shared" si="11"/>
        <v>269.68365977370274</v>
      </c>
      <c r="Y77" s="56">
        <f t="shared" si="12"/>
        <v>246.10969957081551</v>
      </c>
    </row>
    <row r="78" spans="1:25" outlineLevel="2" x14ac:dyDescent="0.25">
      <c r="A78" s="24" t="s">
        <v>30</v>
      </c>
      <c r="B78" s="25" t="s">
        <v>193</v>
      </c>
      <c r="C78" s="25" t="s">
        <v>194</v>
      </c>
      <c r="D78" s="26">
        <v>57</v>
      </c>
      <c r="E78" s="27">
        <v>58.75</v>
      </c>
      <c r="F78" s="27">
        <v>18.18</v>
      </c>
      <c r="G78" s="44">
        <v>0.18921892189218922</v>
      </c>
      <c r="H78" s="44">
        <v>0.3987898789878988</v>
      </c>
      <c r="I78" s="29">
        <v>3.44</v>
      </c>
      <c r="J78" s="29">
        <v>3.81</v>
      </c>
      <c r="K78" s="29">
        <v>10.93</v>
      </c>
      <c r="L78" s="29">
        <v>1.59</v>
      </c>
      <c r="M78" s="29">
        <v>19.77</v>
      </c>
      <c r="N78" s="30">
        <v>-19045.212</v>
      </c>
      <c r="O78" s="30">
        <v>163211.66099999999</v>
      </c>
      <c r="P78" s="30">
        <v>3999.9960000000001</v>
      </c>
      <c r="Q78" s="30">
        <v>27264.083999999999</v>
      </c>
      <c r="R78" s="30">
        <v>190475.745</v>
      </c>
      <c r="S78" s="30">
        <v>171430.533</v>
      </c>
      <c r="T78" s="30">
        <f t="shared" si="7"/>
        <v>3242.140340425532</v>
      </c>
      <c r="U78" s="30">
        <f t="shared" si="8"/>
        <v>3174.0553021276592</v>
      </c>
      <c r="V78" s="30">
        <f t="shared" si="9"/>
        <v>2849.8814808510633</v>
      </c>
      <c r="W78" s="30">
        <f t="shared" si="10"/>
        <v>2778.0708255319146</v>
      </c>
      <c r="X78" s="30">
        <f t="shared" si="11"/>
        <v>288.55048201160537</v>
      </c>
      <c r="Y78" s="45">
        <f t="shared" si="12"/>
        <v>259.08013462282395</v>
      </c>
    </row>
    <row r="79" spans="1:25" outlineLevel="2" x14ac:dyDescent="0.25">
      <c r="A79" s="20" t="s">
        <v>30</v>
      </c>
      <c r="B79" t="s">
        <v>267</v>
      </c>
      <c r="C79" t="s">
        <v>268</v>
      </c>
      <c r="D79" s="12">
        <v>59</v>
      </c>
      <c r="E79" s="13">
        <v>58.875</v>
      </c>
      <c r="F79" s="13">
        <v>22.52</v>
      </c>
      <c r="G79" s="46">
        <v>0.20692717584369449</v>
      </c>
      <c r="H79" s="46">
        <v>0.48445825932504444</v>
      </c>
      <c r="I79" s="14">
        <v>4.66</v>
      </c>
      <c r="J79" s="14">
        <v>6.25</v>
      </c>
      <c r="K79" s="14">
        <v>11.61</v>
      </c>
      <c r="L79" s="14">
        <v>1.8</v>
      </c>
      <c r="M79" s="14">
        <v>24.32</v>
      </c>
      <c r="N79" s="16">
        <v>-22363.602999999999</v>
      </c>
      <c r="O79" s="16">
        <v>203768.73800000001</v>
      </c>
      <c r="P79" s="16">
        <v>42191.436000000002</v>
      </c>
      <c r="Q79" s="16">
        <v>75343.630999999994</v>
      </c>
      <c r="R79" s="16">
        <v>279112.36900000001</v>
      </c>
      <c r="S79" s="16">
        <v>256748.766</v>
      </c>
      <c r="T79" s="16">
        <f t="shared" si="7"/>
        <v>4740.7621061571126</v>
      </c>
      <c r="U79" s="16">
        <f t="shared" si="8"/>
        <v>4024.134743099788</v>
      </c>
      <c r="V79" s="16">
        <f t="shared" si="9"/>
        <v>3644.2858598726116</v>
      </c>
      <c r="W79" s="16">
        <f t="shared" si="10"/>
        <v>3461.0401358811041</v>
      </c>
      <c r="X79" s="16">
        <f t="shared" si="11"/>
        <v>365.83043119088984</v>
      </c>
      <c r="Y79" s="56">
        <f t="shared" si="12"/>
        <v>331.29871453387381</v>
      </c>
    </row>
    <row r="80" spans="1:25" outlineLevel="2" x14ac:dyDescent="0.25">
      <c r="A80" s="24" t="s">
        <v>30</v>
      </c>
      <c r="B80" s="25" t="s">
        <v>134</v>
      </c>
      <c r="C80" s="25" t="s">
        <v>135</v>
      </c>
      <c r="D80" s="26">
        <v>59</v>
      </c>
      <c r="E80" s="27">
        <v>59</v>
      </c>
      <c r="F80" s="27">
        <v>19.850000000000001</v>
      </c>
      <c r="G80" s="44">
        <v>0.19848866498740553</v>
      </c>
      <c r="H80" s="44">
        <v>0.38992443324937026</v>
      </c>
      <c r="I80" s="29">
        <v>3.94</v>
      </c>
      <c r="J80" s="29">
        <v>3.8</v>
      </c>
      <c r="K80" s="29">
        <v>12.11</v>
      </c>
      <c r="L80" s="29">
        <v>0</v>
      </c>
      <c r="M80" s="29">
        <v>19.850000000000001</v>
      </c>
      <c r="N80" s="30">
        <v>-23687.304</v>
      </c>
      <c r="O80" s="30">
        <v>173057.899</v>
      </c>
      <c r="P80" s="30">
        <v>14541.852000000001</v>
      </c>
      <c r="Q80" s="30">
        <v>50147.811000000002</v>
      </c>
      <c r="R80" s="30">
        <v>223205.71000000002</v>
      </c>
      <c r="S80" s="30">
        <v>199518.40600000002</v>
      </c>
      <c r="T80" s="30">
        <f t="shared" si="7"/>
        <v>3783.1476271186443</v>
      </c>
      <c r="U80" s="30">
        <f t="shared" si="8"/>
        <v>3536.6755593220341</v>
      </c>
      <c r="V80" s="30">
        <f t="shared" si="9"/>
        <v>3135.1958305084745</v>
      </c>
      <c r="W80" s="30">
        <f t="shared" si="10"/>
        <v>2933.1847288135596</v>
      </c>
      <c r="X80" s="30">
        <f t="shared" si="11"/>
        <v>321.51595993836673</v>
      </c>
      <c r="Y80" s="45">
        <f t="shared" si="12"/>
        <v>285.01780277349769</v>
      </c>
    </row>
    <row r="81" spans="1:25" outlineLevel="2" x14ac:dyDescent="0.25">
      <c r="A81" s="20" t="s">
        <v>30</v>
      </c>
      <c r="B81" t="s">
        <v>31</v>
      </c>
      <c r="C81" t="s">
        <v>45</v>
      </c>
      <c r="D81" s="12">
        <v>58</v>
      </c>
      <c r="E81" s="13">
        <v>61.125</v>
      </c>
      <c r="F81" s="13">
        <v>13.35</v>
      </c>
      <c r="G81" s="46">
        <v>0.14981273408239701</v>
      </c>
      <c r="H81" s="46">
        <v>0.24344569288389514</v>
      </c>
      <c r="I81" s="14">
        <v>2</v>
      </c>
      <c r="J81" s="14">
        <v>1.25</v>
      </c>
      <c r="K81" s="14">
        <v>10.1</v>
      </c>
      <c r="L81" s="14">
        <v>0</v>
      </c>
      <c r="M81" s="14">
        <v>13.35</v>
      </c>
      <c r="N81" s="16">
        <v>-21155.788</v>
      </c>
      <c r="O81" s="16">
        <v>127905</v>
      </c>
      <c r="P81" s="16">
        <v>0</v>
      </c>
      <c r="Q81" s="16">
        <v>53888.868999999999</v>
      </c>
      <c r="R81" s="16">
        <v>181793.86900000001</v>
      </c>
      <c r="S81" s="16">
        <v>160638.08100000001</v>
      </c>
      <c r="T81" s="16">
        <f t="shared" si="7"/>
        <v>2974.132826175869</v>
      </c>
      <c r="U81" s="16">
        <f t="shared" si="8"/>
        <v>2974.132826175869</v>
      </c>
      <c r="V81" s="16">
        <f t="shared" si="9"/>
        <v>2628.025865030675</v>
      </c>
      <c r="W81" s="16">
        <f t="shared" si="10"/>
        <v>2092.5153374233128</v>
      </c>
      <c r="X81" s="16">
        <f t="shared" si="11"/>
        <v>270.37571147053353</v>
      </c>
      <c r="Y81" s="56">
        <f t="shared" si="12"/>
        <v>238.91144227551592</v>
      </c>
    </row>
    <row r="82" spans="1:25" s="1" customFormat="1" outlineLevel="1" x14ac:dyDescent="0.25">
      <c r="A82" s="66" t="s">
        <v>319</v>
      </c>
      <c r="B82" s="34" t="s">
        <v>318</v>
      </c>
      <c r="C82" s="34"/>
      <c r="D82" s="67">
        <f>SUBTOTAL(9,D42:D81)</f>
        <v>1858</v>
      </c>
      <c r="E82" s="68">
        <f>SUBTOTAL(9,E42:E81)</f>
        <v>1851.75</v>
      </c>
      <c r="F82" s="68">
        <f>SUBTOTAL(9,F42:F81)</f>
        <v>591.78</v>
      </c>
      <c r="G82" s="69">
        <f>+I82/F82</f>
        <v>0.21852715536178985</v>
      </c>
      <c r="H82" s="69">
        <f>+(I82+J82)/F82</f>
        <v>0.39739430193653041</v>
      </c>
      <c r="I82" s="70">
        <f t="shared" ref="I82:S82" si="13">SUBTOTAL(9,I42:I81)</f>
        <v>129.32</v>
      </c>
      <c r="J82" s="70">
        <f t="shared" si="13"/>
        <v>105.84999999999998</v>
      </c>
      <c r="K82" s="70">
        <f t="shared" si="13"/>
        <v>356.61000000000013</v>
      </c>
      <c r="L82" s="70">
        <f t="shared" si="13"/>
        <v>29.729999999999997</v>
      </c>
      <c r="M82" s="70">
        <f t="shared" si="13"/>
        <v>621.51</v>
      </c>
      <c r="N82" s="71">
        <f t="shared" si="13"/>
        <v>-683473.97900000005</v>
      </c>
      <c r="O82" s="71">
        <f t="shared" si="13"/>
        <v>5525755.7290000012</v>
      </c>
      <c r="P82" s="71">
        <f t="shared" si="13"/>
        <v>627238.43400000012</v>
      </c>
      <c r="Q82" s="71">
        <f t="shared" si="13"/>
        <v>1646580.2249999999</v>
      </c>
      <c r="R82" s="71">
        <f t="shared" si="13"/>
        <v>7172335.9539999999</v>
      </c>
      <c r="S82" s="71">
        <f t="shared" si="13"/>
        <v>6488861.9750000015</v>
      </c>
      <c r="T82" s="71">
        <f t="shared" si="7"/>
        <v>3873.2744452544889</v>
      </c>
      <c r="U82" s="71">
        <f t="shared" si="8"/>
        <v>3534.5470608883488</v>
      </c>
      <c r="V82" s="71">
        <f t="shared" si="9"/>
        <v>3165.4508119346569</v>
      </c>
      <c r="W82" s="71">
        <f t="shared" si="10"/>
        <v>2984.0722176319705</v>
      </c>
      <c r="X82" s="71">
        <f t="shared" si="11"/>
        <v>321.32246008075896</v>
      </c>
      <c r="Y82" s="72">
        <f t="shared" si="12"/>
        <v>287.76825563042337</v>
      </c>
    </row>
    <row r="83" spans="1:25" outlineLevel="2" x14ac:dyDescent="0.25">
      <c r="A83" s="35" t="s">
        <v>46</v>
      </c>
      <c r="B83" s="36" t="s">
        <v>31</v>
      </c>
      <c r="C83" s="36" t="s">
        <v>47</v>
      </c>
      <c r="D83" s="37">
        <v>61</v>
      </c>
      <c r="E83" s="38">
        <v>61.125</v>
      </c>
      <c r="F83" s="38">
        <v>17.72</v>
      </c>
      <c r="G83" s="39">
        <v>0.15237020316027089</v>
      </c>
      <c r="H83" s="39">
        <v>0.20880361173814901</v>
      </c>
      <c r="I83" s="40">
        <v>2.7</v>
      </c>
      <c r="J83" s="40">
        <v>1</v>
      </c>
      <c r="K83" s="40">
        <v>14.02</v>
      </c>
      <c r="L83" s="40">
        <v>0</v>
      </c>
      <c r="M83" s="40">
        <v>17.72</v>
      </c>
      <c r="N83" s="41">
        <v>-16684.835999999999</v>
      </c>
      <c r="O83" s="41">
        <v>200134.15700000001</v>
      </c>
      <c r="P83" s="41">
        <v>17752.554</v>
      </c>
      <c r="Q83" s="41">
        <v>46896.605000000003</v>
      </c>
      <c r="R83" s="41">
        <v>247030.76200000002</v>
      </c>
      <c r="S83" s="41">
        <v>230345.92600000001</v>
      </c>
      <c r="T83" s="41">
        <f t="shared" si="7"/>
        <v>4041.4030593047037</v>
      </c>
      <c r="U83" s="41">
        <f t="shared" si="8"/>
        <v>3750.9727280163602</v>
      </c>
      <c r="V83" s="41">
        <f t="shared" si="9"/>
        <v>3478.0101758691208</v>
      </c>
      <c r="W83" s="41">
        <f t="shared" si="10"/>
        <v>3274.1784376278119</v>
      </c>
      <c r="X83" s="41">
        <f t="shared" si="11"/>
        <v>340.99752072876004</v>
      </c>
      <c r="Y83" s="73">
        <f t="shared" si="12"/>
        <v>316.18274326082917</v>
      </c>
    </row>
    <row r="84" spans="1:25" outlineLevel="2" x14ac:dyDescent="0.25">
      <c r="A84" s="24" t="s">
        <v>46</v>
      </c>
      <c r="B84" s="25" t="s">
        <v>122</v>
      </c>
      <c r="C84" s="25" t="s">
        <v>126</v>
      </c>
      <c r="D84" s="26">
        <v>61</v>
      </c>
      <c r="E84" s="27">
        <v>61.375</v>
      </c>
      <c r="F84" s="27">
        <v>19.649999999999999</v>
      </c>
      <c r="G84" s="44">
        <v>0.19083969465648856</v>
      </c>
      <c r="H84" s="44">
        <v>0.19083969465648856</v>
      </c>
      <c r="I84" s="29">
        <v>3.75</v>
      </c>
      <c r="J84" s="29">
        <v>0</v>
      </c>
      <c r="K84" s="29">
        <v>15.9</v>
      </c>
      <c r="L84" s="29">
        <v>0.9</v>
      </c>
      <c r="M84" s="29">
        <v>20.549999999999997</v>
      </c>
      <c r="N84" s="30">
        <v>-28818.427</v>
      </c>
      <c r="O84" s="30">
        <v>187439.89799999999</v>
      </c>
      <c r="P84" s="30">
        <v>29133.108</v>
      </c>
      <c r="Q84" s="30">
        <v>56543.987000000001</v>
      </c>
      <c r="R84" s="30">
        <v>243983.88499999998</v>
      </c>
      <c r="S84" s="30">
        <v>215165.45799999998</v>
      </c>
      <c r="T84" s="30">
        <f t="shared" si="7"/>
        <v>3975.2975152749486</v>
      </c>
      <c r="U84" s="30">
        <f t="shared" si="8"/>
        <v>3500.6236578411399</v>
      </c>
      <c r="V84" s="30">
        <f t="shared" si="9"/>
        <v>3031.0769857433806</v>
      </c>
      <c r="W84" s="30">
        <f t="shared" si="10"/>
        <v>3054.0105580448062</v>
      </c>
      <c r="X84" s="30">
        <f t="shared" si="11"/>
        <v>318.23851434919453</v>
      </c>
      <c r="Y84" s="45">
        <f t="shared" si="12"/>
        <v>275.55245324939824</v>
      </c>
    </row>
    <row r="85" spans="1:25" outlineLevel="2" x14ac:dyDescent="0.25">
      <c r="A85" s="20" t="s">
        <v>46</v>
      </c>
      <c r="B85" t="s">
        <v>122</v>
      </c>
      <c r="C85" t="s">
        <v>127</v>
      </c>
      <c r="D85" s="12">
        <v>63</v>
      </c>
      <c r="E85" s="13">
        <v>62.5</v>
      </c>
      <c r="F85" s="13">
        <v>20.8033</v>
      </c>
      <c r="G85" s="46">
        <v>0.43118159138213652</v>
      </c>
      <c r="H85" s="46">
        <v>0.62345877817461659</v>
      </c>
      <c r="I85" s="14">
        <v>8.9700000000000006</v>
      </c>
      <c r="J85" s="14">
        <v>4</v>
      </c>
      <c r="K85" s="14">
        <v>7.8333000000000004</v>
      </c>
      <c r="L85" s="14">
        <v>2</v>
      </c>
      <c r="M85" s="14">
        <v>22.8033</v>
      </c>
      <c r="N85" s="16">
        <v>-29709.707999999999</v>
      </c>
      <c r="O85" s="16">
        <v>186318.32399999999</v>
      </c>
      <c r="P85" s="16">
        <v>31750.560000000001</v>
      </c>
      <c r="Q85" s="16">
        <v>61363.527000000002</v>
      </c>
      <c r="R85" s="16">
        <v>247681.851</v>
      </c>
      <c r="S85" s="16">
        <v>217972.14299999998</v>
      </c>
      <c r="T85" s="16">
        <f t="shared" si="7"/>
        <v>3962.9096159999999</v>
      </c>
      <c r="U85" s="16">
        <f t="shared" si="8"/>
        <v>3454.9006559999998</v>
      </c>
      <c r="V85" s="16">
        <f t="shared" si="9"/>
        <v>2979.5453279999997</v>
      </c>
      <c r="W85" s="16">
        <f t="shared" si="10"/>
        <v>2981.0931839999998</v>
      </c>
      <c r="X85" s="16">
        <f t="shared" si="11"/>
        <v>314.08187781818179</v>
      </c>
      <c r="Y85" s="56">
        <f t="shared" si="12"/>
        <v>270.86775709090904</v>
      </c>
    </row>
    <row r="86" spans="1:25" outlineLevel="2" x14ac:dyDescent="0.25">
      <c r="A86" s="24" t="s">
        <v>46</v>
      </c>
      <c r="B86" s="25" t="s">
        <v>134</v>
      </c>
      <c r="C86" s="25" t="s">
        <v>136</v>
      </c>
      <c r="D86" s="26">
        <v>61</v>
      </c>
      <c r="E86" s="27">
        <v>62.625</v>
      </c>
      <c r="F86" s="27">
        <v>28.32</v>
      </c>
      <c r="G86" s="44">
        <v>0.14336158192090395</v>
      </c>
      <c r="H86" s="44">
        <v>0.4364406779661017</v>
      </c>
      <c r="I86" s="29">
        <v>4.0599999999999996</v>
      </c>
      <c r="J86" s="29">
        <v>8.3000000000000007</v>
      </c>
      <c r="K86" s="29">
        <v>15.96</v>
      </c>
      <c r="L86" s="29">
        <v>0</v>
      </c>
      <c r="M86" s="29">
        <v>28.32</v>
      </c>
      <c r="N86" s="30">
        <v>-24457.132000000001</v>
      </c>
      <c r="O86" s="30">
        <v>231712.05900000001</v>
      </c>
      <c r="P86" s="30">
        <v>24353.207999999999</v>
      </c>
      <c r="Q86" s="30">
        <v>61622.34</v>
      </c>
      <c r="R86" s="30">
        <v>293334.39899999998</v>
      </c>
      <c r="S86" s="30">
        <v>268877.26699999999</v>
      </c>
      <c r="T86" s="30">
        <f t="shared" si="7"/>
        <v>4683.9824191616763</v>
      </c>
      <c r="U86" s="30">
        <f t="shared" si="8"/>
        <v>4295.1088383233528</v>
      </c>
      <c r="V86" s="30">
        <f t="shared" si="9"/>
        <v>3904.5757924151699</v>
      </c>
      <c r="W86" s="30">
        <f t="shared" si="10"/>
        <v>3699.9929580838325</v>
      </c>
      <c r="X86" s="30">
        <f t="shared" si="11"/>
        <v>390.46443984757752</v>
      </c>
      <c r="Y86" s="45">
        <f t="shared" si="12"/>
        <v>354.96143567410633</v>
      </c>
    </row>
    <row r="87" spans="1:25" outlineLevel="2" x14ac:dyDescent="0.25">
      <c r="A87" s="20" t="s">
        <v>46</v>
      </c>
      <c r="B87" t="s">
        <v>31</v>
      </c>
      <c r="C87" t="s">
        <v>48</v>
      </c>
      <c r="D87" s="12">
        <v>61</v>
      </c>
      <c r="E87" s="13">
        <v>62.875</v>
      </c>
      <c r="F87" s="13">
        <v>15.94</v>
      </c>
      <c r="G87" s="46">
        <v>0.15621079046424091</v>
      </c>
      <c r="H87" s="46">
        <v>0.64554579673776658</v>
      </c>
      <c r="I87" s="14">
        <v>2.4900000000000002</v>
      </c>
      <c r="J87" s="14">
        <v>7.8</v>
      </c>
      <c r="K87" s="14">
        <v>5.65</v>
      </c>
      <c r="L87" s="14">
        <v>0</v>
      </c>
      <c r="M87" s="14">
        <v>15.94</v>
      </c>
      <c r="N87" s="16">
        <v>-16722.906999999999</v>
      </c>
      <c r="O87" s="16">
        <v>155271.554</v>
      </c>
      <c r="P87" s="16">
        <v>33437.385000000002</v>
      </c>
      <c r="Q87" s="16">
        <v>58092.445</v>
      </c>
      <c r="R87" s="16">
        <v>213363.99900000001</v>
      </c>
      <c r="S87" s="16">
        <v>196641.092</v>
      </c>
      <c r="T87" s="16">
        <f t="shared" si="7"/>
        <v>3393.4632047713721</v>
      </c>
      <c r="U87" s="16">
        <f t="shared" si="8"/>
        <v>2861.6558886679923</v>
      </c>
      <c r="V87" s="16">
        <f t="shared" si="9"/>
        <v>2595.6852007952284</v>
      </c>
      <c r="W87" s="16">
        <f t="shared" si="10"/>
        <v>2469.5276978131214</v>
      </c>
      <c r="X87" s="16">
        <f t="shared" si="11"/>
        <v>260.15053533345383</v>
      </c>
      <c r="Y87" s="56">
        <f t="shared" si="12"/>
        <v>235.9713818904753</v>
      </c>
    </row>
    <row r="88" spans="1:25" outlineLevel="2" x14ac:dyDescent="0.25">
      <c r="A88" s="24" t="s">
        <v>46</v>
      </c>
      <c r="B88" s="25" t="s">
        <v>31</v>
      </c>
      <c r="C88" s="25" t="s">
        <v>49</v>
      </c>
      <c r="D88" s="26">
        <v>62</v>
      </c>
      <c r="E88" s="27">
        <v>64</v>
      </c>
      <c r="F88" s="27">
        <v>19.72</v>
      </c>
      <c r="G88" s="44">
        <v>0.13945233265720081</v>
      </c>
      <c r="H88" s="44">
        <v>0.29158215010141991</v>
      </c>
      <c r="I88" s="29">
        <v>2.75</v>
      </c>
      <c r="J88" s="29">
        <v>3</v>
      </c>
      <c r="K88" s="29">
        <v>13.97</v>
      </c>
      <c r="L88" s="29">
        <v>2</v>
      </c>
      <c r="M88" s="29">
        <v>21.72</v>
      </c>
      <c r="N88" s="30">
        <v>-24335.486000000001</v>
      </c>
      <c r="O88" s="30">
        <v>236710.658</v>
      </c>
      <c r="P88" s="30">
        <v>40757.853999999999</v>
      </c>
      <c r="Q88" s="30">
        <v>74100.752999999997</v>
      </c>
      <c r="R88" s="30">
        <v>310811.41099999996</v>
      </c>
      <c r="S88" s="30">
        <v>286475.92499999999</v>
      </c>
      <c r="T88" s="30">
        <f t="shared" si="7"/>
        <v>4856.4282968749994</v>
      </c>
      <c r="U88" s="30">
        <f t="shared" si="8"/>
        <v>4219.5868281249996</v>
      </c>
      <c r="V88" s="30">
        <f t="shared" si="9"/>
        <v>3839.3448593749999</v>
      </c>
      <c r="W88" s="30">
        <f t="shared" si="10"/>
        <v>3698.6040312499999</v>
      </c>
      <c r="X88" s="30">
        <f t="shared" si="11"/>
        <v>383.59880255681816</v>
      </c>
      <c r="Y88" s="45">
        <f t="shared" si="12"/>
        <v>349.03135085227274</v>
      </c>
    </row>
    <row r="89" spans="1:25" outlineLevel="2" x14ac:dyDescent="0.25">
      <c r="A89" s="20" t="s">
        <v>46</v>
      </c>
      <c r="B89" t="s">
        <v>134</v>
      </c>
      <c r="C89" t="s">
        <v>137</v>
      </c>
      <c r="D89" s="12">
        <v>64</v>
      </c>
      <c r="E89" s="13">
        <v>64.375</v>
      </c>
      <c r="F89" s="13">
        <v>20.64</v>
      </c>
      <c r="G89" s="46">
        <v>0.37984496124031009</v>
      </c>
      <c r="H89" s="46">
        <v>0.4685077519379845</v>
      </c>
      <c r="I89" s="14">
        <v>7.84</v>
      </c>
      <c r="J89" s="14">
        <v>1.83</v>
      </c>
      <c r="K89" s="14">
        <v>10.97</v>
      </c>
      <c r="L89" s="14">
        <v>1.1599999999999999</v>
      </c>
      <c r="M89" s="14">
        <v>21.8</v>
      </c>
      <c r="N89" s="16">
        <v>-23523.391</v>
      </c>
      <c r="O89" s="16">
        <v>186659.89799999999</v>
      </c>
      <c r="P89" s="16">
        <v>0</v>
      </c>
      <c r="Q89" s="16">
        <v>58573.192999999999</v>
      </c>
      <c r="R89" s="16">
        <v>245233.09099999999</v>
      </c>
      <c r="S89" s="16">
        <v>221709.69999999998</v>
      </c>
      <c r="T89" s="16">
        <f t="shared" si="7"/>
        <v>3809.4460737864074</v>
      </c>
      <c r="U89" s="16">
        <f t="shared" si="8"/>
        <v>3809.4460737864074</v>
      </c>
      <c r="V89" s="16">
        <f t="shared" si="9"/>
        <v>3444.0341747572811</v>
      </c>
      <c r="W89" s="16">
        <f t="shared" si="10"/>
        <v>2899.571231067961</v>
      </c>
      <c r="X89" s="16">
        <f t="shared" si="11"/>
        <v>346.31327943512792</v>
      </c>
      <c r="Y89" s="56">
        <f t="shared" si="12"/>
        <v>313.09401588702553</v>
      </c>
    </row>
    <row r="90" spans="1:25" outlineLevel="2" x14ac:dyDescent="0.25">
      <c r="A90" s="24" t="s">
        <v>46</v>
      </c>
      <c r="B90" s="25" t="s">
        <v>122</v>
      </c>
      <c r="C90" s="25" t="s">
        <v>128</v>
      </c>
      <c r="D90" s="26">
        <v>65</v>
      </c>
      <c r="E90" s="27">
        <v>65.125</v>
      </c>
      <c r="F90" s="27">
        <v>19.77</v>
      </c>
      <c r="G90" s="44">
        <v>0.18968133535660092</v>
      </c>
      <c r="H90" s="44">
        <v>0.18968133535660092</v>
      </c>
      <c r="I90" s="29">
        <v>3.75</v>
      </c>
      <c r="J90" s="29">
        <v>0</v>
      </c>
      <c r="K90" s="29">
        <v>16.02</v>
      </c>
      <c r="L90" s="29">
        <v>1.9</v>
      </c>
      <c r="M90" s="29">
        <v>21.669999999999998</v>
      </c>
      <c r="N90" s="30">
        <v>-31097.46</v>
      </c>
      <c r="O90" s="30">
        <v>186070.73699999999</v>
      </c>
      <c r="P90" s="30">
        <v>41553.803999999996</v>
      </c>
      <c r="Q90" s="30">
        <v>68425.686000000002</v>
      </c>
      <c r="R90" s="30">
        <v>254496.42300000001</v>
      </c>
      <c r="S90" s="30">
        <v>223398.96300000002</v>
      </c>
      <c r="T90" s="30">
        <f t="shared" si="7"/>
        <v>3907.8145566218814</v>
      </c>
      <c r="U90" s="30">
        <f t="shared" si="8"/>
        <v>3269.7523071017276</v>
      </c>
      <c r="V90" s="30">
        <f t="shared" si="9"/>
        <v>2792.2481228406914</v>
      </c>
      <c r="W90" s="30">
        <f t="shared" si="10"/>
        <v>2857.1322380038387</v>
      </c>
      <c r="X90" s="30">
        <f t="shared" si="11"/>
        <v>297.25020973652067</v>
      </c>
      <c r="Y90" s="45">
        <f t="shared" si="12"/>
        <v>253.84073844006286</v>
      </c>
    </row>
    <row r="91" spans="1:25" outlineLevel="2" x14ac:dyDescent="0.25">
      <c r="A91" s="20" t="s">
        <v>46</v>
      </c>
      <c r="B91" t="s">
        <v>99</v>
      </c>
      <c r="C91" t="s">
        <v>100</v>
      </c>
      <c r="D91" s="12">
        <v>64</v>
      </c>
      <c r="E91" s="13">
        <v>65.25</v>
      </c>
      <c r="F91" s="13">
        <v>18.149999999999999</v>
      </c>
      <c r="G91" s="46">
        <v>0.27768595041322314</v>
      </c>
      <c r="H91" s="46">
        <v>0.33278236914600556</v>
      </c>
      <c r="I91" s="14">
        <v>5.04</v>
      </c>
      <c r="J91" s="14">
        <v>1</v>
      </c>
      <c r="K91" s="14">
        <v>12.11</v>
      </c>
      <c r="L91" s="14">
        <v>1.83</v>
      </c>
      <c r="M91" s="14">
        <v>19.979999999999997</v>
      </c>
      <c r="N91" s="16">
        <v>-25993.137999999999</v>
      </c>
      <c r="O91" s="16">
        <v>196446.83900000001</v>
      </c>
      <c r="P91" s="16">
        <v>14662.128000000001</v>
      </c>
      <c r="Q91" s="16">
        <v>36710.387999999999</v>
      </c>
      <c r="R91" s="16">
        <v>233157.22700000001</v>
      </c>
      <c r="S91" s="16">
        <v>207164.08900000001</v>
      </c>
      <c r="T91" s="16">
        <f t="shared" si="7"/>
        <v>3573.2908352490422</v>
      </c>
      <c r="U91" s="16">
        <f t="shared" si="8"/>
        <v>3348.5838927203067</v>
      </c>
      <c r="V91" s="16">
        <f t="shared" si="9"/>
        <v>2950.221624521073</v>
      </c>
      <c r="W91" s="16">
        <f t="shared" si="10"/>
        <v>3010.6795249042148</v>
      </c>
      <c r="X91" s="16">
        <f t="shared" si="11"/>
        <v>304.41671752002787</v>
      </c>
      <c r="Y91" s="56">
        <f t="shared" si="12"/>
        <v>268.2019658655521</v>
      </c>
    </row>
    <row r="92" spans="1:25" outlineLevel="2" x14ac:dyDescent="0.25">
      <c r="A92" s="24" t="s">
        <v>46</v>
      </c>
      <c r="B92" s="25" t="s">
        <v>31</v>
      </c>
      <c r="C92" s="25" t="s">
        <v>50</v>
      </c>
      <c r="D92" s="26">
        <v>63</v>
      </c>
      <c r="E92" s="27">
        <v>65.625</v>
      </c>
      <c r="F92" s="27">
        <v>15.969999999999999</v>
      </c>
      <c r="G92" s="44">
        <v>0.3944896681277395</v>
      </c>
      <c r="H92" s="44">
        <v>0.56480901690670005</v>
      </c>
      <c r="I92" s="29">
        <v>6.3</v>
      </c>
      <c r="J92" s="29">
        <v>2.72</v>
      </c>
      <c r="K92" s="29">
        <v>6.95</v>
      </c>
      <c r="L92" s="29">
        <v>1.55</v>
      </c>
      <c r="M92" s="29">
        <v>17.52</v>
      </c>
      <c r="N92" s="30">
        <v>-24316.458999999999</v>
      </c>
      <c r="O92" s="30">
        <v>181303.53899999999</v>
      </c>
      <c r="P92" s="30">
        <v>20158.113000000001</v>
      </c>
      <c r="Q92" s="30">
        <v>36169.398999999998</v>
      </c>
      <c r="R92" s="30">
        <v>217472.93799999999</v>
      </c>
      <c r="S92" s="30">
        <v>193156.47899999999</v>
      </c>
      <c r="T92" s="30">
        <f t="shared" si="7"/>
        <v>3313.8733409523807</v>
      </c>
      <c r="U92" s="30">
        <f t="shared" si="8"/>
        <v>3006.7020952380949</v>
      </c>
      <c r="V92" s="30">
        <f t="shared" si="9"/>
        <v>2636.1655771428568</v>
      </c>
      <c r="W92" s="30">
        <f t="shared" si="10"/>
        <v>2762.720594285714</v>
      </c>
      <c r="X92" s="30">
        <f t="shared" si="11"/>
        <v>273.3365541125541</v>
      </c>
      <c r="Y92" s="45">
        <f t="shared" si="12"/>
        <v>239.65141610389608</v>
      </c>
    </row>
    <row r="93" spans="1:25" outlineLevel="2" x14ac:dyDescent="0.25">
      <c r="A93" s="20" t="s">
        <v>46</v>
      </c>
      <c r="B93" t="s">
        <v>239</v>
      </c>
      <c r="C93" t="s">
        <v>240</v>
      </c>
      <c r="D93" s="12">
        <v>67</v>
      </c>
      <c r="E93" s="13">
        <v>66.125</v>
      </c>
      <c r="F93" s="13">
        <v>20.12</v>
      </c>
      <c r="G93" s="46">
        <v>0.4612326043737574</v>
      </c>
      <c r="H93" s="46">
        <v>0.5874751491053678</v>
      </c>
      <c r="I93" s="14">
        <v>9.2799999999999994</v>
      </c>
      <c r="J93" s="14">
        <v>2.54</v>
      </c>
      <c r="K93" s="14">
        <v>8.3000000000000007</v>
      </c>
      <c r="L93" s="14">
        <v>1.78</v>
      </c>
      <c r="M93" s="14">
        <v>21.900000000000002</v>
      </c>
      <c r="N93" s="16">
        <v>-29213.119999999999</v>
      </c>
      <c r="O93" s="16">
        <v>192797.416</v>
      </c>
      <c r="P93" s="16">
        <v>32870.531999999999</v>
      </c>
      <c r="Q93" s="16">
        <v>63639.004999999997</v>
      </c>
      <c r="R93" s="16">
        <v>256436.421</v>
      </c>
      <c r="S93" s="16">
        <v>227223.30100000001</v>
      </c>
      <c r="T93" s="16">
        <f t="shared" si="7"/>
        <v>3878.0555160680528</v>
      </c>
      <c r="U93" s="16">
        <f t="shared" si="8"/>
        <v>3380.9586238185257</v>
      </c>
      <c r="V93" s="16">
        <f t="shared" si="9"/>
        <v>2939.1723100189038</v>
      </c>
      <c r="W93" s="16">
        <f t="shared" si="10"/>
        <v>2915.6509035916824</v>
      </c>
      <c r="X93" s="16">
        <f t="shared" si="11"/>
        <v>307.35987489259327</v>
      </c>
      <c r="Y93" s="56">
        <f t="shared" si="12"/>
        <v>267.19748272899125</v>
      </c>
    </row>
    <row r="94" spans="1:25" outlineLevel="2" x14ac:dyDescent="0.25">
      <c r="A94" s="24" t="s">
        <v>46</v>
      </c>
      <c r="B94" s="25" t="s">
        <v>31</v>
      </c>
      <c r="C94" s="25" t="s">
        <v>52</v>
      </c>
      <c r="D94" s="26">
        <v>67</v>
      </c>
      <c r="E94" s="27">
        <v>67</v>
      </c>
      <c r="F94" s="27">
        <v>29.73</v>
      </c>
      <c r="G94" s="44">
        <v>3.3636057854019512E-2</v>
      </c>
      <c r="H94" s="44">
        <v>0.80053817692566431</v>
      </c>
      <c r="I94" s="29">
        <v>1</v>
      </c>
      <c r="J94" s="29">
        <v>22.8</v>
      </c>
      <c r="K94" s="29">
        <v>5.93</v>
      </c>
      <c r="L94" s="29">
        <v>2</v>
      </c>
      <c r="M94" s="29">
        <v>31.73</v>
      </c>
      <c r="N94" s="30">
        <v>-18105.036</v>
      </c>
      <c r="O94" s="30">
        <v>310693.89899999998</v>
      </c>
      <c r="P94" s="30">
        <v>30647.225999999999</v>
      </c>
      <c r="Q94" s="30">
        <v>75923.712</v>
      </c>
      <c r="R94" s="30">
        <v>386617.61099999998</v>
      </c>
      <c r="S94" s="30">
        <v>368512.57499999995</v>
      </c>
      <c r="T94" s="30">
        <f t="shared" si="7"/>
        <v>5770.4121044776111</v>
      </c>
      <c r="U94" s="30">
        <f t="shared" si="8"/>
        <v>5312.9908208955212</v>
      </c>
      <c r="V94" s="30">
        <f t="shared" si="9"/>
        <v>5042.7664029850739</v>
      </c>
      <c r="W94" s="30">
        <f t="shared" si="10"/>
        <v>4637.2223731343283</v>
      </c>
      <c r="X94" s="30">
        <f t="shared" si="11"/>
        <v>482.99916553595648</v>
      </c>
      <c r="Y94" s="45">
        <f t="shared" si="12"/>
        <v>458.43330936227943</v>
      </c>
    </row>
    <row r="95" spans="1:25" outlineLevel="2" x14ac:dyDescent="0.25">
      <c r="A95" s="20" t="s">
        <v>46</v>
      </c>
      <c r="B95" t="s">
        <v>31</v>
      </c>
      <c r="C95" t="s">
        <v>51</v>
      </c>
      <c r="D95" s="12">
        <v>64</v>
      </c>
      <c r="E95" s="13">
        <v>67.25</v>
      </c>
      <c r="F95" s="13">
        <v>18.16</v>
      </c>
      <c r="G95" s="46">
        <v>0.35462555066079299</v>
      </c>
      <c r="H95" s="46">
        <v>0.45374449339207051</v>
      </c>
      <c r="I95" s="14">
        <v>6.44</v>
      </c>
      <c r="J95" s="14">
        <v>1.8</v>
      </c>
      <c r="K95" s="14">
        <v>9.92</v>
      </c>
      <c r="L95" s="14">
        <v>1.5</v>
      </c>
      <c r="M95" s="14">
        <v>19.66</v>
      </c>
      <c r="N95" s="16">
        <v>-20197.223000000002</v>
      </c>
      <c r="O95" s="16">
        <v>167236.04999999999</v>
      </c>
      <c r="P95" s="16">
        <v>26024.957999999999</v>
      </c>
      <c r="Q95" s="16">
        <v>44222.474999999999</v>
      </c>
      <c r="R95" s="16">
        <v>211458.52499999999</v>
      </c>
      <c r="S95" s="16">
        <v>191261.302</v>
      </c>
      <c r="T95" s="16">
        <f t="shared" si="7"/>
        <v>3144.3646840148699</v>
      </c>
      <c r="U95" s="16">
        <f t="shared" si="8"/>
        <v>2757.3764609665423</v>
      </c>
      <c r="V95" s="16">
        <f t="shared" si="9"/>
        <v>2457.0460074349439</v>
      </c>
      <c r="W95" s="16">
        <f t="shared" si="10"/>
        <v>2486.7814126394051</v>
      </c>
      <c r="X95" s="16">
        <f t="shared" si="11"/>
        <v>250.67058736059474</v>
      </c>
      <c r="Y95" s="56">
        <f t="shared" si="12"/>
        <v>223.36781885772217</v>
      </c>
    </row>
    <row r="96" spans="1:25" outlineLevel="2" x14ac:dyDescent="0.25">
      <c r="A96" s="24" t="s">
        <v>46</v>
      </c>
      <c r="B96" s="25" t="s">
        <v>99</v>
      </c>
      <c r="C96" s="25" t="s">
        <v>102</v>
      </c>
      <c r="D96" s="26">
        <v>68</v>
      </c>
      <c r="E96" s="27">
        <v>67.875</v>
      </c>
      <c r="F96" s="27">
        <v>20.74</v>
      </c>
      <c r="G96" s="44">
        <v>0.32979749276759884</v>
      </c>
      <c r="H96" s="44">
        <v>0.61764705882352944</v>
      </c>
      <c r="I96" s="29">
        <v>6.84</v>
      </c>
      <c r="J96" s="29">
        <v>5.97</v>
      </c>
      <c r="K96" s="29">
        <v>7.93</v>
      </c>
      <c r="L96" s="29">
        <v>1.81</v>
      </c>
      <c r="M96" s="29">
        <v>22.549999999999997</v>
      </c>
      <c r="N96" s="30">
        <v>-26704.982</v>
      </c>
      <c r="O96" s="30">
        <v>216970.17800000001</v>
      </c>
      <c r="P96" s="30">
        <v>14234.748</v>
      </c>
      <c r="Q96" s="30">
        <v>36955.212</v>
      </c>
      <c r="R96" s="30">
        <v>253925.39</v>
      </c>
      <c r="S96" s="30">
        <v>227220.40800000002</v>
      </c>
      <c r="T96" s="30">
        <f t="shared" si="7"/>
        <v>3741.0738858195214</v>
      </c>
      <c r="U96" s="30">
        <f t="shared" si="8"/>
        <v>3531.3538416206266</v>
      </c>
      <c r="V96" s="30">
        <f t="shared" si="9"/>
        <v>3137.9102762430944</v>
      </c>
      <c r="W96" s="30">
        <f t="shared" si="10"/>
        <v>3196.6140405156539</v>
      </c>
      <c r="X96" s="30">
        <f t="shared" si="11"/>
        <v>321.03216742005696</v>
      </c>
      <c r="Y96" s="45">
        <f t="shared" si="12"/>
        <v>285.26457056755402</v>
      </c>
    </row>
    <row r="97" spans="1:25" outlineLevel="2" x14ac:dyDescent="0.25">
      <c r="A97" s="20" t="s">
        <v>46</v>
      </c>
      <c r="B97" t="s">
        <v>134</v>
      </c>
      <c r="C97" t="s">
        <v>138</v>
      </c>
      <c r="D97" s="12">
        <v>67</v>
      </c>
      <c r="E97" s="13">
        <v>68.25</v>
      </c>
      <c r="F97" s="13">
        <v>23.15</v>
      </c>
      <c r="G97" s="46">
        <v>0.36587473002159832</v>
      </c>
      <c r="H97" s="46">
        <v>0.40604751619870416</v>
      </c>
      <c r="I97" s="14">
        <v>8.4700000000000006</v>
      </c>
      <c r="J97" s="14">
        <v>0.93</v>
      </c>
      <c r="K97" s="14">
        <v>13.75</v>
      </c>
      <c r="L97" s="14">
        <v>0</v>
      </c>
      <c r="M97" s="14">
        <v>23.15</v>
      </c>
      <c r="N97" s="16">
        <v>-25358.528999999999</v>
      </c>
      <c r="O97" s="16">
        <v>204352.47099999999</v>
      </c>
      <c r="P97" s="16">
        <v>13383.036</v>
      </c>
      <c r="Q97" s="16">
        <v>48454.923000000003</v>
      </c>
      <c r="R97" s="16">
        <v>252807.394</v>
      </c>
      <c r="S97" s="16">
        <v>227448.86499999999</v>
      </c>
      <c r="T97" s="16">
        <f t="shared" si="7"/>
        <v>3704.1376410256412</v>
      </c>
      <c r="U97" s="16">
        <f t="shared" si="8"/>
        <v>3508.0492014652013</v>
      </c>
      <c r="V97" s="16">
        <f t="shared" si="9"/>
        <v>3136.4956630036631</v>
      </c>
      <c r="W97" s="16">
        <f t="shared" si="10"/>
        <v>2994.1753992673989</v>
      </c>
      <c r="X97" s="16">
        <f t="shared" si="11"/>
        <v>318.91356376956378</v>
      </c>
      <c r="Y97" s="56">
        <f t="shared" si="12"/>
        <v>285.13596936396937</v>
      </c>
    </row>
    <row r="98" spans="1:25" outlineLevel="2" x14ac:dyDescent="0.25">
      <c r="A98" s="24" t="s">
        <v>46</v>
      </c>
      <c r="B98" s="25" t="s">
        <v>99</v>
      </c>
      <c r="C98" s="25" t="s">
        <v>101</v>
      </c>
      <c r="D98" s="26">
        <v>68</v>
      </c>
      <c r="E98" s="27">
        <v>68.375</v>
      </c>
      <c r="F98" s="27">
        <v>20.22</v>
      </c>
      <c r="G98" s="44">
        <v>0.35756676557863504</v>
      </c>
      <c r="H98" s="44">
        <v>0.44658753709198823</v>
      </c>
      <c r="I98" s="29">
        <v>7.23</v>
      </c>
      <c r="J98" s="29">
        <v>1.8</v>
      </c>
      <c r="K98" s="29">
        <v>11.19</v>
      </c>
      <c r="L98" s="29">
        <v>1.7</v>
      </c>
      <c r="M98" s="29">
        <v>21.919999999999998</v>
      </c>
      <c r="N98" s="30">
        <v>-26865.687000000002</v>
      </c>
      <c r="O98" s="30">
        <v>199363.46</v>
      </c>
      <c r="P98" s="30">
        <v>18482.975999999999</v>
      </c>
      <c r="Q98" s="30">
        <v>42121.892999999996</v>
      </c>
      <c r="R98" s="30">
        <v>241485.353</v>
      </c>
      <c r="S98" s="30">
        <v>214619.666</v>
      </c>
      <c r="T98" s="30">
        <f t="shared" si="7"/>
        <v>3531.7784716636197</v>
      </c>
      <c r="U98" s="30">
        <f t="shared" si="8"/>
        <v>3261.4607239488118</v>
      </c>
      <c r="V98" s="30">
        <f t="shared" si="9"/>
        <v>2868.5439122486291</v>
      </c>
      <c r="W98" s="30">
        <f t="shared" si="10"/>
        <v>2915.7361608775136</v>
      </c>
      <c r="X98" s="30">
        <f t="shared" si="11"/>
        <v>296.49642944989199</v>
      </c>
      <c r="Y98" s="45">
        <f t="shared" si="12"/>
        <v>260.77671929532994</v>
      </c>
    </row>
    <row r="99" spans="1:25" outlineLevel="2" x14ac:dyDescent="0.25">
      <c r="A99" s="20" t="s">
        <v>46</v>
      </c>
      <c r="B99" t="s">
        <v>31</v>
      </c>
      <c r="C99" t="s">
        <v>53</v>
      </c>
      <c r="D99" s="12">
        <v>68</v>
      </c>
      <c r="E99" s="13">
        <v>68.5</v>
      </c>
      <c r="F99" s="13">
        <v>20.55</v>
      </c>
      <c r="G99" s="46">
        <v>0.26763990267639903</v>
      </c>
      <c r="H99" s="46">
        <v>0.48905109489051096</v>
      </c>
      <c r="I99" s="14">
        <v>5.5</v>
      </c>
      <c r="J99" s="14">
        <v>4.55</v>
      </c>
      <c r="K99" s="14">
        <v>10.5</v>
      </c>
      <c r="L99" s="14">
        <v>1</v>
      </c>
      <c r="M99" s="14">
        <v>21.55</v>
      </c>
      <c r="N99" s="16">
        <v>-19539.762999999999</v>
      </c>
      <c r="O99" s="16">
        <v>213052.37899999999</v>
      </c>
      <c r="P99" s="16">
        <v>25345.565999999999</v>
      </c>
      <c r="Q99" s="16">
        <v>49063.26</v>
      </c>
      <c r="R99" s="16">
        <v>262115.639</v>
      </c>
      <c r="S99" s="16">
        <v>242575.87599999999</v>
      </c>
      <c r="T99" s="16">
        <f t="shared" si="7"/>
        <v>3826.5056788321167</v>
      </c>
      <c r="U99" s="16">
        <f t="shared" si="8"/>
        <v>3456.4974160583943</v>
      </c>
      <c r="V99" s="16">
        <f t="shared" si="9"/>
        <v>3171.2454014598538</v>
      </c>
      <c r="W99" s="16">
        <f t="shared" si="10"/>
        <v>3110.2537080291968</v>
      </c>
      <c r="X99" s="16">
        <f t="shared" si="11"/>
        <v>314.22703782349038</v>
      </c>
      <c r="Y99" s="56">
        <f t="shared" si="12"/>
        <v>288.29503649635035</v>
      </c>
    </row>
    <row r="100" spans="1:25" outlineLevel="2" x14ac:dyDescent="0.25">
      <c r="A100" s="24" t="s">
        <v>46</v>
      </c>
      <c r="B100" s="25" t="s">
        <v>99</v>
      </c>
      <c r="C100" s="25" t="s">
        <v>103</v>
      </c>
      <c r="D100" s="26">
        <v>69</v>
      </c>
      <c r="E100" s="27">
        <v>69.75</v>
      </c>
      <c r="F100" s="27">
        <v>24.15</v>
      </c>
      <c r="G100" s="44">
        <v>9.7308488612836447E-2</v>
      </c>
      <c r="H100" s="44">
        <v>0.55279503105590067</v>
      </c>
      <c r="I100" s="29">
        <v>2.35</v>
      </c>
      <c r="J100" s="29">
        <v>11</v>
      </c>
      <c r="K100" s="29">
        <v>10.8</v>
      </c>
      <c r="L100" s="29">
        <v>2</v>
      </c>
      <c r="M100" s="29">
        <v>26.15</v>
      </c>
      <c r="N100" s="30">
        <v>-28972.091</v>
      </c>
      <c r="O100" s="30">
        <v>207448.5</v>
      </c>
      <c r="P100" s="30">
        <v>37937.712</v>
      </c>
      <c r="Q100" s="30">
        <v>62276.37</v>
      </c>
      <c r="R100" s="30">
        <v>269724.87</v>
      </c>
      <c r="S100" s="30">
        <v>240752.77899999998</v>
      </c>
      <c r="T100" s="30">
        <f t="shared" si="7"/>
        <v>3867.0232258064516</v>
      </c>
      <c r="U100" s="30">
        <f t="shared" si="8"/>
        <v>3323.1133763440857</v>
      </c>
      <c r="V100" s="30">
        <f t="shared" si="9"/>
        <v>2907.7428960573475</v>
      </c>
      <c r="W100" s="30">
        <f t="shared" si="10"/>
        <v>2974.1720430107525</v>
      </c>
      <c r="X100" s="30">
        <f t="shared" si="11"/>
        <v>302.1012160312805</v>
      </c>
      <c r="Y100" s="45">
        <f t="shared" si="12"/>
        <v>264.34026327794066</v>
      </c>
    </row>
    <row r="101" spans="1:25" outlineLevel="2" x14ac:dyDescent="0.25">
      <c r="A101" s="20" t="s">
        <v>46</v>
      </c>
      <c r="B101" t="s">
        <v>152</v>
      </c>
      <c r="C101" t="s">
        <v>153</v>
      </c>
      <c r="D101" s="12">
        <v>71</v>
      </c>
      <c r="E101" s="13">
        <v>71.125</v>
      </c>
      <c r="F101" s="13">
        <v>25.740000000000002</v>
      </c>
      <c r="G101" s="46">
        <v>0.19036519036519037</v>
      </c>
      <c r="H101" s="46">
        <v>0.30691530691530688</v>
      </c>
      <c r="I101" s="14">
        <v>4.9000000000000004</v>
      </c>
      <c r="J101" s="14">
        <v>3</v>
      </c>
      <c r="K101" s="14">
        <v>17.84</v>
      </c>
      <c r="L101" s="14">
        <v>2</v>
      </c>
      <c r="M101" s="14">
        <v>27.74</v>
      </c>
      <c r="N101" s="16">
        <v>-23427.81</v>
      </c>
      <c r="O101" s="16">
        <v>226528.58</v>
      </c>
      <c r="P101" s="16">
        <v>33283.86</v>
      </c>
      <c r="Q101" s="16">
        <v>56925.343000000001</v>
      </c>
      <c r="R101" s="16">
        <v>283453.92300000001</v>
      </c>
      <c r="S101" s="16">
        <v>260026.11300000001</v>
      </c>
      <c r="T101" s="16">
        <f t="shared" si="7"/>
        <v>3985.2924147627418</v>
      </c>
      <c r="U101" s="16">
        <f t="shared" si="8"/>
        <v>3517.3295325131812</v>
      </c>
      <c r="V101" s="16">
        <f t="shared" si="9"/>
        <v>3187.9402882249565</v>
      </c>
      <c r="W101" s="16">
        <f t="shared" si="10"/>
        <v>3184.9360984182777</v>
      </c>
      <c r="X101" s="16">
        <f t="shared" si="11"/>
        <v>319.75723022847103</v>
      </c>
      <c r="Y101" s="56">
        <f t="shared" si="12"/>
        <v>289.81275347499604</v>
      </c>
    </row>
    <row r="102" spans="1:25" outlineLevel="2" x14ac:dyDescent="0.25">
      <c r="A102" s="24" t="s">
        <v>46</v>
      </c>
      <c r="B102" s="25" t="s">
        <v>31</v>
      </c>
      <c r="C102" s="25" t="s">
        <v>54</v>
      </c>
      <c r="D102" s="26">
        <v>69</v>
      </c>
      <c r="E102" s="27">
        <v>71.25</v>
      </c>
      <c r="F102" s="27">
        <v>18.32</v>
      </c>
      <c r="G102" s="44">
        <v>0.19705240174672489</v>
      </c>
      <c r="H102" s="44">
        <v>0.35316593886462883</v>
      </c>
      <c r="I102" s="29">
        <v>3.61</v>
      </c>
      <c r="J102" s="29">
        <v>2.86</v>
      </c>
      <c r="K102" s="29">
        <v>11.85</v>
      </c>
      <c r="L102" s="29">
        <v>1</v>
      </c>
      <c r="M102" s="29">
        <v>19.32</v>
      </c>
      <c r="N102" s="30">
        <v>-19052.866000000002</v>
      </c>
      <c r="O102" s="30">
        <v>194398.894</v>
      </c>
      <c r="P102" s="30">
        <v>20523.900000000001</v>
      </c>
      <c r="Q102" s="30">
        <v>37592.985999999997</v>
      </c>
      <c r="R102" s="30">
        <v>231991.88</v>
      </c>
      <c r="S102" s="30">
        <v>212939.014</v>
      </c>
      <c r="T102" s="30">
        <f t="shared" si="7"/>
        <v>3256.0263859649122</v>
      </c>
      <c r="U102" s="30">
        <f t="shared" si="8"/>
        <v>2967.9716491228073</v>
      </c>
      <c r="V102" s="30">
        <f t="shared" si="9"/>
        <v>2700.563003508772</v>
      </c>
      <c r="W102" s="30">
        <f t="shared" si="10"/>
        <v>2728.4055298245612</v>
      </c>
      <c r="X102" s="30">
        <f t="shared" si="11"/>
        <v>269.81560446570978</v>
      </c>
      <c r="Y102" s="45">
        <f t="shared" si="12"/>
        <v>245.50572759170655</v>
      </c>
    </row>
    <row r="103" spans="1:25" outlineLevel="2" x14ac:dyDescent="0.25">
      <c r="A103" s="20" t="s">
        <v>46</v>
      </c>
      <c r="B103" t="s">
        <v>172</v>
      </c>
      <c r="C103" t="s">
        <v>173</v>
      </c>
      <c r="D103" s="12">
        <v>70</v>
      </c>
      <c r="E103" s="13">
        <v>71.25</v>
      </c>
      <c r="F103" s="13">
        <v>20.2</v>
      </c>
      <c r="G103" s="46">
        <v>0.47524752475247523</v>
      </c>
      <c r="H103" s="46">
        <v>0.69306930693069313</v>
      </c>
      <c r="I103" s="14">
        <v>9.6</v>
      </c>
      <c r="J103" s="14">
        <v>4.4000000000000004</v>
      </c>
      <c r="K103" s="14">
        <v>6.2</v>
      </c>
      <c r="L103" s="14">
        <v>0.75</v>
      </c>
      <c r="M103" s="14">
        <v>20.9</v>
      </c>
      <c r="N103" s="16">
        <v>-31050.262999999999</v>
      </c>
      <c r="O103" s="16">
        <v>184391.424</v>
      </c>
      <c r="P103" s="16">
        <v>9129.8040000000001</v>
      </c>
      <c r="Q103" s="16">
        <v>27454.643</v>
      </c>
      <c r="R103" s="16">
        <v>211846.06700000001</v>
      </c>
      <c r="S103" s="16">
        <v>180795.804</v>
      </c>
      <c r="T103" s="16">
        <f t="shared" si="7"/>
        <v>2973.2781333333337</v>
      </c>
      <c r="U103" s="16">
        <f t="shared" si="8"/>
        <v>2845.1405333333332</v>
      </c>
      <c r="V103" s="16">
        <f t="shared" si="9"/>
        <v>2409.3473684210526</v>
      </c>
      <c r="W103" s="16">
        <f t="shared" si="10"/>
        <v>2587.9498105263156</v>
      </c>
      <c r="X103" s="16">
        <f t="shared" si="11"/>
        <v>258.64913939393938</v>
      </c>
      <c r="Y103" s="56">
        <f t="shared" si="12"/>
        <v>219.03157894736842</v>
      </c>
    </row>
    <row r="104" spans="1:25" outlineLevel="2" x14ac:dyDescent="0.25">
      <c r="A104" s="24" t="s">
        <v>46</v>
      </c>
      <c r="B104" s="25" t="s">
        <v>31</v>
      </c>
      <c r="C104" s="25" t="s">
        <v>58</v>
      </c>
      <c r="D104" s="26">
        <v>72</v>
      </c>
      <c r="E104" s="27">
        <v>71.75</v>
      </c>
      <c r="F104" s="27">
        <v>23</v>
      </c>
      <c r="G104" s="44">
        <v>0.21739130434782608</v>
      </c>
      <c r="H104" s="44">
        <v>0.55652173913043479</v>
      </c>
      <c r="I104" s="29">
        <v>5</v>
      </c>
      <c r="J104" s="29">
        <v>7.8</v>
      </c>
      <c r="K104" s="29">
        <v>10.199999999999999</v>
      </c>
      <c r="L104" s="29">
        <v>0</v>
      </c>
      <c r="M104" s="29">
        <v>23</v>
      </c>
      <c r="N104" s="30">
        <v>-25559.608</v>
      </c>
      <c r="O104" s="30">
        <v>225550.807</v>
      </c>
      <c r="P104" s="30">
        <v>18679.984</v>
      </c>
      <c r="Q104" s="30">
        <v>73880.404999999999</v>
      </c>
      <c r="R104" s="30">
        <v>299431.212</v>
      </c>
      <c r="S104" s="30">
        <v>273871.60399999999</v>
      </c>
      <c r="T104" s="30">
        <f t="shared" si="7"/>
        <v>4173.25731010453</v>
      </c>
      <c r="U104" s="30">
        <f t="shared" si="8"/>
        <v>3912.9091010452962</v>
      </c>
      <c r="V104" s="30">
        <f t="shared" si="9"/>
        <v>3556.6776306620209</v>
      </c>
      <c r="W104" s="30">
        <f t="shared" si="10"/>
        <v>3143.5652543554006</v>
      </c>
      <c r="X104" s="30">
        <f t="shared" si="11"/>
        <v>355.71900918593605</v>
      </c>
      <c r="Y104" s="45">
        <f t="shared" si="12"/>
        <v>323.33433006018373</v>
      </c>
    </row>
    <row r="105" spans="1:25" outlineLevel="2" x14ac:dyDescent="0.25">
      <c r="A105" s="20" t="s">
        <v>46</v>
      </c>
      <c r="B105" t="s">
        <v>31</v>
      </c>
      <c r="C105" t="s">
        <v>55</v>
      </c>
      <c r="D105" s="12">
        <v>70</v>
      </c>
      <c r="E105" s="13">
        <v>72.875</v>
      </c>
      <c r="F105" s="13">
        <v>21.87</v>
      </c>
      <c r="G105" s="46">
        <v>0.13671696387745771</v>
      </c>
      <c r="H105" s="46">
        <v>0.36534064929126658</v>
      </c>
      <c r="I105" s="14">
        <v>2.99</v>
      </c>
      <c r="J105" s="14">
        <v>5</v>
      </c>
      <c r="K105" s="14">
        <v>13.88</v>
      </c>
      <c r="L105" s="14">
        <v>0.75</v>
      </c>
      <c r="M105" s="14">
        <v>22.62</v>
      </c>
      <c r="N105" s="16">
        <v>-25886.465</v>
      </c>
      <c r="O105" s="16">
        <v>211592.715</v>
      </c>
      <c r="P105" s="16">
        <v>24629.217000000001</v>
      </c>
      <c r="Q105" s="16">
        <v>49585.741999999998</v>
      </c>
      <c r="R105" s="16">
        <v>261178.45699999999</v>
      </c>
      <c r="S105" s="16">
        <v>235291.992</v>
      </c>
      <c r="T105" s="16">
        <f t="shared" si="7"/>
        <v>3583.9239382504288</v>
      </c>
      <c r="U105" s="16">
        <f t="shared" si="8"/>
        <v>3245.9586963979414</v>
      </c>
      <c r="V105" s="16">
        <f t="shared" si="9"/>
        <v>2890.7413379073755</v>
      </c>
      <c r="W105" s="16">
        <f t="shared" si="10"/>
        <v>2903.5020926243569</v>
      </c>
      <c r="X105" s="16">
        <f t="shared" si="11"/>
        <v>295.08715421799468</v>
      </c>
      <c r="Y105" s="56">
        <f t="shared" si="12"/>
        <v>262.79466708248867</v>
      </c>
    </row>
    <row r="106" spans="1:25" outlineLevel="2" x14ac:dyDescent="0.25">
      <c r="A106" s="24" t="s">
        <v>46</v>
      </c>
      <c r="B106" s="25" t="s">
        <v>31</v>
      </c>
      <c r="C106" s="25" t="s">
        <v>56</v>
      </c>
      <c r="D106" s="26">
        <v>71</v>
      </c>
      <c r="E106" s="27">
        <v>73</v>
      </c>
      <c r="F106" s="27">
        <v>23.18</v>
      </c>
      <c r="G106" s="44">
        <v>0.47282139775668686</v>
      </c>
      <c r="H106" s="44">
        <v>0.54486626402070759</v>
      </c>
      <c r="I106" s="29">
        <v>10.96</v>
      </c>
      <c r="J106" s="29">
        <v>1.67</v>
      </c>
      <c r="K106" s="29">
        <v>10.55</v>
      </c>
      <c r="L106" s="29">
        <v>0.1</v>
      </c>
      <c r="M106" s="29">
        <v>23.28</v>
      </c>
      <c r="N106" s="30">
        <v>-18861.009999999998</v>
      </c>
      <c r="O106" s="30">
        <v>220712.71400000001</v>
      </c>
      <c r="P106" s="30">
        <v>23145.253000000001</v>
      </c>
      <c r="Q106" s="30">
        <v>50724.523999999998</v>
      </c>
      <c r="R106" s="30">
        <v>271437.23800000001</v>
      </c>
      <c r="S106" s="30">
        <v>252576.228</v>
      </c>
      <c r="T106" s="30">
        <f t="shared" si="7"/>
        <v>3718.3183287671236</v>
      </c>
      <c r="U106" s="30">
        <f t="shared" si="8"/>
        <v>3401.2600684931508</v>
      </c>
      <c r="V106" s="30">
        <f t="shared" si="9"/>
        <v>3142.8900684931509</v>
      </c>
      <c r="W106" s="30">
        <f t="shared" si="10"/>
        <v>3023.4618356164383</v>
      </c>
      <c r="X106" s="30">
        <f t="shared" si="11"/>
        <v>309.20546077210463</v>
      </c>
      <c r="Y106" s="45">
        <f t="shared" si="12"/>
        <v>285.7172789539228</v>
      </c>
    </row>
    <row r="107" spans="1:25" outlineLevel="2" x14ac:dyDescent="0.25">
      <c r="A107" s="20" t="s">
        <v>46</v>
      </c>
      <c r="B107" t="s">
        <v>31</v>
      </c>
      <c r="C107" t="s">
        <v>59</v>
      </c>
      <c r="D107" s="12">
        <v>72</v>
      </c>
      <c r="E107" s="13">
        <v>73</v>
      </c>
      <c r="F107" s="13">
        <v>20.02</v>
      </c>
      <c r="G107" s="46">
        <v>0.28471528471528473</v>
      </c>
      <c r="H107" s="46">
        <v>0.42957042957042957</v>
      </c>
      <c r="I107" s="14">
        <v>5.7</v>
      </c>
      <c r="J107" s="14">
        <v>2.9</v>
      </c>
      <c r="K107" s="14">
        <v>11.42</v>
      </c>
      <c r="L107" s="14">
        <v>1</v>
      </c>
      <c r="M107" s="14">
        <v>21.02</v>
      </c>
      <c r="N107" s="16">
        <v>-19984.95</v>
      </c>
      <c r="O107" s="16">
        <v>236086.31599999999</v>
      </c>
      <c r="P107" s="16">
        <v>25784.303</v>
      </c>
      <c r="Q107" s="16">
        <v>49128.898000000001</v>
      </c>
      <c r="R107" s="16">
        <v>285215.21399999998</v>
      </c>
      <c r="S107" s="16">
        <v>265230.26399999997</v>
      </c>
      <c r="T107" s="16">
        <f t="shared" si="7"/>
        <v>3907.0577260273972</v>
      </c>
      <c r="U107" s="16">
        <f t="shared" si="8"/>
        <v>3553.8480958904106</v>
      </c>
      <c r="V107" s="16">
        <f t="shared" si="9"/>
        <v>3280.081657534246</v>
      </c>
      <c r="W107" s="16">
        <f t="shared" si="10"/>
        <v>3234.0591232876709</v>
      </c>
      <c r="X107" s="16">
        <f t="shared" si="11"/>
        <v>323.07709962640098</v>
      </c>
      <c r="Y107" s="56">
        <f t="shared" si="12"/>
        <v>298.18924159402235</v>
      </c>
    </row>
    <row r="108" spans="1:25" outlineLevel="2" x14ac:dyDescent="0.25">
      <c r="A108" s="24" t="s">
        <v>46</v>
      </c>
      <c r="B108" s="25" t="s">
        <v>237</v>
      </c>
      <c r="C108" s="25" t="s">
        <v>238</v>
      </c>
      <c r="D108" s="26">
        <v>72</v>
      </c>
      <c r="E108" s="27">
        <v>73.125</v>
      </c>
      <c r="F108" s="27">
        <v>17.63</v>
      </c>
      <c r="G108" s="44">
        <v>0.22348269994327852</v>
      </c>
      <c r="H108" s="44">
        <v>0.39364719228587636</v>
      </c>
      <c r="I108" s="29">
        <v>3.94</v>
      </c>
      <c r="J108" s="29">
        <v>3</v>
      </c>
      <c r="K108" s="29">
        <v>10.69</v>
      </c>
      <c r="L108" s="29">
        <v>1</v>
      </c>
      <c r="M108" s="29">
        <v>18.63</v>
      </c>
      <c r="N108" s="30">
        <v>-21167.012999999999</v>
      </c>
      <c r="O108" s="30">
        <v>155184.541</v>
      </c>
      <c r="P108" s="30">
        <v>15988.404</v>
      </c>
      <c r="Q108" s="30">
        <v>53937.231</v>
      </c>
      <c r="R108" s="30">
        <v>209121.772</v>
      </c>
      <c r="S108" s="30">
        <v>187954.75899999999</v>
      </c>
      <c r="T108" s="30">
        <f t="shared" si="7"/>
        <v>2859.7849162393163</v>
      </c>
      <c r="U108" s="30">
        <f t="shared" si="8"/>
        <v>2641.1400752136751</v>
      </c>
      <c r="V108" s="30">
        <f t="shared" si="9"/>
        <v>2351.6766495726492</v>
      </c>
      <c r="W108" s="30">
        <f t="shared" si="10"/>
        <v>2122.181757264957</v>
      </c>
      <c r="X108" s="30">
        <f t="shared" si="11"/>
        <v>240.10364320124319</v>
      </c>
      <c r="Y108" s="45">
        <f t="shared" si="12"/>
        <v>213.78878632478629</v>
      </c>
    </row>
    <row r="109" spans="1:25" outlineLevel="2" x14ac:dyDescent="0.25">
      <c r="A109" s="20" t="s">
        <v>46</v>
      </c>
      <c r="B109" t="s">
        <v>134</v>
      </c>
      <c r="C109" t="s">
        <v>139</v>
      </c>
      <c r="D109" s="12">
        <v>73</v>
      </c>
      <c r="E109" s="13">
        <v>73.5</v>
      </c>
      <c r="F109" s="13">
        <v>23.07</v>
      </c>
      <c r="G109" s="46">
        <v>0.13263979193758127</v>
      </c>
      <c r="H109" s="46">
        <v>0.35674035543996535</v>
      </c>
      <c r="I109" s="14">
        <v>3.06</v>
      </c>
      <c r="J109" s="14">
        <v>5.17</v>
      </c>
      <c r="K109" s="14">
        <v>14.84</v>
      </c>
      <c r="L109" s="14">
        <v>1.93</v>
      </c>
      <c r="M109" s="14">
        <v>25</v>
      </c>
      <c r="N109" s="16">
        <v>-27992.326000000001</v>
      </c>
      <c r="O109" s="16">
        <v>244967.36499999999</v>
      </c>
      <c r="P109" s="16">
        <v>27112.821</v>
      </c>
      <c r="Q109" s="16">
        <v>51227.887000000002</v>
      </c>
      <c r="R109" s="16">
        <v>296195.25199999998</v>
      </c>
      <c r="S109" s="16">
        <v>268202.92599999998</v>
      </c>
      <c r="T109" s="16">
        <f t="shared" si="7"/>
        <v>4029.8673741496596</v>
      </c>
      <c r="U109" s="16">
        <f t="shared" si="8"/>
        <v>3660.9854557823128</v>
      </c>
      <c r="V109" s="16">
        <f t="shared" si="9"/>
        <v>3280.137482993197</v>
      </c>
      <c r="W109" s="16">
        <f t="shared" si="10"/>
        <v>3332.8893197278912</v>
      </c>
      <c r="X109" s="16">
        <f t="shared" si="11"/>
        <v>332.81685961657388</v>
      </c>
      <c r="Y109" s="56">
        <f t="shared" si="12"/>
        <v>298.19431663574517</v>
      </c>
    </row>
    <row r="110" spans="1:25" outlineLevel="2" x14ac:dyDescent="0.25">
      <c r="A110" s="24" t="s">
        <v>46</v>
      </c>
      <c r="B110" s="25" t="s">
        <v>31</v>
      </c>
      <c r="C110" s="25" t="s">
        <v>61</v>
      </c>
      <c r="D110" s="26">
        <v>75</v>
      </c>
      <c r="E110" s="27">
        <v>74.125</v>
      </c>
      <c r="F110" s="27">
        <v>24.39</v>
      </c>
      <c r="G110" s="44">
        <v>0.22755227552275523</v>
      </c>
      <c r="H110" s="44">
        <v>0.48544485444854446</v>
      </c>
      <c r="I110" s="29">
        <v>5.55</v>
      </c>
      <c r="J110" s="29">
        <v>6.29</v>
      </c>
      <c r="K110" s="29">
        <v>12.55</v>
      </c>
      <c r="L110" s="29">
        <v>0</v>
      </c>
      <c r="M110" s="29">
        <v>24.39</v>
      </c>
      <c r="N110" s="30">
        <v>-19437.313999999998</v>
      </c>
      <c r="O110" s="30">
        <v>191752.685</v>
      </c>
      <c r="P110" s="30">
        <v>18527.583999999999</v>
      </c>
      <c r="Q110" s="30">
        <v>49712.133000000002</v>
      </c>
      <c r="R110" s="30">
        <v>241464.818</v>
      </c>
      <c r="S110" s="30">
        <v>222027.50400000002</v>
      </c>
      <c r="T110" s="30">
        <f t="shared" si="7"/>
        <v>3257.5354873524452</v>
      </c>
      <c r="U110" s="30">
        <f t="shared" si="8"/>
        <v>3007.5849443507586</v>
      </c>
      <c r="V110" s="30">
        <f t="shared" si="9"/>
        <v>2745.3614839797642</v>
      </c>
      <c r="W110" s="30">
        <f t="shared" si="10"/>
        <v>2586.8827655986511</v>
      </c>
      <c r="X110" s="30">
        <f t="shared" si="11"/>
        <v>273.41681312279621</v>
      </c>
      <c r="Y110" s="45">
        <f t="shared" si="12"/>
        <v>249.5783167254331</v>
      </c>
    </row>
    <row r="111" spans="1:25" outlineLevel="2" x14ac:dyDescent="0.25">
      <c r="A111" s="20" t="s">
        <v>46</v>
      </c>
      <c r="B111" t="s">
        <v>122</v>
      </c>
      <c r="C111" t="s">
        <v>129</v>
      </c>
      <c r="D111" s="12">
        <v>74</v>
      </c>
      <c r="E111" s="13">
        <v>74.375</v>
      </c>
      <c r="F111" s="13">
        <v>24.17</v>
      </c>
      <c r="G111" s="46">
        <v>0.15639222176251549</v>
      </c>
      <c r="H111" s="46">
        <v>0.23086470831609432</v>
      </c>
      <c r="I111" s="14">
        <v>3.78</v>
      </c>
      <c r="J111" s="14">
        <v>1.8</v>
      </c>
      <c r="K111" s="14">
        <v>18.59</v>
      </c>
      <c r="L111" s="14">
        <v>0</v>
      </c>
      <c r="M111" s="14">
        <v>24.17</v>
      </c>
      <c r="N111" s="16">
        <v>-37912.945</v>
      </c>
      <c r="O111" s="16">
        <v>207659.274</v>
      </c>
      <c r="P111" s="16">
        <v>21950.687999999998</v>
      </c>
      <c r="Q111" s="16">
        <v>68767.198000000004</v>
      </c>
      <c r="R111" s="16">
        <v>276426.47200000001</v>
      </c>
      <c r="S111" s="16">
        <v>238513.527</v>
      </c>
      <c r="T111" s="16">
        <f t="shared" si="7"/>
        <v>3716.6584470588236</v>
      </c>
      <c r="U111" s="16">
        <f t="shared" si="8"/>
        <v>3421.5231462184875</v>
      </c>
      <c r="V111" s="16">
        <f t="shared" si="9"/>
        <v>2911.7692638655462</v>
      </c>
      <c r="W111" s="16">
        <f t="shared" si="10"/>
        <v>2792.0574655462187</v>
      </c>
      <c r="X111" s="16">
        <f t="shared" si="11"/>
        <v>311.04755874713521</v>
      </c>
      <c r="Y111" s="56">
        <f t="shared" si="12"/>
        <v>264.70629671504963</v>
      </c>
    </row>
    <row r="112" spans="1:25" outlineLevel="2" x14ac:dyDescent="0.25">
      <c r="A112" s="24" t="s">
        <v>46</v>
      </c>
      <c r="B112" s="25" t="s">
        <v>99</v>
      </c>
      <c r="C112" s="25" t="s">
        <v>105</v>
      </c>
      <c r="D112" s="26">
        <v>75</v>
      </c>
      <c r="E112" s="27">
        <v>75.375</v>
      </c>
      <c r="F112" s="27">
        <v>23.8</v>
      </c>
      <c r="G112" s="44">
        <v>0.23823529411764705</v>
      </c>
      <c r="H112" s="44">
        <v>0.33067226890756302</v>
      </c>
      <c r="I112" s="29">
        <v>5.67</v>
      </c>
      <c r="J112" s="29">
        <v>2.2000000000000002</v>
      </c>
      <c r="K112" s="29">
        <v>15.93</v>
      </c>
      <c r="L112" s="29">
        <v>2</v>
      </c>
      <c r="M112" s="29">
        <v>25.8</v>
      </c>
      <c r="N112" s="30">
        <v>-28994.991999999998</v>
      </c>
      <c r="O112" s="30">
        <v>227047.47099999999</v>
      </c>
      <c r="P112" s="30">
        <v>20347.044000000002</v>
      </c>
      <c r="Q112" s="30">
        <v>48683.178</v>
      </c>
      <c r="R112" s="30">
        <v>275730.64899999998</v>
      </c>
      <c r="S112" s="30">
        <v>246735.65699999998</v>
      </c>
      <c r="T112" s="30">
        <f t="shared" si="7"/>
        <v>3658.1180630182416</v>
      </c>
      <c r="U112" s="30">
        <f t="shared" si="8"/>
        <v>3388.1738640132667</v>
      </c>
      <c r="V112" s="30">
        <f t="shared" si="9"/>
        <v>3003.4973532338308</v>
      </c>
      <c r="W112" s="30">
        <f t="shared" si="10"/>
        <v>3012.2384212271973</v>
      </c>
      <c r="X112" s="30">
        <f t="shared" si="11"/>
        <v>308.01580581938788</v>
      </c>
      <c r="Y112" s="45">
        <f t="shared" si="12"/>
        <v>273.04521393034827</v>
      </c>
    </row>
    <row r="113" spans="1:25" outlineLevel="2" x14ac:dyDescent="0.25">
      <c r="A113" s="20" t="s">
        <v>46</v>
      </c>
      <c r="B113" t="s">
        <v>99</v>
      </c>
      <c r="C113" t="s">
        <v>104</v>
      </c>
      <c r="D113" s="12">
        <v>75</v>
      </c>
      <c r="E113" s="13">
        <v>76.125</v>
      </c>
      <c r="F113" s="13">
        <v>22.46</v>
      </c>
      <c r="G113" s="46">
        <v>0.22439893143365983</v>
      </c>
      <c r="H113" s="46">
        <v>0.35796972395369542</v>
      </c>
      <c r="I113" s="14">
        <v>5.04</v>
      </c>
      <c r="J113" s="14">
        <v>3</v>
      </c>
      <c r="K113" s="14">
        <v>14.42</v>
      </c>
      <c r="L113" s="14">
        <v>2</v>
      </c>
      <c r="M113" s="14">
        <v>24.46</v>
      </c>
      <c r="N113" s="16">
        <v>-29002.074000000001</v>
      </c>
      <c r="O113" s="16">
        <v>228915.96299999999</v>
      </c>
      <c r="P113" s="16">
        <v>15029.712</v>
      </c>
      <c r="Q113" s="16">
        <v>40532.438000000002</v>
      </c>
      <c r="R113" s="16">
        <v>269448.40100000001</v>
      </c>
      <c r="S113" s="16">
        <v>240446.32700000002</v>
      </c>
      <c r="T113" s="16">
        <f t="shared" si="7"/>
        <v>3539.5520656814451</v>
      </c>
      <c r="U113" s="16">
        <f t="shared" si="8"/>
        <v>3342.1174252873566</v>
      </c>
      <c r="V113" s="16">
        <f t="shared" si="9"/>
        <v>2961.1377996715933</v>
      </c>
      <c r="W113" s="16">
        <f t="shared" si="10"/>
        <v>3007.1062463054186</v>
      </c>
      <c r="X113" s="16">
        <f t="shared" si="11"/>
        <v>303.82885684430516</v>
      </c>
      <c r="Y113" s="56">
        <f t="shared" si="12"/>
        <v>269.19434542469031</v>
      </c>
    </row>
    <row r="114" spans="1:25" outlineLevel="2" x14ac:dyDescent="0.25">
      <c r="A114" s="24" t="s">
        <v>46</v>
      </c>
      <c r="B114" s="25" t="s">
        <v>99</v>
      </c>
      <c r="C114" s="25" t="s">
        <v>106</v>
      </c>
      <c r="D114" s="26">
        <v>76</v>
      </c>
      <c r="E114" s="27">
        <v>76.25</v>
      </c>
      <c r="F114" s="27">
        <v>28.759999999999998</v>
      </c>
      <c r="G114" s="44">
        <v>0.22148817802503479</v>
      </c>
      <c r="H114" s="44">
        <v>0.24860917941585539</v>
      </c>
      <c r="I114" s="29">
        <v>6.37</v>
      </c>
      <c r="J114" s="29">
        <v>0.78</v>
      </c>
      <c r="K114" s="29">
        <v>21.61</v>
      </c>
      <c r="L114" s="29">
        <v>1.97</v>
      </c>
      <c r="M114" s="29">
        <v>30.73</v>
      </c>
      <c r="N114" s="30">
        <v>-30269.95</v>
      </c>
      <c r="O114" s="30">
        <v>246001.01699999999</v>
      </c>
      <c r="P114" s="30">
        <v>25612.464</v>
      </c>
      <c r="Q114" s="30">
        <v>58655.697</v>
      </c>
      <c r="R114" s="30">
        <v>304656.71399999998</v>
      </c>
      <c r="S114" s="30">
        <v>274386.76399999997</v>
      </c>
      <c r="T114" s="30">
        <f t="shared" si="7"/>
        <v>3995.4978885245901</v>
      </c>
      <c r="U114" s="30">
        <f t="shared" si="8"/>
        <v>3659.5967213114754</v>
      </c>
      <c r="V114" s="30">
        <f t="shared" si="9"/>
        <v>3262.6137704918028</v>
      </c>
      <c r="W114" s="30">
        <f t="shared" si="10"/>
        <v>3226.2428459016392</v>
      </c>
      <c r="X114" s="30">
        <f t="shared" si="11"/>
        <v>332.69061102831597</v>
      </c>
      <c r="Y114" s="45">
        <f t="shared" si="12"/>
        <v>296.60125186289116</v>
      </c>
    </row>
    <row r="115" spans="1:25" outlineLevel="2" x14ac:dyDescent="0.25">
      <c r="A115" s="20" t="s">
        <v>46</v>
      </c>
      <c r="B115" t="s">
        <v>221</v>
      </c>
      <c r="C115" t="s">
        <v>223</v>
      </c>
      <c r="D115" s="12">
        <v>77</v>
      </c>
      <c r="E115" s="13">
        <v>76.5</v>
      </c>
      <c r="F115" s="13">
        <v>25.46</v>
      </c>
      <c r="G115" s="46">
        <v>0.50274941084053415</v>
      </c>
      <c r="H115" s="46">
        <v>0.68931657501963861</v>
      </c>
      <c r="I115" s="14">
        <v>12.8</v>
      </c>
      <c r="J115" s="14">
        <v>4.75</v>
      </c>
      <c r="K115" s="14">
        <v>7.91</v>
      </c>
      <c r="L115" s="14">
        <v>2</v>
      </c>
      <c r="M115" s="14">
        <v>27.46</v>
      </c>
      <c r="N115" s="16">
        <v>-37321.360999999997</v>
      </c>
      <c r="O115" s="16">
        <v>197339.641</v>
      </c>
      <c r="P115" s="16">
        <v>21990.797999999999</v>
      </c>
      <c r="Q115" s="16">
        <v>43954.264999999999</v>
      </c>
      <c r="R115" s="16">
        <v>241293.90600000002</v>
      </c>
      <c r="S115" s="16">
        <v>203972.54500000001</v>
      </c>
      <c r="T115" s="16">
        <f t="shared" si="7"/>
        <v>3154.1687058823532</v>
      </c>
      <c r="U115" s="16">
        <f t="shared" si="8"/>
        <v>2866.7072941176471</v>
      </c>
      <c r="V115" s="16">
        <f t="shared" si="9"/>
        <v>2378.8463660130719</v>
      </c>
      <c r="W115" s="16">
        <f t="shared" si="10"/>
        <v>2579.6031503267973</v>
      </c>
      <c r="X115" s="16">
        <f t="shared" si="11"/>
        <v>260.60975401069521</v>
      </c>
      <c r="Y115" s="56">
        <f t="shared" si="12"/>
        <v>216.25876054664289</v>
      </c>
    </row>
    <row r="116" spans="1:25" outlineLevel="2" x14ac:dyDescent="0.25">
      <c r="A116" s="24" t="s">
        <v>46</v>
      </c>
      <c r="B116" s="25" t="s">
        <v>31</v>
      </c>
      <c r="C116" s="25" t="s">
        <v>60</v>
      </c>
      <c r="D116" s="26">
        <v>73</v>
      </c>
      <c r="E116" s="27">
        <v>76.625</v>
      </c>
      <c r="F116" s="27">
        <v>20.18</v>
      </c>
      <c r="G116" s="44">
        <v>0.19821605550049554</v>
      </c>
      <c r="H116" s="44">
        <v>0.49554013875123887</v>
      </c>
      <c r="I116" s="29">
        <v>4</v>
      </c>
      <c r="J116" s="29">
        <v>6</v>
      </c>
      <c r="K116" s="29">
        <v>10.18</v>
      </c>
      <c r="L116" s="29">
        <v>0</v>
      </c>
      <c r="M116" s="29">
        <v>20.18</v>
      </c>
      <c r="N116" s="30">
        <v>-19168.91</v>
      </c>
      <c r="O116" s="30">
        <v>202920.48699999999</v>
      </c>
      <c r="P116" s="30">
        <v>19902.305</v>
      </c>
      <c r="Q116" s="30">
        <v>52027.762000000002</v>
      </c>
      <c r="R116" s="30">
        <v>254948.24900000001</v>
      </c>
      <c r="S116" s="30">
        <v>235779.33900000001</v>
      </c>
      <c r="T116" s="30">
        <f t="shared" si="7"/>
        <v>3327.220215334421</v>
      </c>
      <c r="U116" s="30">
        <f t="shared" si="8"/>
        <v>3067.4837716150082</v>
      </c>
      <c r="V116" s="30">
        <f t="shared" si="9"/>
        <v>2817.3185513866233</v>
      </c>
      <c r="W116" s="30">
        <f t="shared" si="10"/>
        <v>2648.2282153344208</v>
      </c>
      <c r="X116" s="30">
        <f t="shared" si="11"/>
        <v>278.86216105590984</v>
      </c>
      <c r="Y116" s="45">
        <f t="shared" si="12"/>
        <v>256.11986830787487</v>
      </c>
    </row>
    <row r="117" spans="1:25" outlineLevel="2" x14ac:dyDescent="0.25">
      <c r="A117" s="20" t="s">
        <v>46</v>
      </c>
      <c r="B117" t="s">
        <v>179</v>
      </c>
      <c r="C117" t="s">
        <v>183</v>
      </c>
      <c r="D117" s="12">
        <v>77</v>
      </c>
      <c r="E117" s="13">
        <v>76.625</v>
      </c>
      <c r="F117" s="13">
        <v>26.93</v>
      </c>
      <c r="G117" s="46">
        <v>0.42740438173041218</v>
      </c>
      <c r="H117" s="46">
        <v>0.48236167842554772</v>
      </c>
      <c r="I117" s="14">
        <v>11.51</v>
      </c>
      <c r="J117" s="14">
        <v>1.48</v>
      </c>
      <c r="K117" s="14">
        <v>13.94</v>
      </c>
      <c r="L117" s="14">
        <v>1</v>
      </c>
      <c r="M117" s="14">
        <v>27.93</v>
      </c>
      <c r="N117" s="16">
        <v>-19305.985000000001</v>
      </c>
      <c r="O117" s="16">
        <v>140035.34299999999</v>
      </c>
      <c r="P117" s="16">
        <v>31206.696</v>
      </c>
      <c r="Q117" s="16">
        <v>44126.974999999999</v>
      </c>
      <c r="R117" s="16">
        <v>184162.318</v>
      </c>
      <c r="S117" s="16">
        <v>164856.33299999998</v>
      </c>
      <c r="T117" s="16">
        <f t="shared" si="7"/>
        <v>2403.4233996737357</v>
      </c>
      <c r="U117" s="16">
        <f t="shared" si="8"/>
        <v>1996.1581990212071</v>
      </c>
      <c r="V117" s="16">
        <f t="shared" si="9"/>
        <v>1744.2040717781401</v>
      </c>
      <c r="W117" s="16">
        <f t="shared" si="10"/>
        <v>1827.541181076672</v>
      </c>
      <c r="X117" s="16">
        <f t="shared" si="11"/>
        <v>181.4689271837461</v>
      </c>
      <c r="Y117" s="56">
        <f t="shared" si="12"/>
        <v>158.56400652528546</v>
      </c>
    </row>
    <row r="118" spans="1:25" outlineLevel="2" x14ac:dyDescent="0.25">
      <c r="A118" s="24" t="s">
        <v>46</v>
      </c>
      <c r="B118" s="25" t="s">
        <v>31</v>
      </c>
      <c r="C118" s="25" t="s">
        <v>57</v>
      </c>
      <c r="D118" s="26">
        <v>72</v>
      </c>
      <c r="E118" s="27">
        <v>76.75</v>
      </c>
      <c r="F118" s="27">
        <v>19.059999999999999</v>
      </c>
      <c r="G118" s="44">
        <v>0.34627492130115428</v>
      </c>
      <c r="H118" s="44">
        <v>0.59548793284365165</v>
      </c>
      <c r="I118" s="29">
        <v>6.6</v>
      </c>
      <c r="J118" s="29">
        <v>4.75</v>
      </c>
      <c r="K118" s="29">
        <v>7.71</v>
      </c>
      <c r="L118" s="29">
        <v>0</v>
      </c>
      <c r="M118" s="29">
        <v>19.059999999999999</v>
      </c>
      <c r="N118" s="30">
        <v>-23551.275000000001</v>
      </c>
      <c r="O118" s="30">
        <v>199884.065</v>
      </c>
      <c r="P118" s="30">
        <v>19807.575000000001</v>
      </c>
      <c r="Q118" s="30">
        <v>49119.567000000003</v>
      </c>
      <c r="R118" s="30">
        <v>249003.63200000001</v>
      </c>
      <c r="S118" s="30">
        <v>225452.35700000002</v>
      </c>
      <c r="T118" s="30">
        <f t="shared" si="7"/>
        <v>3244.3469967426713</v>
      </c>
      <c r="U118" s="30">
        <f t="shared" si="8"/>
        <v>2986.2678436482083</v>
      </c>
      <c r="V118" s="30">
        <f t="shared" si="9"/>
        <v>2679.4108403908795</v>
      </c>
      <c r="W118" s="30">
        <f t="shared" si="10"/>
        <v>2604.3526384364823</v>
      </c>
      <c r="X118" s="30">
        <f t="shared" si="11"/>
        <v>271.47889487710984</v>
      </c>
      <c r="Y118" s="45">
        <f t="shared" si="12"/>
        <v>243.58280367189812</v>
      </c>
    </row>
    <row r="119" spans="1:25" outlineLevel="2" x14ac:dyDescent="0.25">
      <c r="A119" s="20" t="s">
        <v>46</v>
      </c>
      <c r="B119" t="s">
        <v>31</v>
      </c>
      <c r="C119" t="s">
        <v>62</v>
      </c>
      <c r="D119" s="12">
        <v>75</v>
      </c>
      <c r="E119" s="13">
        <v>76.875</v>
      </c>
      <c r="F119" s="13">
        <v>21.490000000000002</v>
      </c>
      <c r="G119" s="46">
        <v>0.46533271288971612</v>
      </c>
      <c r="H119" s="46">
        <v>0.6049325267566309</v>
      </c>
      <c r="I119" s="14">
        <v>10</v>
      </c>
      <c r="J119" s="14">
        <v>3</v>
      </c>
      <c r="K119" s="14">
        <v>8.49</v>
      </c>
      <c r="L119" s="14">
        <v>0</v>
      </c>
      <c r="M119" s="14">
        <v>21.490000000000002</v>
      </c>
      <c r="N119" s="16">
        <v>-20589.886999999999</v>
      </c>
      <c r="O119" s="16">
        <v>229746.41099999999</v>
      </c>
      <c r="P119" s="16">
        <v>24178.978999999999</v>
      </c>
      <c r="Q119" s="16">
        <v>50954.324000000001</v>
      </c>
      <c r="R119" s="16">
        <v>280700.73499999999</v>
      </c>
      <c r="S119" s="16">
        <v>260110.848</v>
      </c>
      <c r="T119" s="16">
        <f t="shared" si="7"/>
        <v>3651.3916747967478</v>
      </c>
      <c r="U119" s="16">
        <f t="shared" si="8"/>
        <v>3336.8683707317073</v>
      </c>
      <c r="V119" s="16">
        <f t="shared" si="9"/>
        <v>3069.0324422764229</v>
      </c>
      <c r="W119" s="16">
        <f t="shared" si="10"/>
        <v>2988.5711999999999</v>
      </c>
      <c r="X119" s="16">
        <f t="shared" si="11"/>
        <v>303.35167006651886</v>
      </c>
      <c r="Y119" s="56">
        <f t="shared" si="12"/>
        <v>279.00294929785662</v>
      </c>
    </row>
    <row r="120" spans="1:25" outlineLevel="2" x14ac:dyDescent="0.25">
      <c r="A120" s="24" t="s">
        <v>46</v>
      </c>
      <c r="B120" s="25" t="s">
        <v>251</v>
      </c>
      <c r="C120" s="25" t="s">
        <v>255</v>
      </c>
      <c r="D120" s="26">
        <v>76</v>
      </c>
      <c r="E120" s="27">
        <v>76.875</v>
      </c>
      <c r="F120" s="27">
        <v>22.130000000000003</v>
      </c>
      <c r="G120" s="44">
        <v>0.16719385449615906</v>
      </c>
      <c r="H120" s="44">
        <v>0.29371893357433343</v>
      </c>
      <c r="I120" s="29">
        <v>3.7</v>
      </c>
      <c r="J120" s="29">
        <v>2.8</v>
      </c>
      <c r="K120" s="29">
        <v>15.63</v>
      </c>
      <c r="L120" s="29">
        <v>2.4700000000000002</v>
      </c>
      <c r="M120" s="29">
        <v>24.6</v>
      </c>
      <c r="N120" s="30">
        <v>-24578.356</v>
      </c>
      <c r="O120" s="30">
        <v>248938.15599999999</v>
      </c>
      <c r="P120" s="30">
        <v>48184.824000000001</v>
      </c>
      <c r="Q120" s="30">
        <v>81386.323999999993</v>
      </c>
      <c r="R120" s="30">
        <v>330324.47999999998</v>
      </c>
      <c r="S120" s="30">
        <v>305746.12399999995</v>
      </c>
      <c r="T120" s="30">
        <f t="shared" si="7"/>
        <v>4296.9038048780485</v>
      </c>
      <c r="U120" s="30">
        <f t="shared" si="8"/>
        <v>3670.1093463414627</v>
      </c>
      <c r="V120" s="30">
        <f t="shared" si="9"/>
        <v>3350.3908943089427</v>
      </c>
      <c r="W120" s="30">
        <f t="shared" si="10"/>
        <v>3238.2199154471541</v>
      </c>
      <c r="X120" s="30">
        <f t="shared" si="11"/>
        <v>333.64630421286023</v>
      </c>
      <c r="Y120" s="45">
        <f t="shared" si="12"/>
        <v>304.58099039172208</v>
      </c>
    </row>
    <row r="121" spans="1:25" outlineLevel="2" x14ac:dyDescent="0.25">
      <c r="A121" s="20" t="s">
        <v>46</v>
      </c>
      <c r="B121" t="s">
        <v>152</v>
      </c>
      <c r="C121" t="s">
        <v>154</v>
      </c>
      <c r="D121" s="12">
        <v>76</v>
      </c>
      <c r="E121" s="13">
        <v>77.75</v>
      </c>
      <c r="F121" s="13">
        <v>19.189999999999998</v>
      </c>
      <c r="G121" s="46">
        <v>0.19385096404377283</v>
      </c>
      <c r="H121" s="46">
        <v>0.38561750911933307</v>
      </c>
      <c r="I121" s="14">
        <v>3.72</v>
      </c>
      <c r="J121" s="14">
        <v>3.68</v>
      </c>
      <c r="K121" s="14">
        <v>11.79</v>
      </c>
      <c r="L121" s="14">
        <v>1.76</v>
      </c>
      <c r="M121" s="14">
        <v>20.95</v>
      </c>
      <c r="N121" s="16">
        <v>-24160.165000000001</v>
      </c>
      <c r="O121" s="16">
        <v>204380.38</v>
      </c>
      <c r="P121" s="16">
        <v>20202.113000000001</v>
      </c>
      <c r="Q121" s="16">
        <v>47468.951000000001</v>
      </c>
      <c r="R121" s="16">
        <v>251849.33100000001</v>
      </c>
      <c r="S121" s="16">
        <v>227689.166</v>
      </c>
      <c r="T121" s="16">
        <f t="shared" si="7"/>
        <v>3239.2196913183279</v>
      </c>
      <c r="U121" s="16">
        <f t="shared" si="8"/>
        <v>2979.3854405144693</v>
      </c>
      <c r="V121" s="16">
        <f t="shared" si="9"/>
        <v>2668.643768488746</v>
      </c>
      <c r="W121" s="16">
        <f t="shared" si="10"/>
        <v>2628.6865594855308</v>
      </c>
      <c r="X121" s="16">
        <f t="shared" si="11"/>
        <v>270.85322186495176</v>
      </c>
      <c r="Y121" s="56">
        <f t="shared" si="12"/>
        <v>242.60397895352236</v>
      </c>
    </row>
    <row r="122" spans="1:25" outlineLevel="2" x14ac:dyDescent="0.25">
      <c r="A122" s="24" t="s">
        <v>46</v>
      </c>
      <c r="B122" s="25" t="s">
        <v>161</v>
      </c>
      <c r="C122" s="25" t="s">
        <v>162</v>
      </c>
      <c r="D122" s="26">
        <v>77</v>
      </c>
      <c r="E122" s="27">
        <v>78.5</v>
      </c>
      <c r="F122" s="27">
        <v>23.5</v>
      </c>
      <c r="G122" s="44">
        <v>0.50170212765957445</v>
      </c>
      <c r="H122" s="44">
        <v>0.66255319148936165</v>
      </c>
      <c r="I122" s="29">
        <v>11.79</v>
      </c>
      <c r="J122" s="29">
        <v>3.78</v>
      </c>
      <c r="K122" s="29">
        <v>7.93</v>
      </c>
      <c r="L122" s="29">
        <v>1.63</v>
      </c>
      <c r="M122" s="29">
        <v>25.13</v>
      </c>
      <c r="N122" s="30">
        <v>-33502.813999999998</v>
      </c>
      <c r="O122" s="30">
        <v>233318.84099999999</v>
      </c>
      <c r="P122" s="30">
        <v>9301.2240000000002</v>
      </c>
      <c r="Q122" s="30">
        <v>37528.786</v>
      </c>
      <c r="R122" s="30">
        <v>270847.62699999998</v>
      </c>
      <c r="S122" s="30">
        <v>237344.81299999997</v>
      </c>
      <c r="T122" s="30">
        <f t="shared" si="7"/>
        <v>3450.2882420382161</v>
      </c>
      <c r="U122" s="30">
        <f t="shared" si="8"/>
        <v>3331.8013121019108</v>
      </c>
      <c r="V122" s="30">
        <f t="shared" si="9"/>
        <v>2905.0138726114646</v>
      </c>
      <c r="W122" s="30">
        <f t="shared" si="10"/>
        <v>2972.2145350318469</v>
      </c>
      <c r="X122" s="30">
        <f t="shared" si="11"/>
        <v>302.89102837290096</v>
      </c>
      <c r="Y122" s="45">
        <f t="shared" si="12"/>
        <v>264.09217023740587</v>
      </c>
    </row>
    <row r="123" spans="1:25" outlineLevel="2" x14ac:dyDescent="0.25">
      <c r="A123" s="20" t="s">
        <v>46</v>
      </c>
      <c r="B123" t="s">
        <v>134</v>
      </c>
      <c r="C123" t="s">
        <v>140</v>
      </c>
      <c r="D123" s="12">
        <v>78</v>
      </c>
      <c r="E123" s="13">
        <v>78.875</v>
      </c>
      <c r="F123" s="13">
        <v>24.03</v>
      </c>
      <c r="G123" s="46">
        <v>0.30878069080316267</v>
      </c>
      <c r="H123" s="46">
        <v>0.4710778193924261</v>
      </c>
      <c r="I123" s="14">
        <v>7.42</v>
      </c>
      <c r="J123" s="14">
        <v>3.9</v>
      </c>
      <c r="K123" s="14">
        <v>12.71</v>
      </c>
      <c r="L123" s="14">
        <v>2.16</v>
      </c>
      <c r="M123" s="14">
        <v>26.19</v>
      </c>
      <c r="N123" s="16">
        <v>-31512.983</v>
      </c>
      <c r="O123" s="16">
        <v>222266.40299999999</v>
      </c>
      <c r="P123" s="16">
        <v>16329.312</v>
      </c>
      <c r="Q123" s="16">
        <v>40647.46</v>
      </c>
      <c r="R123" s="16">
        <v>262913.86300000001</v>
      </c>
      <c r="S123" s="16">
        <v>231400.88</v>
      </c>
      <c r="T123" s="16">
        <f t="shared" si="7"/>
        <v>3333.297787638669</v>
      </c>
      <c r="U123" s="16">
        <f t="shared" si="8"/>
        <v>3126.2700602218702</v>
      </c>
      <c r="V123" s="16">
        <f t="shared" si="9"/>
        <v>2726.7393724247227</v>
      </c>
      <c r="W123" s="16">
        <f t="shared" si="10"/>
        <v>2817.957565768621</v>
      </c>
      <c r="X123" s="16">
        <f t="shared" si="11"/>
        <v>284.20636911107908</v>
      </c>
      <c r="Y123" s="56">
        <f t="shared" si="12"/>
        <v>247.8853974931566</v>
      </c>
    </row>
    <row r="124" spans="1:25" outlineLevel="2" x14ac:dyDescent="0.25">
      <c r="A124" s="24" t="s">
        <v>46</v>
      </c>
      <c r="B124" s="25" t="s">
        <v>31</v>
      </c>
      <c r="C124" s="25" t="s">
        <v>63</v>
      </c>
      <c r="D124" s="26">
        <v>75</v>
      </c>
      <c r="E124" s="27">
        <v>79</v>
      </c>
      <c r="F124" s="27">
        <v>23.54</v>
      </c>
      <c r="G124" s="44">
        <v>0.49065420560747669</v>
      </c>
      <c r="H124" s="44">
        <v>0.53313508920985564</v>
      </c>
      <c r="I124" s="29">
        <v>11.55</v>
      </c>
      <c r="J124" s="29">
        <v>1</v>
      </c>
      <c r="K124" s="29">
        <v>10.99</v>
      </c>
      <c r="L124" s="29">
        <v>1</v>
      </c>
      <c r="M124" s="29">
        <v>24.54</v>
      </c>
      <c r="N124" s="30">
        <v>-22447.286</v>
      </c>
      <c r="O124" s="30">
        <v>232067.443</v>
      </c>
      <c r="P124" s="30">
        <v>21956.578000000001</v>
      </c>
      <c r="Q124" s="30">
        <v>50323.644</v>
      </c>
      <c r="R124" s="30">
        <v>282391.087</v>
      </c>
      <c r="S124" s="30">
        <v>259943.80100000001</v>
      </c>
      <c r="T124" s="30">
        <f t="shared" si="7"/>
        <v>3574.5707215189873</v>
      </c>
      <c r="U124" s="30">
        <f t="shared" si="8"/>
        <v>3296.6393544303796</v>
      </c>
      <c r="V124" s="30">
        <f t="shared" si="9"/>
        <v>3012.4964936708861</v>
      </c>
      <c r="W124" s="30">
        <f t="shared" si="10"/>
        <v>2937.5625696202533</v>
      </c>
      <c r="X124" s="30">
        <f t="shared" si="11"/>
        <v>299.69448676639814</v>
      </c>
      <c r="Y124" s="45">
        <f t="shared" si="12"/>
        <v>273.86331760644418</v>
      </c>
    </row>
    <row r="125" spans="1:25" outlineLevel="2" x14ac:dyDescent="0.25">
      <c r="A125" s="20" t="s">
        <v>46</v>
      </c>
      <c r="B125" t="s">
        <v>99</v>
      </c>
      <c r="C125" t="s">
        <v>107</v>
      </c>
      <c r="D125" s="12">
        <v>79</v>
      </c>
      <c r="E125" s="13">
        <v>79.125</v>
      </c>
      <c r="F125" s="13">
        <v>24.96</v>
      </c>
      <c r="G125" s="46">
        <v>0.36137820512820512</v>
      </c>
      <c r="H125" s="46">
        <v>0.46394230769230765</v>
      </c>
      <c r="I125" s="14">
        <v>9.02</v>
      </c>
      <c r="J125" s="14">
        <v>2.56</v>
      </c>
      <c r="K125" s="14">
        <v>13.38</v>
      </c>
      <c r="L125" s="14">
        <v>2.25</v>
      </c>
      <c r="M125" s="14">
        <v>27.21</v>
      </c>
      <c r="N125" s="16">
        <v>-30287.966</v>
      </c>
      <c r="O125" s="16">
        <v>264520.033</v>
      </c>
      <c r="P125" s="16">
        <v>18537.335999999999</v>
      </c>
      <c r="Q125" s="16">
        <v>42112.792999999998</v>
      </c>
      <c r="R125" s="16">
        <v>306632.826</v>
      </c>
      <c r="S125" s="16">
        <v>276344.86</v>
      </c>
      <c r="T125" s="16">
        <f t="shared" si="7"/>
        <v>3875.2963791469197</v>
      </c>
      <c r="U125" s="16">
        <f t="shared" si="8"/>
        <v>3641.0172511848341</v>
      </c>
      <c r="V125" s="16">
        <f t="shared" si="9"/>
        <v>3258.230951026856</v>
      </c>
      <c r="W125" s="16">
        <f t="shared" si="10"/>
        <v>3343.0651879936809</v>
      </c>
      <c r="X125" s="16">
        <f t="shared" si="11"/>
        <v>331.00156828953038</v>
      </c>
      <c r="Y125" s="56">
        <f t="shared" si="12"/>
        <v>296.20281372971419</v>
      </c>
    </row>
    <row r="126" spans="1:25" outlineLevel="2" x14ac:dyDescent="0.25">
      <c r="A126" s="24" t="s">
        <v>46</v>
      </c>
      <c r="B126" s="25" t="s">
        <v>31</v>
      </c>
      <c r="C126" s="25" t="s">
        <v>64</v>
      </c>
      <c r="D126" s="26">
        <v>77</v>
      </c>
      <c r="E126" s="27">
        <v>79.625</v>
      </c>
      <c r="F126" s="27">
        <v>21.93</v>
      </c>
      <c r="G126" s="44">
        <v>0.37391700866393068</v>
      </c>
      <c r="H126" s="44">
        <v>0.77382580939352485</v>
      </c>
      <c r="I126" s="29">
        <v>8.1999999999999993</v>
      </c>
      <c r="J126" s="29">
        <v>8.77</v>
      </c>
      <c r="K126" s="29">
        <v>4.96</v>
      </c>
      <c r="L126" s="29">
        <v>1.5</v>
      </c>
      <c r="M126" s="29">
        <v>23.43</v>
      </c>
      <c r="N126" s="30">
        <v>-21243.857</v>
      </c>
      <c r="O126" s="30">
        <v>229961.25399999999</v>
      </c>
      <c r="P126" s="30">
        <v>25333.714</v>
      </c>
      <c r="Q126" s="30">
        <v>56448.241999999998</v>
      </c>
      <c r="R126" s="30">
        <v>286409.49599999998</v>
      </c>
      <c r="S126" s="30">
        <v>265165.63899999997</v>
      </c>
      <c r="T126" s="30">
        <f t="shared" si="7"/>
        <v>3596.9795416012557</v>
      </c>
      <c r="U126" s="30">
        <f t="shared" si="8"/>
        <v>3278.8167284144424</v>
      </c>
      <c r="V126" s="30">
        <f t="shared" si="9"/>
        <v>3012.0178963893245</v>
      </c>
      <c r="W126" s="30">
        <f t="shared" si="10"/>
        <v>2888.0534254317108</v>
      </c>
      <c r="X126" s="30">
        <f t="shared" si="11"/>
        <v>298.07424803767657</v>
      </c>
      <c r="Y126" s="45">
        <f t="shared" si="12"/>
        <v>273.81980876266584</v>
      </c>
    </row>
    <row r="127" spans="1:25" outlineLevel="2" x14ac:dyDescent="0.25">
      <c r="A127" s="20" t="s">
        <v>46</v>
      </c>
      <c r="B127" t="s">
        <v>134</v>
      </c>
      <c r="C127" t="s">
        <v>141</v>
      </c>
      <c r="D127" s="12">
        <v>78</v>
      </c>
      <c r="E127" s="13">
        <v>79.875</v>
      </c>
      <c r="F127" s="13">
        <v>25.44</v>
      </c>
      <c r="G127" s="46">
        <v>0.38246855345911951</v>
      </c>
      <c r="H127" s="46">
        <v>0.57232704402515722</v>
      </c>
      <c r="I127" s="14">
        <v>9.73</v>
      </c>
      <c r="J127" s="14">
        <v>4.83</v>
      </c>
      <c r="K127" s="14">
        <v>10.88</v>
      </c>
      <c r="L127" s="14">
        <v>1</v>
      </c>
      <c r="M127" s="14">
        <v>26.44</v>
      </c>
      <c r="N127" s="16">
        <v>-31785.562000000002</v>
      </c>
      <c r="O127" s="16">
        <v>243714.935</v>
      </c>
      <c r="P127" s="16">
        <v>0</v>
      </c>
      <c r="Q127" s="16">
        <v>62981.955000000002</v>
      </c>
      <c r="R127" s="16">
        <v>306696.89</v>
      </c>
      <c r="S127" s="16">
        <v>274911.32800000004</v>
      </c>
      <c r="T127" s="16">
        <f t="shared" si="7"/>
        <v>3839.7106729264478</v>
      </c>
      <c r="U127" s="16">
        <f t="shared" si="8"/>
        <v>3839.7106729264478</v>
      </c>
      <c r="V127" s="16">
        <f t="shared" si="9"/>
        <v>3441.7693646322382</v>
      </c>
      <c r="W127" s="16">
        <f t="shared" si="10"/>
        <v>3051.2041940532081</v>
      </c>
      <c r="X127" s="16">
        <f t="shared" si="11"/>
        <v>349.06460662967709</v>
      </c>
      <c r="Y127" s="56">
        <f t="shared" si="12"/>
        <v>312.8881240574762</v>
      </c>
    </row>
    <row r="128" spans="1:25" outlineLevel="2" x14ac:dyDescent="0.25">
      <c r="A128" s="24" t="s">
        <v>46</v>
      </c>
      <c r="B128" s="25" t="s">
        <v>134</v>
      </c>
      <c r="C128" s="25" t="s">
        <v>144</v>
      </c>
      <c r="D128" s="26">
        <v>81</v>
      </c>
      <c r="E128" s="27">
        <v>81.125</v>
      </c>
      <c r="F128" s="27">
        <v>25.68</v>
      </c>
      <c r="G128" s="44">
        <v>0.34813084112149534</v>
      </c>
      <c r="H128" s="44">
        <v>0.50272585669781933</v>
      </c>
      <c r="I128" s="29">
        <v>8.94</v>
      </c>
      <c r="J128" s="29">
        <v>3.97</v>
      </c>
      <c r="K128" s="29">
        <v>12.77</v>
      </c>
      <c r="L128" s="29">
        <v>1</v>
      </c>
      <c r="M128" s="29">
        <v>26.68</v>
      </c>
      <c r="N128" s="30">
        <v>-30123.508000000002</v>
      </c>
      <c r="O128" s="30">
        <v>240309.82800000001</v>
      </c>
      <c r="P128" s="30">
        <v>14991.6</v>
      </c>
      <c r="Q128" s="30">
        <v>45780.476999999999</v>
      </c>
      <c r="R128" s="30">
        <v>286090.30499999999</v>
      </c>
      <c r="S128" s="30">
        <v>255966.79699999999</v>
      </c>
      <c r="T128" s="30">
        <f t="shared" si="7"/>
        <v>3526.5368875192603</v>
      </c>
      <c r="U128" s="30">
        <f t="shared" si="8"/>
        <v>3341.7405855161787</v>
      </c>
      <c r="V128" s="30">
        <f t="shared" si="9"/>
        <v>2970.4184530046223</v>
      </c>
      <c r="W128" s="30">
        <f t="shared" si="10"/>
        <v>2962.216677966102</v>
      </c>
      <c r="X128" s="30">
        <f t="shared" si="11"/>
        <v>303.794598683289</v>
      </c>
      <c r="Y128" s="45">
        <f t="shared" si="12"/>
        <v>270.03804118223837</v>
      </c>
    </row>
    <row r="129" spans="1:25" outlineLevel="2" x14ac:dyDescent="0.25">
      <c r="A129" s="20" t="s">
        <v>46</v>
      </c>
      <c r="B129" t="s">
        <v>134</v>
      </c>
      <c r="C129" t="s">
        <v>143</v>
      </c>
      <c r="D129" s="12">
        <v>81</v>
      </c>
      <c r="E129" s="13">
        <v>81.25</v>
      </c>
      <c r="F129" s="13">
        <v>28.07</v>
      </c>
      <c r="G129" s="46">
        <v>0.24581403633772711</v>
      </c>
      <c r="H129" s="46">
        <v>0.34093338083363023</v>
      </c>
      <c r="I129" s="14">
        <v>6.9</v>
      </c>
      <c r="J129" s="14">
        <v>2.67</v>
      </c>
      <c r="K129" s="14">
        <v>18.5</v>
      </c>
      <c r="L129" s="14">
        <v>0</v>
      </c>
      <c r="M129" s="14">
        <v>28.07</v>
      </c>
      <c r="N129" s="16">
        <v>-28826.859</v>
      </c>
      <c r="O129" s="16">
        <v>240727.72500000001</v>
      </c>
      <c r="P129" s="16">
        <v>19604.400000000001</v>
      </c>
      <c r="Q129" s="16">
        <v>59373.623</v>
      </c>
      <c r="R129" s="16">
        <v>300101.348</v>
      </c>
      <c r="S129" s="16">
        <v>271274.489</v>
      </c>
      <c r="T129" s="16">
        <f t="shared" si="7"/>
        <v>3693.5550523076922</v>
      </c>
      <c r="U129" s="16">
        <f t="shared" si="8"/>
        <v>3452.2701292307688</v>
      </c>
      <c r="V129" s="16">
        <f t="shared" si="9"/>
        <v>3097.4780184615383</v>
      </c>
      <c r="W129" s="16">
        <f t="shared" si="10"/>
        <v>2962.8027692307692</v>
      </c>
      <c r="X129" s="16">
        <f t="shared" si="11"/>
        <v>313.84273902097897</v>
      </c>
      <c r="Y129" s="56">
        <f t="shared" si="12"/>
        <v>281.58891076923078</v>
      </c>
    </row>
    <row r="130" spans="1:25" outlineLevel="2" x14ac:dyDescent="0.25">
      <c r="A130" s="24" t="s">
        <v>46</v>
      </c>
      <c r="B130" s="25" t="s">
        <v>168</v>
      </c>
      <c r="C130" s="25" t="s">
        <v>169</v>
      </c>
      <c r="D130" s="26">
        <v>83</v>
      </c>
      <c r="E130" s="27">
        <v>81.375</v>
      </c>
      <c r="F130" s="27">
        <v>23.88</v>
      </c>
      <c r="G130" s="44">
        <v>0.15075376884422112</v>
      </c>
      <c r="H130" s="44">
        <v>0.33291457286432158</v>
      </c>
      <c r="I130" s="29">
        <v>3.6</v>
      </c>
      <c r="J130" s="29">
        <v>4.3499999999999996</v>
      </c>
      <c r="K130" s="29">
        <v>15.93</v>
      </c>
      <c r="L130" s="29">
        <v>0.15</v>
      </c>
      <c r="M130" s="29">
        <v>24.029999999999998</v>
      </c>
      <c r="N130" s="30">
        <v>-35733.445</v>
      </c>
      <c r="O130" s="30">
        <v>207708.073</v>
      </c>
      <c r="P130" s="30">
        <v>31001.124</v>
      </c>
      <c r="Q130" s="30">
        <v>61415.758000000002</v>
      </c>
      <c r="R130" s="30">
        <v>269123.83100000001</v>
      </c>
      <c r="S130" s="30">
        <v>233390.386</v>
      </c>
      <c r="T130" s="30">
        <f t="shared" si="7"/>
        <v>3307.2052964669738</v>
      </c>
      <c r="U130" s="30">
        <f t="shared" si="8"/>
        <v>2926.2391029185869</v>
      </c>
      <c r="V130" s="30">
        <f t="shared" si="9"/>
        <v>2487.1184270353301</v>
      </c>
      <c r="W130" s="30">
        <f t="shared" si="10"/>
        <v>2552.4801597542241</v>
      </c>
      <c r="X130" s="30">
        <f t="shared" si="11"/>
        <v>266.02173662896246</v>
      </c>
      <c r="Y130" s="45">
        <f t="shared" si="12"/>
        <v>226.10167518503002</v>
      </c>
    </row>
    <row r="131" spans="1:25" outlineLevel="2" x14ac:dyDescent="0.25">
      <c r="A131" s="20" t="s">
        <v>46</v>
      </c>
      <c r="B131" t="s">
        <v>221</v>
      </c>
      <c r="C131" t="s">
        <v>224</v>
      </c>
      <c r="D131" s="12">
        <v>83</v>
      </c>
      <c r="E131" s="13">
        <v>81.375</v>
      </c>
      <c r="F131" s="13">
        <v>26.75</v>
      </c>
      <c r="G131" s="46">
        <v>0.3906542056074766</v>
      </c>
      <c r="H131" s="46">
        <v>0.72523364485981301</v>
      </c>
      <c r="I131" s="14">
        <v>10.45</v>
      </c>
      <c r="J131" s="14">
        <v>8.9499999999999993</v>
      </c>
      <c r="K131" s="14">
        <v>7.35</v>
      </c>
      <c r="L131" s="14">
        <v>2.63</v>
      </c>
      <c r="M131" s="14">
        <v>29.38</v>
      </c>
      <c r="N131" s="16">
        <v>-44275.523999999998</v>
      </c>
      <c r="O131" s="16">
        <v>205874.747</v>
      </c>
      <c r="P131" s="16">
        <v>22329.456999999999</v>
      </c>
      <c r="Q131" s="16">
        <v>44717.175999999999</v>
      </c>
      <c r="R131" s="16">
        <v>250591.92300000001</v>
      </c>
      <c r="S131" s="16">
        <v>206316.399</v>
      </c>
      <c r="T131" s="16">
        <f t="shared" si="7"/>
        <v>3079.4706359447005</v>
      </c>
      <c r="U131" s="16">
        <f t="shared" si="8"/>
        <v>2805.0687066052228</v>
      </c>
      <c r="V131" s="16">
        <f t="shared" si="9"/>
        <v>2260.9762457757297</v>
      </c>
      <c r="W131" s="16">
        <f t="shared" si="10"/>
        <v>2529.9508079877114</v>
      </c>
      <c r="X131" s="16">
        <f t="shared" si="11"/>
        <v>255.00624605502026</v>
      </c>
      <c r="Y131" s="56">
        <f t="shared" si="12"/>
        <v>205.54329507052088</v>
      </c>
    </row>
    <row r="132" spans="1:25" outlineLevel="2" x14ac:dyDescent="0.25">
      <c r="A132" s="24" t="s">
        <v>46</v>
      </c>
      <c r="B132" s="25" t="s">
        <v>134</v>
      </c>
      <c r="C132" s="25" t="s">
        <v>142</v>
      </c>
      <c r="D132" s="26">
        <v>79</v>
      </c>
      <c r="E132" s="27">
        <v>81.5</v>
      </c>
      <c r="F132" s="27">
        <v>28.590000000000003</v>
      </c>
      <c r="G132" s="44">
        <v>0.17173837005946133</v>
      </c>
      <c r="H132" s="44">
        <v>0.26512766701643931</v>
      </c>
      <c r="I132" s="29">
        <v>4.91</v>
      </c>
      <c r="J132" s="29">
        <v>2.67</v>
      </c>
      <c r="K132" s="29">
        <v>21.01</v>
      </c>
      <c r="L132" s="29">
        <v>0</v>
      </c>
      <c r="M132" s="29">
        <v>28.590000000000003</v>
      </c>
      <c r="N132" s="30">
        <v>-29372.135999999999</v>
      </c>
      <c r="O132" s="30">
        <v>230414.527</v>
      </c>
      <c r="P132" s="30">
        <v>21075.383999999998</v>
      </c>
      <c r="Q132" s="30">
        <v>61639.010999999999</v>
      </c>
      <c r="R132" s="30">
        <v>292053.538</v>
      </c>
      <c r="S132" s="30">
        <v>262681.402</v>
      </c>
      <c r="T132" s="30">
        <f t="shared" si="7"/>
        <v>3583.4789938650306</v>
      </c>
      <c r="U132" s="30">
        <f t="shared" si="8"/>
        <v>3324.8853251533742</v>
      </c>
      <c r="V132" s="30">
        <f t="shared" si="9"/>
        <v>2964.4910184049081</v>
      </c>
      <c r="W132" s="30">
        <f t="shared" si="10"/>
        <v>2827.1721104294479</v>
      </c>
      <c r="X132" s="30">
        <f t="shared" si="11"/>
        <v>302.26230228667038</v>
      </c>
      <c r="Y132" s="45">
        <f t="shared" si="12"/>
        <v>269.49918349135527</v>
      </c>
    </row>
    <row r="133" spans="1:25" outlineLevel="2" x14ac:dyDescent="0.25">
      <c r="A133" s="20" t="s">
        <v>46</v>
      </c>
      <c r="B133" t="s">
        <v>264</v>
      </c>
      <c r="C133" t="s">
        <v>266</v>
      </c>
      <c r="D133" s="12">
        <v>84</v>
      </c>
      <c r="E133" s="13">
        <v>81.75</v>
      </c>
      <c r="F133" s="13">
        <v>25.33</v>
      </c>
      <c r="G133" s="46">
        <v>0.24674299249901305</v>
      </c>
      <c r="H133" s="46">
        <v>0.27635215159889459</v>
      </c>
      <c r="I133" s="14">
        <v>6.25</v>
      </c>
      <c r="J133" s="14">
        <v>0.75</v>
      </c>
      <c r="K133" s="14">
        <v>18.329999999999998</v>
      </c>
      <c r="L133" s="14">
        <v>1.1200000000000001</v>
      </c>
      <c r="M133" s="14">
        <v>26.45</v>
      </c>
      <c r="N133" s="16">
        <v>-31327.5</v>
      </c>
      <c r="O133" s="16">
        <v>212953.451</v>
      </c>
      <c r="P133" s="16">
        <v>12824</v>
      </c>
      <c r="Q133" s="16">
        <v>44108.578000000001</v>
      </c>
      <c r="R133" s="16">
        <v>257062.02900000001</v>
      </c>
      <c r="S133" s="16">
        <v>225734.52900000001</v>
      </c>
      <c r="T133" s="16">
        <f t="shared" si="7"/>
        <v>3144.4896513761469</v>
      </c>
      <c r="U133" s="16">
        <f t="shared" si="8"/>
        <v>2987.6211498470948</v>
      </c>
      <c r="V133" s="16">
        <f t="shared" si="9"/>
        <v>2604.4101406727832</v>
      </c>
      <c r="W133" s="16">
        <f t="shared" si="10"/>
        <v>2604.9351804281346</v>
      </c>
      <c r="X133" s="16">
        <f t="shared" si="11"/>
        <v>271.60192271337223</v>
      </c>
      <c r="Y133" s="56">
        <f t="shared" si="12"/>
        <v>236.76455824298029</v>
      </c>
    </row>
    <row r="134" spans="1:25" outlineLevel="2" x14ac:dyDescent="0.25">
      <c r="A134" s="24" t="s">
        <v>46</v>
      </c>
      <c r="B134" s="25" t="s">
        <v>31</v>
      </c>
      <c r="C134" s="25" t="s">
        <v>65</v>
      </c>
      <c r="D134" s="26">
        <v>79</v>
      </c>
      <c r="E134" s="27">
        <v>82</v>
      </c>
      <c r="F134" s="27">
        <v>23.15</v>
      </c>
      <c r="G134" s="44">
        <v>0.32613390928725705</v>
      </c>
      <c r="H134" s="44">
        <v>0.36933045356371497</v>
      </c>
      <c r="I134" s="29">
        <v>7.55</v>
      </c>
      <c r="J134" s="29">
        <v>1</v>
      </c>
      <c r="K134" s="29">
        <v>14.6</v>
      </c>
      <c r="L134" s="29">
        <v>0</v>
      </c>
      <c r="M134" s="29">
        <v>23.15</v>
      </c>
      <c r="N134" s="30">
        <v>-21249.091</v>
      </c>
      <c r="O134" s="30">
        <v>211972.82699999999</v>
      </c>
      <c r="P134" s="30">
        <v>22347.462</v>
      </c>
      <c r="Q134" s="30">
        <v>55801.504999999997</v>
      </c>
      <c r="R134" s="30">
        <v>267774.33199999999</v>
      </c>
      <c r="S134" s="30">
        <v>246525.24099999998</v>
      </c>
      <c r="T134" s="30">
        <f t="shared" si="7"/>
        <v>3265.5406341463413</v>
      </c>
      <c r="U134" s="30">
        <f t="shared" si="8"/>
        <v>2993.0106097560974</v>
      </c>
      <c r="V134" s="30">
        <f t="shared" si="9"/>
        <v>2733.8753536585364</v>
      </c>
      <c r="W134" s="30">
        <f t="shared" si="10"/>
        <v>2585.0344756097561</v>
      </c>
      <c r="X134" s="30">
        <f t="shared" si="11"/>
        <v>272.09187361419066</v>
      </c>
      <c r="Y134" s="45">
        <f t="shared" si="12"/>
        <v>248.53412305986694</v>
      </c>
    </row>
    <row r="135" spans="1:25" outlineLevel="2" x14ac:dyDescent="0.25">
      <c r="A135" s="20" t="s">
        <v>46</v>
      </c>
      <c r="B135" t="s">
        <v>122</v>
      </c>
      <c r="C135" t="s">
        <v>131</v>
      </c>
      <c r="D135" s="12">
        <v>84</v>
      </c>
      <c r="E135" s="13">
        <v>82</v>
      </c>
      <c r="F135" s="13">
        <v>34.700000000000003</v>
      </c>
      <c r="G135" s="46">
        <v>0.17146974063400575</v>
      </c>
      <c r="H135" s="46">
        <v>0.28097982708933716</v>
      </c>
      <c r="I135" s="14">
        <v>5.95</v>
      </c>
      <c r="J135" s="14">
        <v>3.8</v>
      </c>
      <c r="K135" s="14">
        <v>24.95</v>
      </c>
      <c r="L135" s="14">
        <v>0</v>
      </c>
      <c r="M135" s="14">
        <v>34.700000000000003</v>
      </c>
      <c r="N135" s="16">
        <v>-34607.432999999997</v>
      </c>
      <c r="O135" s="16">
        <v>247224.867</v>
      </c>
      <c r="P135" s="16">
        <v>36656.004000000001</v>
      </c>
      <c r="Q135" s="16">
        <v>88405.270999999993</v>
      </c>
      <c r="R135" s="16">
        <v>335630.13799999998</v>
      </c>
      <c r="S135" s="16">
        <v>301022.70499999996</v>
      </c>
      <c r="T135" s="16">
        <f t="shared" si="7"/>
        <v>4093.0504634146337</v>
      </c>
      <c r="U135" s="16">
        <f t="shared" si="8"/>
        <v>3646.0260243902435</v>
      </c>
      <c r="V135" s="16">
        <f t="shared" si="9"/>
        <v>3223.9841585365848</v>
      </c>
      <c r="W135" s="16">
        <f t="shared" si="10"/>
        <v>3014.9374024390245</v>
      </c>
      <c r="X135" s="16">
        <f t="shared" si="11"/>
        <v>331.45691130820393</v>
      </c>
      <c r="Y135" s="56">
        <f t="shared" si="12"/>
        <v>293.08946895787136</v>
      </c>
    </row>
    <row r="136" spans="1:25" outlineLevel="2" x14ac:dyDescent="0.25">
      <c r="A136" s="24" t="s">
        <v>46</v>
      </c>
      <c r="B136" s="25" t="s">
        <v>187</v>
      </c>
      <c r="C136" s="25" t="s">
        <v>188</v>
      </c>
      <c r="D136" s="26">
        <v>86</v>
      </c>
      <c r="E136" s="27">
        <v>82.125</v>
      </c>
      <c r="F136" s="27">
        <v>23.619999999999997</v>
      </c>
      <c r="G136" s="44">
        <v>0.23370025402201525</v>
      </c>
      <c r="H136" s="44">
        <v>0.35732430143945809</v>
      </c>
      <c r="I136" s="29">
        <v>5.52</v>
      </c>
      <c r="J136" s="29">
        <v>2.92</v>
      </c>
      <c r="K136" s="29">
        <v>15.18</v>
      </c>
      <c r="L136" s="29">
        <v>3.35</v>
      </c>
      <c r="M136" s="29">
        <v>26.97</v>
      </c>
      <c r="N136" s="30">
        <v>-38329.712</v>
      </c>
      <c r="O136" s="30">
        <v>226078.815</v>
      </c>
      <c r="P136" s="30">
        <v>23586.083999999999</v>
      </c>
      <c r="Q136" s="30">
        <v>46082.036</v>
      </c>
      <c r="R136" s="30">
        <v>272160.85100000002</v>
      </c>
      <c r="S136" s="30">
        <v>233831.13900000002</v>
      </c>
      <c r="T136" s="30">
        <f t="shared" ref="T136:T199" si="14">+R136/E136</f>
        <v>3313.98296499239</v>
      </c>
      <c r="U136" s="30">
        <f t="shared" si="8"/>
        <v>3026.7855951293764</v>
      </c>
      <c r="V136" s="30">
        <f t="shared" si="9"/>
        <v>2560.0615525114158</v>
      </c>
      <c r="W136" s="30">
        <f t="shared" si="10"/>
        <v>2752.8622831050229</v>
      </c>
      <c r="X136" s="30">
        <f t="shared" si="11"/>
        <v>275.16232682994331</v>
      </c>
      <c r="Y136" s="45">
        <f t="shared" si="12"/>
        <v>232.7328684101287</v>
      </c>
    </row>
    <row r="137" spans="1:25" outlineLevel="2" x14ac:dyDescent="0.25">
      <c r="A137" s="20" t="s">
        <v>46</v>
      </c>
      <c r="B137" t="s">
        <v>215</v>
      </c>
      <c r="C137" t="s">
        <v>216</v>
      </c>
      <c r="D137" s="12">
        <v>80</v>
      </c>
      <c r="E137" s="13">
        <v>82.125</v>
      </c>
      <c r="F137" s="13">
        <v>26.59</v>
      </c>
      <c r="G137" s="46">
        <v>0.1316284317412561</v>
      </c>
      <c r="H137" s="46">
        <v>0.29334336216622792</v>
      </c>
      <c r="I137" s="14">
        <v>3.5</v>
      </c>
      <c r="J137" s="14">
        <v>4.3</v>
      </c>
      <c r="K137" s="14">
        <v>18.79</v>
      </c>
      <c r="L137" s="14">
        <v>2.63</v>
      </c>
      <c r="M137" s="14">
        <v>29.22</v>
      </c>
      <c r="N137" s="16">
        <v>-23307.239000000001</v>
      </c>
      <c r="O137" s="16">
        <v>178060.54500000001</v>
      </c>
      <c r="P137" s="16">
        <v>24323.113000000001</v>
      </c>
      <c r="Q137" s="16">
        <v>48245.476999999999</v>
      </c>
      <c r="R137" s="16">
        <v>226306.022</v>
      </c>
      <c r="S137" s="16">
        <v>202998.783</v>
      </c>
      <c r="T137" s="16">
        <f t="shared" si="14"/>
        <v>2755.6288828006086</v>
      </c>
      <c r="U137" s="16">
        <f t="shared" ref="U137:U200" si="15">+(R137-P137)/E137</f>
        <v>2459.4570350076101</v>
      </c>
      <c r="V137" s="16">
        <f t="shared" ref="V137:V200" si="16">+(S137-P137)/E137</f>
        <v>2175.6550380517501</v>
      </c>
      <c r="W137" s="16">
        <f t="shared" ref="W137:W200" si="17">+O137/E137</f>
        <v>2168.1649315068494</v>
      </c>
      <c r="X137" s="16">
        <f t="shared" ref="X137:X200" si="18">+U137/$X$241</f>
        <v>223.58700318251002</v>
      </c>
      <c r="Y137" s="56">
        <f t="shared" ref="Y137:Y200" si="19">+V137/$X$241</f>
        <v>197.7868216410682</v>
      </c>
    </row>
    <row r="138" spans="1:25" outlineLevel="2" x14ac:dyDescent="0.25">
      <c r="A138" s="24" t="s">
        <v>46</v>
      </c>
      <c r="B138" s="25" t="s">
        <v>134</v>
      </c>
      <c r="C138" s="25" t="s">
        <v>145</v>
      </c>
      <c r="D138" s="26">
        <v>82</v>
      </c>
      <c r="E138" s="27">
        <v>82.375</v>
      </c>
      <c r="F138" s="27">
        <v>38.159999999999997</v>
      </c>
      <c r="G138" s="44">
        <v>8.7264150943396235E-2</v>
      </c>
      <c r="H138" s="44">
        <v>0.45754716981132082</v>
      </c>
      <c r="I138" s="29">
        <v>3.33</v>
      </c>
      <c r="J138" s="29">
        <v>14.13</v>
      </c>
      <c r="K138" s="29">
        <v>20.7</v>
      </c>
      <c r="L138" s="29">
        <v>0</v>
      </c>
      <c r="M138" s="29">
        <v>38.159999999999997</v>
      </c>
      <c r="N138" s="30">
        <v>-29765.028999999999</v>
      </c>
      <c r="O138" s="30">
        <v>313366.91499999998</v>
      </c>
      <c r="P138" s="30">
        <v>22593.624</v>
      </c>
      <c r="Q138" s="30">
        <v>76117.069000000003</v>
      </c>
      <c r="R138" s="30">
        <v>389483.984</v>
      </c>
      <c r="S138" s="30">
        <v>359718.95500000002</v>
      </c>
      <c r="T138" s="30">
        <f t="shared" si="14"/>
        <v>4728.1818998482549</v>
      </c>
      <c r="U138" s="30">
        <f t="shared" si="15"/>
        <v>4453.9042185128983</v>
      </c>
      <c r="V138" s="30">
        <f t="shared" si="16"/>
        <v>4092.5685098634294</v>
      </c>
      <c r="W138" s="30">
        <f t="shared" si="17"/>
        <v>3804.1507132018205</v>
      </c>
      <c r="X138" s="30">
        <f t="shared" si="18"/>
        <v>404.9003835011726</v>
      </c>
      <c r="Y138" s="45">
        <f t="shared" si="19"/>
        <v>372.05168271485724</v>
      </c>
    </row>
    <row r="139" spans="1:25" outlineLevel="2" x14ac:dyDescent="0.25">
      <c r="A139" s="20" t="s">
        <v>46</v>
      </c>
      <c r="B139" t="s">
        <v>99</v>
      </c>
      <c r="C139" t="s">
        <v>108</v>
      </c>
      <c r="D139" s="12">
        <v>82</v>
      </c>
      <c r="E139" s="13">
        <v>82.625</v>
      </c>
      <c r="F139" s="13">
        <v>18.689999999999998</v>
      </c>
      <c r="G139" s="46">
        <v>0.3996789727126806</v>
      </c>
      <c r="H139" s="46">
        <v>0.56019261637239171</v>
      </c>
      <c r="I139" s="14">
        <v>7.47</v>
      </c>
      <c r="J139" s="14">
        <v>3</v>
      </c>
      <c r="K139" s="14">
        <v>8.2200000000000006</v>
      </c>
      <c r="L139" s="14">
        <v>0</v>
      </c>
      <c r="M139" s="14">
        <v>18.689999999999998</v>
      </c>
      <c r="N139" s="16">
        <v>-31085.925999999999</v>
      </c>
      <c r="O139" s="16">
        <v>225549.12</v>
      </c>
      <c r="P139" s="16">
        <v>20085.576000000001</v>
      </c>
      <c r="Q139" s="16">
        <v>48609.322</v>
      </c>
      <c r="R139" s="16">
        <v>274158.44199999998</v>
      </c>
      <c r="S139" s="16">
        <v>243072.51599999997</v>
      </c>
      <c r="T139" s="16">
        <f t="shared" si="14"/>
        <v>3318.1051981845685</v>
      </c>
      <c r="U139" s="16">
        <f t="shared" si="15"/>
        <v>3075.0119939485626</v>
      </c>
      <c r="V139" s="16">
        <f t="shared" si="16"/>
        <v>2698.7829349470494</v>
      </c>
      <c r="W139" s="16">
        <f t="shared" si="17"/>
        <v>2729.7926777609682</v>
      </c>
      <c r="X139" s="16">
        <f t="shared" si="18"/>
        <v>279.54654490441476</v>
      </c>
      <c r="Y139" s="56">
        <f t="shared" si="19"/>
        <v>245.34390317700448</v>
      </c>
    </row>
    <row r="140" spans="1:25" outlineLevel="2" x14ac:dyDescent="0.25">
      <c r="A140" s="24" t="s">
        <v>46</v>
      </c>
      <c r="B140" s="25" t="s">
        <v>31</v>
      </c>
      <c r="C140" s="25" t="s">
        <v>67</v>
      </c>
      <c r="D140" s="26">
        <v>82</v>
      </c>
      <c r="E140" s="27">
        <v>83.25</v>
      </c>
      <c r="F140" s="27">
        <v>29.36</v>
      </c>
      <c r="G140" s="44">
        <v>0.40020435967302453</v>
      </c>
      <c r="H140" s="44">
        <v>0.52997275204359673</v>
      </c>
      <c r="I140" s="29">
        <v>11.75</v>
      </c>
      <c r="J140" s="29">
        <v>3.81</v>
      </c>
      <c r="K140" s="29">
        <v>13.8</v>
      </c>
      <c r="L140" s="29">
        <v>0</v>
      </c>
      <c r="M140" s="29">
        <v>29.36</v>
      </c>
      <c r="N140" s="30">
        <v>-22891.794999999998</v>
      </c>
      <c r="O140" s="30">
        <v>246308.58900000001</v>
      </c>
      <c r="P140" s="30">
        <v>33990.241999999998</v>
      </c>
      <c r="Q140" s="30">
        <v>69063.178</v>
      </c>
      <c r="R140" s="30">
        <v>315371.76699999999</v>
      </c>
      <c r="S140" s="30">
        <v>292479.97200000001</v>
      </c>
      <c r="T140" s="30">
        <f t="shared" si="14"/>
        <v>3788.2494534534535</v>
      </c>
      <c r="U140" s="30">
        <f t="shared" si="15"/>
        <v>3379.9582582582584</v>
      </c>
      <c r="V140" s="30">
        <f t="shared" si="16"/>
        <v>3104.9817417417416</v>
      </c>
      <c r="W140" s="30">
        <f t="shared" si="17"/>
        <v>2958.6617297297298</v>
      </c>
      <c r="X140" s="30">
        <f t="shared" si="18"/>
        <v>307.2689325689326</v>
      </c>
      <c r="Y140" s="45">
        <f t="shared" si="19"/>
        <v>282.27106743106742</v>
      </c>
    </row>
    <row r="141" spans="1:25" outlineLevel="2" x14ac:dyDescent="0.25">
      <c r="A141" s="20" t="s">
        <v>46</v>
      </c>
      <c r="B141" t="s">
        <v>283</v>
      </c>
      <c r="C141" t="s">
        <v>285</v>
      </c>
      <c r="D141" s="12">
        <v>85</v>
      </c>
      <c r="E141" s="13">
        <v>84</v>
      </c>
      <c r="F141" s="13">
        <v>25.910000000000004</v>
      </c>
      <c r="G141" s="46">
        <v>0.20030876109610188</v>
      </c>
      <c r="H141" s="46">
        <v>0.44152836742570434</v>
      </c>
      <c r="I141" s="14">
        <v>5.19</v>
      </c>
      <c r="J141" s="14">
        <v>6.25</v>
      </c>
      <c r="K141" s="14">
        <v>14.47</v>
      </c>
      <c r="L141" s="14">
        <v>1</v>
      </c>
      <c r="M141" s="14">
        <v>26.910000000000004</v>
      </c>
      <c r="N141" s="16">
        <v>-23166</v>
      </c>
      <c r="O141" s="16">
        <v>238981</v>
      </c>
      <c r="P141" s="16">
        <v>29063</v>
      </c>
      <c r="Q141" s="16">
        <v>72098</v>
      </c>
      <c r="R141" s="16">
        <v>311079</v>
      </c>
      <c r="S141" s="16">
        <v>287913</v>
      </c>
      <c r="T141" s="16">
        <f t="shared" si="14"/>
        <v>3703.3214285714284</v>
      </c>
      <c r="U141" s="16">
        <f t="shared" si="15"/>
        <v>3357.3333333333335</v>
      </c>
      <c r="V141" s="16">
        <f t="shared" si="16"/>
        <v>3081.5476190476193</v>
      </c>
      <c r="W141" s="16">
        <f t="shared" si="17"/>
        <v>2845.0119047619046</v>
      </c>
      <c r="X141" s="16">
        <f t="shared" si="18"/>
        <v>305.21212121212125</v>
      </c>
      <c r="Y141" s="56">
        <f t="shared" si="19"/>
        <v>280.14069264069263</v>
      </c>
    </row>
    <row r="142" spans="1:25" outlineLevel="2" x14ac:dyDescent="0.25">
      <c r="A142" s="24" t="s">
        <v>46</v>
      </c>
      <c r="B142" s="25" t="s">
        <v>31</v>
      </c>
      <c r="C142" s="25" t="s">
        <v>66</v>
      </c>
      <c r="D142" s="26">
        <v>81</v>
      </c>
      <c r="E142" s="27">
        <v>84.125</v>
      </c>
      <c r="F142" s="27">
        <v>20.95</v>
      </c>
      <c r="G142" s="44">
        <v>0.29832935560859192</v>
      </c>
      <c r="H142" s="44">
        <v>0.61813842482100234</v>
      </c>
      <c r="I142" s="29">
        <v>6.25</v>
      </c>
      <c r="J142" s="29">
        <v>6.7</v>
      </c>
      <c r="K142" s="29">
        <v>8</v>
      </c>
      <c r="L142" s="29">
        <v>0</v>
      </c>
      <c r="M142" s="29">
        <v>20.95</v>
      </c>
      <c r="N142" s="30">
        <v>-23606.956999999999</v>
      </c>
      <c r="O142" s="30">
        <v>209970.541</v>
      </c>
      <c r="P142" s="30">
        <v>21740.912</v>
      </c>
      <c r="Q142" s="30">
        <v>52301.540999999997</v>
      </c>
      <c r="R142" s="30">
        <v>262272.08199999999</v>
      </c>
      <c r="S142" s="30">
        <v>238665.125</v>
      </c>
      <c r="T142" s="30">
        <f t="shared" si="14"/>
        <v>3117.6473343239227</v>
      </c>
      <c r="U142" s="30">
        <f t="shared" si="15"/>
        <v>2859.2115304606241</v>
      </c>
      <c r="V142" s="30">
        <f t="shared" si="16"/>
        <v>2578.5939138187218</v>
      </c>
      <c r="W142" s="30">
        <f t="shared" si="17"/>
        <v>2495.9351084695395</v>
      </c>
      <c r="X142" s="30">
        <f t="shared" si="18"/>
        <v>259.92832095096583</v>
      </c>
      <c r="Y142" s="45">
        <f t="shared" si="19"/>
        <v>234.41762852897472</v>
      </c>
    </row>
    <row r="143" spans="1:25" outlineLevel="2" x14ac:dyDescent="0.25">
      <c r="A143" s="20" t="s">
        <v>46</v>
      </c>
      <c r="B143" t="s">
        <v>31</v>
      </c>
      <c r="C143" t="s">
        <v>68</v>
      </c>
      <c r="D143" s="12">
        <v>82</v>
      </c>
      <c r="E143" s="13">
        <v>84.375</v>
      </c>
      <c r="F143" s="13">
        <v>23.04</v>
      </c>
      <c r="G143" s="46">
        <v>0.2209201388888889</v>
      </c>
      <c r="H143" s="46">
        <v>0.33940972222222227</v>
      </c>
      <c r="I143" s="14">
        <v>5.09</v>
      </c>
      <c r="J143" s="14">
        <v>2.73</v>
      </c>
      <c r="K143" s="14">
        <v>15.22</v>
      </c>
      <c r="L143" s="14">
        <v>3</v>
      </c>
      <c r="M143" s="14">
        <v>26.04</v>
      </c>
      <c r="N143" s="16">
        <v>-23898.883999999998</v>
      </c>
      <c r="O143" s="16">
        <v>242919.70199999999</v>
      </c>
      <c r="P143" s="16">
        <v>20632.53</v>
      </c>
      <c r="Q143" s="16">
        <v>43124.732000000004</v>
      </c>
      <c r="R143" s="16">
        <v>286044.43400000001</v>
      </c>
      <c r="S143" s="16">
        <v>262145.55</v>
      </c>
      <c r="T143" s="16">
        <f t="shared" si="14"/>
        <v>3390.1562548148149</v>
      </c>
      <c r="U143" s="16">
        <f t="shared" si="15"/>
        <v>3145.6225659259258</v>
      </c>
      <c r="V143" s="16">
        <f t="shared" si="16"/>
        <v>2862.3765333333331</v>
      </c>
      <c r="W143" s="16">
        <f t="shared" si="17"/>
        <v>2879.0483199999999</v>
      </c>
      <c r="X143" s="16">
        <f t="shared" si="18"/>
        <v>285.96568781144782</v>
      </c>
      <c r="Y143" s="56">
        <f t="shared" si="19"/>
        <v>260.21604848484844</v>
      </c>
    </row>
    <row r="144" spans="1:25" outlineLevel="2" x14ac:dyDescent="0.25">
      <c r="A144" s="24" t="s">
        <v>46</v>
      </c>
      <c r="B144" s="25" t="s">
        <v>189</v>
      </c>
      <c r="C144" s="25" t="s">
        <v>190</v>
      </c>
      <c r="D144" s="26">
        <v>85</v>
      </c>
      <c r="E144" s="27">
        <v>84.375</v>
      </c>
      <c r="F144" s="27">
        <v>21.12</v>
      </c>
      <c r="G144" s="44">
        <v>0.18134469696969696</v>
      </c>
      <c r="H144" s="44">
        <v>0.53551136363636365</v>
      </c>
      <c r="I144" s="29">
        <v>3.83</v>
      </c>
      <c r="J144" s="29">
        <v>7.48</v>
      </c>
      <c r="K144" s="29">
        <v>9.81</v>
      </c>
      <c r="L144" s="29">
        <v>4</v>
      </c>
      <c r="M144" s="29">
        <v>25.12</v>
      </c>
      <c r="N144" s="30">
        <v>-42018.1</v>
      </c>
      <c r="O144" s="30">
        <v>221719.14799999999</v>
      </c>
      <c r="P144" s="30">
        <v>41508.995999999999</v>
      </c>
      <c r="Q144" s="30">
        <v>61739.11</v>
      </c>
      <c r="R144" s="30">
        <v>283458.25799999997</v>
      </c>
      <c r="S144" s="30">
        <v>241440.15799999997</v>
      </c>
      <c r="T144" s="30">
        <f t="shared" si="14"/>
        <v>3359.5052799999999</v>
      </c>
      <c r="U144" s="30">
        <f t="shared" si="15"/>
        <v>2867.5468088888888</v>
      </c>
      <c r="V144" s="30">
        <f t="shared" si="16"/>
        <v>2369.5545125925919</v>
      </c>
      <c r="W144" s="30">
        <f t="shared" si="17"/>
        <v>2627.7824948148145</v>
      </c>
      <c r="X144" s="30">
        <f t="shared" si="18"/>
        <v>260.6860735353535</v>
      </c>
      <c r="Y144" s="45">
        <f t="shared" si="19"/>
        <v>215.41404659932653</v>
      </c>
    </row>
    <row r="145" spans="1:25" outlineLevel="2" x14ac:dyDescent="0.25">
      <c r="A145" s="20" t="s">
        <v>46</v>
      </c>
      <c r="B145" t="s">
        <v>134</v>
      </c>
      <c r="C145" t="s">
        <v>146</v>
      </c>
      <c r="D145" s="12">
        <v>84</v>
      </c>
      <c r="E145" s="13">
        <v>84.75</v>
      </c>
      <c r="F145" s="13">
        <v>30.24</v>
      </c>
      <c r="G145" s="46">
        <v>0.32308201058201058</v>
      </c>
      <c r="H145" s="46">
        <v>0.35615079365079366</v>
      </c>
      <c r="I145" s="14">
        <v>9.77</v>
      </c>
      <c r="J145" s="14">
        <v>1</v>
      </c>
      <c r="K145" s="14">
        <v>19.47</v>
      </c>
      <c r="L145" s="14">
        <v>1.1599999999999999</v>
      </c>
      <c r="M145" s="14">
        <v>31.4</v>
      </c>
      <c r="N145" s="16">
        <v>-31912.560000000001</v>
      </c>
      <c r="O145" s="16">
        <v>284983.15899999999</v>
      </c>
      <c r="P145" s="16">
        <v>16779.060000000001</v>
      </c>
      <c r="Q145" s="16">
        <v>52770.021000000001</v>
      </c>
      <c r="R145" s="16">
        <v>337753.18</v>
      </c>
      <c r="S145" s="16">
        <v>305840.62</v>
      </c>
      <c r="T145" s="16">
        <f t="shared" si="14"/>
        <v>3985.2882595870205</v>
      </c>
      <c r="U145" s="16">
        <f t="shared" si="15"/>
        <v>3787.3052507374632</v>
      </c>
      <c r="V145" s="16">
        <f t="shared" si="16"/>
        <v>3410.7558702064898</v>
      </c>
      <c r="W145" s="16">
        <f t="shared" si="17"/>
        <v>3362.6331445427727</v>
      </c>
      <c r="X145" s="16">
        <f t="shared" si="18"/>
        <v>344.30047733976937</v>
      </c>
      <c r="Y145" s="56">
        <f t="shared" si="19"/>
        <v>310.06871547331724</v>
      </c>
    </row>
    <row r="146" spans="1:25" outlineLevel="2" x14ac:dyDescent="0.25">
      <c r="A146" s="24" t="s">
        <v>46</v>
      </c>
      <c r="B146" s="25" t="s">
        <v>152</v>
      </c>
      <c r="C146" s="25" t="s">
        <v>155</v>
      </c>
      <c r="D146" s="26">
        <v>82</v>
      </c>
      <c r="E146" s="27">
        <v>85</v>
      </c>
      <c r="F146" s="27">
        <v>18.579999999999998</v>
      </c>
      <c r="G146" s="44">
        <v>0.10764262648008613</v>
      </c>
      <c r="H146" s="44">
        <v>0.51022604951560824</v>
      </c>
      <c r="I146" s="29">
        <v>2</v>
      </c>
      <c r="J146" s="29">
        <v>7.48</v>
      </c>
      <c r="K146" s="29">
        <v>9.1</v>
      </c>
      <c r="L146" s="29">
        <v>1.75</v>
      </c>
      <c r="M146" s="29">
        <v>20.329999999999998</v>
      </c>
      <c r="N146" s="30">
        <v>-26408.839</v>
      </c>
      <c r="O146" s="30">
        <v>198047.899</v>
      </c>
      <c r="P146" s="30">
        <v>21343.62</v>
      </c>
      <c r="Q146" s="30">
        <v>60381.608999999997</v>
      </c>
      <c r="R146" s="30">
        <v>258429.508</v>
      </c>
      <c r="S146" s="30">
        <v>232020.66899999999</v>
      </c>
      <c r="T146" s="30">
        <f t="shared" si="14"/>
        <v>3040.3471529411763</v>
      </c>
      <c r="U146" s="30">
        <f t="shared" si="15"/>
        <v>2789.2457411764708</v>
      </c>
      <c r="V146" s="30">
        <f t="shared" si="16"/>
        <v>2478.5535176470589</v>
      </c>
      <c r="W146" s="30">
        <f t="shared" si="17"/>
        <v>2329.9752823529411</v>
      </c>
      <c r="X146" s="30">
        <f t="shared" si="18"/>
        <v>253.56779465240643</v>
      </c>
      <c r="Y146" s="45">
        <f t="shared" si="19"/>
        <v>225.32304705882353</v>
      </c>
    </row>
    <row r="147" spans="1:25" outlineLevel="2" x14ac:dyDescent="0.25">
      <c r="A147" s="20" t="s">
        <v>46</v>
      </c>
      <c r="B147" t="s">
        <v>122</v>
      </c>
      <c r="C147" t="s">
        <v>130</v>
      </c>
      <c r="D147" s="12">
        <v>84</v>
      </c>
      <c r="E147" s="13">
        <v>85.125</v>
      </c>
      <c r="F147" s="13">
        <v>19.29</v>
      </c>
      <c r="G147" s="46">
        <v>0.14774494556765164</v>
      </c>
      <c r="H147" s="46">
        <v>0.2877138413685848</v>
      </c>
      <c r="I147" s="14">
        <v>2.85</v>
      </c>
      <c r="J147" s="14">
        <v>2.7</v>
      </c>
      <c r="K147" s="14">
        <v>13.74</v>
      </c>
      <c r="L147" s="14">
        <v>2.38</v>
      </c>
      <c r="M147" s="14">
        <v>21.669999999999998</v>
      </c>
      <c r="N147" s="16">
        <v>-42100.692999999999</v>
      </c>
      <c r="O147" s="16">
        <v>197773.51</v>
      </c>
      <c r="P147" s="16">
        <v>40582.487999999998</v>
      </c>
      <c r="Q147" s="16">
        <v>74979.467000000004</v>
      </c>
      <c r="R147" s="16">
        <v>272752.97700000001</v>
      </c>
      <c r="S147" s="16">
        <v>230652.28400000001</v>
      </c>
      <c r="T147" s="16">
        <f t="shared" si="14"/>
        <v>3204.1465726872248</v>
      </c>
      <c r="U147" s="16">
        <f t="shared" si="15"/>
        <v>2727.4066255506609</v>
      </c>
      <c r="V147" s="16">
        <f t="shared" si="16"/>
        <v>2232.8316710719532</v>
      </c>
      <c r="W147" s="16">
        <f t="shared" si="17"/>
        <v>2323.3305139500735</v>
      </c>
      <c r="X147" s="16">
        <f t="shared" si="18"/>
        <v>247.9460568682419</v>
      </c>
      <c r="Y147" s="56">
        <f t="shared" si="19"/>
        <v>202.98469737017757</v>
      </c>
    </row>
    <row r="148" spans="1:25" outlineLevel="2" x14ac:dyDescent="0.25">
      <c r="A148" s="24" t="s">
        <v>46</v>
      </c>
      <c r="B148" s="25" t="s">
        <v>161</v>
      </c>
      <c r="C148" s="25" t="s">
        <v>306</v>
      </c>
      <c r="D148" s="26">
        <v>84</v>
      </c>
      <c r="E148" s="27">
        <v>85.375</v>
      </c>
      <c r="F148" s="27">
        <v>19.91</v>
      </c>
      <c r="G148" s="44">
        <v>5.0226017076845805E-2</v>
      </c>
      <c r="H148" s="44">
        <v>0.21094927172275238</v>
      </c>
      <c r="I148" s="29">
        <v>1</v>
      </c>
      <c r="J148" s="29">
        <v>3.2</v>
      </c>
      <c r="K148" s="29">
        <v>15.71</v>
      </c>
      <c r="L148" s="29">
        <v>0</v>
      </c>
      <c r="M148" s="29">
        <v>19.91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f t="shared" si="14"/>
        <v>0</v>
      </c>
      <c r="U148" s="30">
        <f t="shared" si="15"/>
        <v>0</v>
      </c>
      <c r="V148" s="30">
        <f t="shared" si="16"/>
        <v>0</v>
      </c>
      <c r="W148" s="30">
        <f t="shared" si="17"/>
        <v>0</v>
      </c>
      <c r="X148" s="30">
        <f t="shared" si="18"/>
        <v>0</v>
      </c>
      <c r="Y148" s="45">
        <f t="shared" si="19"/>
        <v>0</v>
      </c>
    </row>
    <row r="149" spans="1:25" outlineLevel="2" x14ac:dyDescent="0.25">
      <c r="A149" s="20" t="s">
        <v>46</v>
      </c>
      <c r="B149" t="s">
        <v>99</v>
      </c>
      <c r="C149" t="s">
        <v>109</v>
      </c>
      <c r="D149" s="12">
        <v>84</v>
      </c>
      <c r="E149" s="13">
        <v>86.375</v>
      </c>
      <c r="F149" s="13">
        <v>25.07</v>
      </c>
      <c r="G149" s="46">
        <v>0.37016354208216989</v>
      </c>
      <c r="H149" s="46">
        <v>0.44395692062225761</v>
      </c>
      <c r="I149" s="14">
        <v>9.2799999999999994</v>
      </c>
      <c r="J149" s="14">
        <v>1.85</v>
      </c>
      <c r="K149" s="14">
        <v>13.94</v>
      </c>
      <c r="L149" s="14">
        <v>2.57</v>
      </c>
      <c r="M149" s="14">
        <v>27.64</v>
      </c>
      <c r="N149" s="16">
        <v>-33850.951000000001</v>
      </c>
      <c r="O149" s="16">
        <v>256469.19099999999</v>
      </c>
      <c r="P149" s="16">
        <v>20377.452000000001</v>
      </c>
      <c r="Q149" s="16">
        <v>45422.364999999998</v>
      </c>
      <c r="R149" s="16">
        <v>301891.55599999998</v>
      </c>
      <c r="S149" s="16">
        <v>268040.60499999998</v>
      </c>
      <c r="T149" s="16">
        <f t="shared" si="14"/>
        <v>3495.1265528219969</v>
      </c>
      <c r="U149" s="16">
        <f t="shared" si="15"/>
        <v>3259.2081505065121</v>
      </c>
      <c r="V149" s="16">
        <f t="shared" si="16"/>
        <v>2867.3013371924744</v>
      </c>
      <c r="W149" s="16">
        <f t="shared" si="17"/>
        <v>2969.2525730824891</v>
      </c>
      <c r="X149" s="16">
        <f t="shared" si="18"/>
        <v>296.29165004604653</v>
      </c>
      <c r="Y149" s="56">
        <f t="shared" si="19"/>
        <v>260.66375792658857</v>
      </c>
    </row>
    <row r="150" spans="1:25" outlineLevel="2" x14ac:dyDescent="0.25">
      <c r="A150" s="24" t="s">
        <v>46</v>
      </c>
      <c r="B150" s="25" t="s">
        <v>195</v>
      </c>
      <c r="C150" s="25" t="s">
        <v>199</v>
      </c>
      <c r="D150" s="26">
        <v>88</v>
      </c>
      <c r="E150" s="27">
        <v>87.375</v>
      </c>
      <c r="F150" s="27">
        <v>29.59</v>
      </c>
      <c r="G150" s="44">
        <v>0.21628928692125721</v>
      </c>
      <c r="H150" s="44">
        <v>0.47617438323758027</v>
      </c>
      <c r="I150" s="29">
        <v>6.4</v>
      </c>
      <c r="J150" s="29">
        <v>7.69</v>
      </c>
      <c r="K150" s="29">
        <v>15.5</v>
      </c>
      <c r="L150" s="29">
        <v>2.5299999999999998</v>
      </c>
      <c r="M150" s="29">
        <v>32.119999999999997</v>
      </c>
      <c r="N150" s="30">
        <v>-43967.900999999998</v>
      </c>
      <c r="O150" s="30">
        <v>295778.45699999999</v>
      </c>
      <c r="P150" s="30">
        <v>36030.608</v>
      </c>
      <c r="Q150" s="30">
        <v>79534.504000000001</v>
      </c>
      <c r="R150" s="30">
        <v>375312.96100000001</v>
      </c>
      <c r="S150" s="30">
        <v>331345.06</v>
      </c>
      <c r="T150" s="30">
        <f t="shared" si="14"/>
        <v>4295.4273075822603</v>
      </c>
      <c r="U150" s="30">
        <f t="shared" si="15"/>
        <v>3883.0598340486408</v>
      </c>
      <c r="V150" s="30">
        <f t="shared" si="16"/>
        <v>3379.8506666666667</v>
      </c>
      <c r="W150" s="30">
        <f t="shared" si="17"/>
        <v>3385.1611673819743</v>
      </c>
      <c r="X150" s="30">
        <f t="shared" si="18"/>
        <v>353.00543945896737</v>
      </c>
      <c r="Y150" s="45">
        <f t="shared" si="19"/>
        <v>307.25915151515153</v>
      </c>
    </row>
    <row r="151" spans="1:25" outlineLevel="2" x14ac:dyDescent="0.25">
      <c r="A151" s="20" t="s">
        <v>46</v>
      </c>
      <c r="B151" t="s">
        <v>221</v>
      </c>
      <c r="C151" t="s">
        <v>225</v>
      </c>
      <c r="D151" s="12">
        <v>87</v>
      </c>
      <c r="E151" s="13">
        <v>88.375</v>
      </c>
      <c r="F151" s="13">
        <v>22.15</v>
      </c>
      <c r="G151" s="46">
        <v>0.3715575620767495</v>
      </c>
      <c r="H151" s="46">
        <v>0.54808126410835223</v>
      </c>
      <c r="I151" s="14">
        <v>8.23</v>
      </c>
      <c r="J151" s="14">
        <v>3.91</v>
      </c>
      <c r="K151" s="14">
        <v>10.01</v>
      </c>
      <c r="L151" s="14">
        <v>2</v>
      </c>
      <c r="M151" s="14">
        <v>24.15</v>
      </c>
      <c r="N151" s="16">
        <v>-45378.321000000004</v>
      </c>
      <c r="O151" s="16">
        <v>200888.37899999999</v>
      </c>
      <c r="P151" s="16">
        <v>23701.523000000001</v>
      </c>
      <c r="Q151" s="16">
        <v>44993.98</v>
      </c>
      <c r="R151" s="16">
        <v>245882.359</v>
      </c>
      <c r="S151" s="16">
        <v>200504.038</v>
      </c>
      <c r="T151" s="16">
        <f t="shared" si="14"/>
        <v>2782.2614879773691</v>
      </c>
      <c r="U151" s="16">
        <f t="shared" si="15"/>
        <v>2514.0688656294201</v>
      </c>
      <c r="V151" s="16">
        <f t="shared" si="16"/>
        <v>2000.5942291371996</v>
      </c>
      <c r="W151" s="16">
        <f t="shared" si="17"/>
        <v>2273.1358302687408</v>
      </c>
      <c r="X151" s="16">
        <f t="shared" si="18"/>
        <v>228.55171505722001</v>
      </c>
      <c r="Y151" s="56">
        <f t="shared" si="19"/>
        <v>181.87220264883632</v>
      </c>
    </row>
    <row r="152" spans="1:25" outlineLevel="2" x14ac:dyDescent="0.25">
      <c r="A152" s="24" t="s">
        <v>46</v>
      </c>
      <c r="B152" s="25" t="s">
        <v>161</v>
      </c>
      <c r="C152" s="25" t="s">
        <v>163</v>
      </c>
      <c r="D152" s="26">
        <v>86</v>
      </c>
      <c r="E152" s="27">
        <v>88.5</v>
      </c>
      <c r="F152" s="27">
        <v>25.54</v>
      </c>
      <c r="G152" s="44">
        <v>0.25606891151135475</v>
      </c>
      <c r="H152" s="44">
        <v>0.43226311667971806</v>
      </c>
      <c r="I152" s="29">
        <v>6.54</v>
      </c>
      <c r="J152" s="29">
        <v>4.5</v>
      </c>
      <c r="K152" s="29">
        <v>14.5</v>
      </c>
      <c r="L152" s="29">
        <v>1.66</v>
      </c>
      <c r="M152" s="29">
        <v>27.2</v>
      </c>
      <c r="N152" s="30">
        <v>-34769.146000000001</v>
      </c>
      <c r="O152" s="30">
        <v>230326.353</v>
      </c>
      <c r="P152" s="30">
        <v>11931.468000000001</v>
      </c>
      <c r="Q152" s="30">
        <v>47786.792999999998</v>
      </c>
      <c r="R152" s="30">
        <v>278113.14600000001</v>
      </c>
      <c r="S152" s="30">
        <v>243344</v>
      </c>
      <c r="T152" s="30">
        <f t="shared" si="14"/>
        <v>3142.5214237288137</v>
      </c>
      <c r="U152" s="30">
        <f t="shared" si="15"/>
        <v>3007.7025762711864</v>
      </c>
      <c r="V152" s="30">
        <f t="shared" si="16"/>
        <v>2614.8308700564971</v>
      </c>
      <c r="W152" s="30">
        <f t="shared" si="17"/>
        <v>2602.5576610169492</v>
      </c>
      <c r="X152" s="30">
        <f t="shared" si="18"/>
        <v>273.42750693374421</v>
      </c>
      <c r="Y152" s="45">
        <f t="shared" si="19"/>
        <v>237.71189727786339</v>
      </c>
    </row>
    <row r="153" spans="1:25" outlineLevel="2" x14ac:dyDescent="0.25">
      <c r="A153" s="20" t="s">
        <v>46</v>
      </c>
      <c r="B153" t="s">
        <v>31</v>
      </c>
      <c r="C153" t="s">
        <v>69</v>
      </c>
      <c r="D153" s="12">
        <v>84</v>
      </c>
      <c r="E153" s="13">
        <v>88.625</v>
      </c>
      <c r="F153" s="13">
        <v>23.810000000000002</v>
      </c>
      <c r="G153" s="46">
        <v>0.39941201175976476</v>
      </c>
      <c r="H153" s="46">
        <v>0.5128097438051239</v>
      </c>
      <c r="I153" s="14">
        <v>9.51</v>
      </c>
      <c r="J153" s="14">
        <v>2.7</v>
      </c>
      <c r="K153" s="14">
        <v>11.6</v>
      </c>
      <c r="L153" s="14">
        <v>0</v>
      </c>
      <c r="M153" s="14">
        <v>23.81</v>
      </c>
      <c r="N153" s="16">
        <v>-23153.588</v>
      </c>
      <c r="O153" s="16">
        <v>220426.51699999999</v>
      </c>
      <c r="P153" s="16">
        <v>25527.126</v>
      </c>
      <c r="Q153" s="16">
        <v>60665.53</v>
      </c>
      <c r="R153" s="16">
        <v>281092.04700000002</v>
      </c>
      <c r="S153" s="16">
        <v>257938.45900000003</v>
      </c>
      <c r="T153" s="16">
        <f t="shared" si="14"/>
        <v>3171.7015176304658</v>
      </c>
      <c r="U153" s="16">
        <f t="shared" si="15"/>
        <v>2883.6662454160792</v>
      </c>
      <c r="V153" s="16">
        <f t="shared" si="16"/>
        <v>2622.4127842031035</v>
      </c>
      <c r="W153" s="16">
        <f t="shared" si="17"/>
        <v>2487.1821382228491</v>
      </c>
      <c r="X153" s="16">
        <f t="shared" si="18"/>
        <v>262.15147685600721</v>
      </c>
      <c r="Y153" s="56">
        <f t="shared" si="19"/>
        <v>238.40116220028213</v>
      </c>
    </row>
    <row r="154" spans="1:25" outlineLevel="2" x14ac:dyDescent="0.25">
      <c r="A154" s="24" t="s">
        <v>46</v>
      </c>
      <c r="B154" s="25" t="s">
        <v>31</v>
      </c>
      <c r="C154" s="25" t="s">
        <v>70</v>
      </c>
      <c r="D154" s="26">
        <v>87</v>
      </c>
      <c r="E154" s="27">
        <v>89.625</v>
      </c>
      <c r="F154" s="27">
        <v>31.269999999999996</v>
      </c>
      <c r="G154" s="44">
        <v>0.28621682123441</v>
      </c>
      <c r="H154" s="44">
        <v>0.34761752478413815</v>
      </c>
      <c r="I154" s="29">
        <v>8.9499999999999993</v>
      </c>
      <c r="J154" s="29">
        <v>1.92</v>
      </c>
      <c r="K154" s="29">
        <v>20.399999999999999</v>
      </c>
      <c r="L154" s="29">
        <v>1</v>
      </c>
      <c r="M154" s="29">
        <v>32.270000000000003</v>
      </c>
      <c r="N154" s="30">
        <v>-16195.192999999999</v>
      </c>
      <c r="O154" s="30">
        <v>200821.899</v>
      </c>
      <c r="P154" s="30">
        <v>10580.428</v>
      </c>
      <c r="Q154" s="30">
        <v>43532.220999999998</v>
      </c>
      <c r="R154" s="30">
        <v>244354.12</v>
      </c>
      <c r="S154" s="30">
        <v>228158.927</v>
      </c>
      <c r="T154" s="30">
        <f t="shared" si="14"/>
        <v>2726.4058019525801</v>
      </c>
      <c r="U154" s="30">
        <f t="shared" si="15"/>
        <v>2608.3536066945603</v>
      </c>
      <c r="V154" s="30">
        <f t="shared" si="16"/>
        <v>2427.6541032078103</v>
      </c>
      <c r="W154" s="30">
        <f t="shared" si="17"/>
        <v>2240.6906443514645</v>
      </c>
      <c r="X154" s="30">
        <f t="shared" si="18"/>
        <v>237.12305515405095</v>
      </c>
      <c r="Y154" s="45">
        <f t="shared" si="19"/>
        <v>220.69582756434639</v>
      </c>
    </row>
    <row r="155" spans="1:25" outlineLevel="2" x14ac:dyDescent="0.25">
      <c r="A155" s="20" t="s">
        <v>46</v>
      </c>
      <c r="B155" t="s">
        <v>281</v>
      </c>
      <c r="C155" t="s">
        <v>282</v>
      </c>
      <c r="D155" s="12">
        <v>89</v>
      </c>
      <c r="E155" s="13">
        <v>89.75</v>
      </c>
      <c r="F155" s="13">
        <v>30.380000000000003</v>
      </c>
      <c r="G155" s="46">
        <v>0.29624753127057274</v>
      </c>
      <c r="H155" s="46">
        <v>0.48815009874917703</v>
      </c>
      <c r="I155" s="14">
        <v>9</v>
      </c>
      <c r="J155" s="14">
        <v>5.83</v>
      </c>
      <c r="K155" s="14">
        <v>15.55</v>
      </c>
      <c r="L155" s="14">
        <v>1</v>
      </c>
      <c r="M155" s="14">
        <v>31.380000000000003</v>
      </c>
      <c r="N155" s="16">
        <v>-43852.51</v>
      </c>
      <c r="O155" s="16">
        <v>266706.65100000001</v>
      </c>
      <c r="P155" s="16">
        <v>24370.187999999998</v>
      </c>
      <c r="Q155" s="16">
        <v>87844.096999999994</v>
      </c>
      <c r="R155" s="16">
        <v>354550.74800000002</v>
      </c>
      <c r="S155" s="16">
        <v>310698.23800000001</v>
      </c>
      <c r="T155" s="16">
        <f t="shared" si="14"/>
        <v>3950.4261615598889</v>
      </c>
      <c r="U155" s="16">
        <f t="shared" si="15"/>
        <v>3678.8920334261838</v>
      </c>
      <c r="V155" s="16">
        <f t="shared" si="16"/>
        <v>3190.2846796657382</v>
      </c>
      <c r="W155" s="16">
        <f t="shared" si="17"/>
        <v>2971.6618495821726</v>
      </c>
      <c r="X155" s="16">
        <f t="shared" si="18"/>
        <v>334.44473031147123</v>
      </c>
      <c r="Y155" s="56">
        <f t="shared" si="19"/>
        <v>290.02587996961256</v>
      </c>
    </row>
    <row r="156" spans="1:25" outlineLevel="2" x14ac:dyDescent="0.25">
      <c r="A156" s="24" t="s">
        <v>46</v>
      </c>
      <c r="B156" s="25" t="s">
        <v>221</v>
      </c>
      <c r="C156" s="25" t="s">
        <v>226</v>
      </c>
      <c r="D156" s="26">
        <v>90</v>
      </c>
      <c r="E156" s="27">
        <v>89.875</v>
      </c>
      <c r="F156" s="27">
        <v>24.38</v>
      </c>
      <c r="G156" s="44">
        <v>0.49015586546349466</v>
      </c>
      <c r="H156" s="44">
        <v>0.57219031993437242</v>
      </c>
      <c r="I156" s="29">
        <v>11.95</v>
      </c>
      <c r="J156" s="29">
        <v>2</v>
      </c>
      <c r="K156" s="29">
        <v>10.43</v>
      </c>
      <c r="L156" s="29">
        <v>2</v>
      </c>
      <c r="M156" s="29">
        <v>26.38</v>
      </c>
      <c r="N156" s="30">
        <v>-43516.237000000001</v>
      </c>
      <c r="O156" s="30">
        <v>222068.334</v>
      </c>
      <c r="P156" s="30">
        <v>8322.4629999999997</v>
      </c>
      <c r="Q156" s="30">
        <v>49710.745999999999</v>
      </c>
      <c r="R156" s="30">
        <v>271779.08</v>
      </c>
      <c r="S156" s="30">
        <v>228262.84300000002</v>
      </c>
      <c r="T156" s="30">
        <f t="shared" si="14"/>
        <v>3023.9675104311546</v>
      </c>
      <c r="U156" s="30">
        <f t="shared" si="15"/>
        <v>2931.367087621697</v>
      </c>
      <c r="V156" s="30">
        <f t="shared" si="16"/>
        <v>2447.1808623087627</v>
      </c>
      <c r="W156" s="30">
        <f t="shared" si="17"/>
        <v>2470.8576801112658</v>
      </c>
      <c r="X156" s="30">
        <f t="shared" si="18"/>
        <v>266.48791705651792</v>
      </c>
      <c r="Y156" s="45">
        <f t="shared" si="19"/>
        <v>222.47098748261479</v>
      </c>
    </row>
    <row r="157" spans="1:25" outlineLevel="2" x14ac:dyDescent="0.25">
      <c r="A157" s="20" t="s">
        <v>46</v>
      </c>
      <c r="B157" t="s">
        <v>31</v>
      </c>
      <c r="C157" t="s">
        <v>71</v>
      </c>
      <c r="D157" s="12">
        <v>87</v>
      </c>
      <c r="E157" s="13">
        <v>91.125</v>
      </c>
      <c r="F157" s="13">
        <v>28.25</v>
      </c>
      <c r="G157" s="46">
        <v>0.13805309734513274</v>
      </c>
      <c r="H157" s="46">
        <v>0.43044247787610618</v>
      </c>
      <c r="I157" s="14">
        <v>3.9</v>
      </c>
      <c r="J157" s="14">
        <v>8.26</v>
      </c>
      <c r="K157" s="14">
        <v>16.09</v>
      </c>
      <c r="L157" s="14">
        <v>2</v>
      </c>
      <c r="M157" s="14">
        <v>30.25</v>
      </c>
      <c r="N157" s="16">
        <v>-24691.530999999999</v>
      </c>
      <c r="O157" s="16">
        <v>261561.02900000001</v>
      </c>
      <c r="P157" s="16">
        <v>24097.399000000001</v>
      </c>
      <c r="Q157" s="16">
        <v>49373.228000000003</v>
      </c>
      <c r="R157" s="16">
        <v>310934.25699999998</v>
      </c>
      <c r="S157" s="16">
        <v>286242.72599999997</v>
      </c>
      <c r="T157" s="16">
        <f t="shared" si="14"/>
        <v>3412.172916323731</v>
      </c>
      <c r="U157" s="16">
        <f t="shared" si="15"/>
        <v>3147.7295802469139</v>
      </c>
      <c r="V157" s="16">
        <f t="shared" si="16"/>
        <v>2876.7662770919064</v>
      </c>
      <c r="W157" s="16">
        <f t="shared" si="17"/>
        <v>2870.3542277091906</v>
      </c>
      <c r="X157" s="16">
        <f t="shared" si="18"/>
        <v>286.15723456790124</v>
      </c>
      <c r="Y157" s="56">
        <f t="shared" si="19"/>
        <v>261.52420700835512</v>
      </c>
    </row>
    <row r="158" spans="1:25" outlineLevel="2" x14ac:dyDescent="0.25">
      <c r="A158" s="24" t="s">
        <v>46</v>
      </c>
      <c r="B158" s="25" t="s">
        <v>161</v>
      </c>
      <c r="C158" s="25" t="s">
        <v>164</v>
      </c>
      <c r="D158" s="26">
        <v>89</v>
      </c>
      <c r="E158" s="27">
        <v>91.25</v>
      </c>
      <c r="F158" s="27">
        <v>25.61</v>
      </c>
      <c r="G158" s="44">
        <v>0.26395939086294418</v>
      </c>
      <c r="H158" s="44">
        <v>0.76571651698555254</v>
      </c>
      <c r="I158" s="29">
        <v>6.76</v>
      </c>
      <c r="J158" s="29">
        <v>12.85</v>
      </c>
      <c r="K158" s="29">
        <v>6</v>
      </c>
      <c r="L158" s="29">
        <v>1</v>
      </c>
      <c r="M158" s="29">
        <v>26.61</v>
      </c>
      <c r="N158" s="30">
        <v>-36919.349000000002</v>
      </c>
      <c r="O158" s="30">
        <v>228237.736</v>
      </c>
      <c r="P158" s="30">
        <v>31222.080000000002</v>
      </c>
      <c r="Q158" s="30">
        <v>66674.423999999999</v>
      </c>
      <c r="R158" s="30">
        <v>294912.16000000003</v>
      </c>
      <c r="S158" s="30">
        <v>257992.81100000005</v>
      </c>
      <c r="T158" s="30">
        <f t="shared" si="14"/>
        <v>3231.9140821917813</v>
      </c>
      <c r="U158" s="30">
        <f t="shared" si="15"/>
        <v>2889.7543013698632</v>
      </c>
      <c r="V158" s="30">
        <f t="shared" si="16"/>
        <v>2485.1586958904113</v>
      </c>
      <c r="W158" s="30">
        <f t="shared" si="17"/>
        <v>2501.2354630136988</v>
      </c>
      <c r="X158" s="30">
        <f t="shared" si="18"/>
        <v>262.70493648816938</v>
      </c>
      <c r="Y158" s="45">
        <f t="shared" si="19"/>
        <v>225.9235178082192</v>
      </c>
    </row>
    <row r="159" spans="1:25" outlineLevel="2" x14ac:dyDescent="0.25">
      <c r="A159" s="20" t="s">
        <v>46</v>
      </c>
      <c r="B159" t="s">
        <v>161</v>
      </c>
      <c r="C159" t="s">
        <v>165</v>
      </c>
      <c r="D159" s="12">
        <v>90</v>
      </c>
      <c r="E159" s="13">
        <v>91.75</v>
      </c>
      <c r="F159" s="13">
        <v>25.78</v>
      </c>
      <c r="G159" s="46">
        <v>0.25717610550814585</v>
      </c>
      <c r="H159" s="46">
        <v>0.2843289371605896</v>
      </c>
      <c r="I159" s="14">
        <v>6.63</v>
      </c>
      <c r="J159" s="14">
        <v>0.7</v>
      </c>
      <c r="K159" s="14">
        <v>18.45</v>
      </c>
      <c r="L159" s="14">
        <v>2.0299999999999998</v>
      </c>
      <c r="M159" s="14">
        <v>27.810000000000002</v>
      </c>
      <c r="N159" s="16">
        <v>-36487.654999999999</v>
      </c>
      <c r="O159" s="16">
        <v>239675.288</v>
      </c>
      <c r="P159" s="16">
        <v>15409.044</v>
      </c>
      <c r="Q159" s="16">
        <v>46327.697999999997</v>
      </c>
      <c r="R159" s="16">
        <v>286002.98599999998</v>
      </c>
      <c r="S159" s="16">
        <v>249515.33099999998</v>
      </c>
      <c r="T159" s="16">
        <f t="shared" si="14"/>
        <v>3117.1987574931877</v>
      </c>
      <c r="U159" s="16">
        <f t="shared" si="15"/>
        <v>2949.2527738419617</v>
      </c>
      <c r="V159" s="16">
        <f t="shared" si="16"/>
        <v>2551.5671607629424</v>
      </c>
      <c r="W159" s="16">
        <f t="shared" si="17"/>
        <v>2612.2647193460489</v>
      </c>
      <c r="X159" s="16">
        <f t="shared" si="18"/>
        <v>268.11388853108741</v>
      </c>
      <c r="Y159" s="56">
        <f t="shared" si="19"/>
        <v>231.96065097844931</v>
      </c>
    </row>
    <row r="160" spans="1:25" s="1" customFormat="1" outlineLevel="1" x14ac:dyDescent="0.25">
      <c r="A160" s="66" t="s">
        <v>321</v>
      </c>
      <c r="B160" s="34" t="s">
        <v>320</v>
      </c>
      <c r="C160" s="34"/>
      <c r="D160" s="67">
        <f>SUM(D83:D159)</f>
        <v>5862</v>
      </c>
      <c r="E160" s="68">
        <f t="shared" ref="E160:F160" si="20">SUM(E83:E159)</f>
        <v>5942.75</v>
      </c>
      <c r="F160" s="68">
        <f t="shared" si="20"/>
        <v>1811.3932999999995</v>
      </c>
      <c r="G160" s="69">
        <f>+I160/F160</f>
        <v>0.27063145259508248</v>
      </c>
      <c r="H160" s="69">
        <f>+(I160+J160)/F160</f>
        <v>0.45186211078510674</v>
      </c>
      <c r="I160" s="70">
        <f t="shared" ref="I160" si="21">SUM(I83:I159)</f>
        <v>490.21999999999986</v>
      </c>
      <c r="J160" s="70">
        <f t="shared" ref="J160" si="22">SUM(J83:J159)</f>
        <v>328.28000000000003</v>
      </c>
      <c r="K160" s="70">
        <f t="shared" ref="K160" si="23">SUM(K83:K159)</f>
        <v>992.89330000000018</v>
      </c>
      <c r="L160" s="70">
        <f t="shared" ref="L160" si="24">SUM(L83:L159)</f>
        <v>96.359999999999971</v>
      </c>
      <c r="M160" s="70">
        <f t="shared" ref="M160" si="25">SUM(M83:M159)</f>
        <v>1907.7033000000004</v>
      </c>
      <c r="N160" s="71">
        <f>SUM(N83:N159)</f>
        <v>-2135460.98</v>
      </c>
      <c r="O160" s="71">
        <f t="shared" ref="O160:S160" si="26">SUM(O83:O159)</f>
        <v>16713769.995999997</v>
      </c>
      <c r="P160" s="71">
        <f t="shared" si="26"/>
        <v>1757790.4150000007</v>
      </c>
      <c r="Q160" s="71">
        <f t="shared" si="26"/>
        <v>4145663.0710000009</v>
      </c>
      <c r="R160" s="71">
        <f t="shared" si="26"/>
        <v>20859433.067000002</v>
      </c>
      <c r="S160" s="71">
        <f t="shared" si="26"/>
        <v>18723972.086999997</v>
      </c>
      <c r="T160" s="71">
        <f t="shared" si="14"/>
        <v>3510.0640388708935</v>
      </c>
      <c r="U160" s="71">
        <f t="shared" si="15"/>
        <v>3214.2766651802622</v>
      </c>
      <c r="V160" s="71">
        <f t="shared" si="16"/>
        <v>2854.9378102730216</v>
      </c>
      <c r="W160" s="71">
        <f t="shared" si="17"/>
        <v>2812.4639259602031</v>
      </c>
      <c r="X160" s="71">
        <f t="shared" si="18"/>
        <v>292.20696956184202</v>
      </c>
      <c r="Y160" s="72">
        <f t="shared" si="19"/>
        <v>259.53980093391107</v>
      </c>
    </row>
    <row r="161" spans="1:25" outlineLevel="2" x14ac:dyDescent="0.25">
      <c r="A161" s="35" t="s">
        <v>72</v>
      </c>
      <c r="B161" s="36" t="s">
        <v>235</v>
      </c>
      <c r="C161" s="36" t="s">
        <v>236</v>
      </c>
      <c r="D161" s="37">
        <v>91</v>
      </c>
      <c r="E161" s="38">
        <v>89.125</v>
      </c>
      <c r="F161" s="38">
        <v>25.91</v>
      </c>
      <c r="G161" s="39">
        <v>0.28791972211501349</v>
      </c>
      <c r="H161" s="39">
        <v>0.39212659204940176</v>
      </c>
      <c r="I161" s="40">
        <v>7.46</v>
      </c>
      <c r="J161" s="40">
        <v>2.7</v>
      </c>
      <c r="K161" s="40">
        <v>15.75</v>
      </c>
      <c r="L161" s="40">
        <v>1.88</v>
      </c>
      <c r="M161" s="40">
        <v>27.79</v>
      </c>
      <c r="N161" s="41">
        <v>-34206.680999999997</v>
      </c>
      <c r="O161" s="41">
        <v>245755.614</v>
      </c>
      <c r="P161" s="41">
        <v>40857.144</v>
      </c>
      <c r="Q161" s="41">
        <v>69788.508000000002</v>
      </c>
      <c r="R161" s="41">
        <v>315544.12199999997</v>
      </c>
      <c r="S161" s="41">
        <v>281337.44099999999</v>
      </c>
      <c r="T161" s="41">
        <f t="shared" si="14"/>
        <v>3540.4670070126226</v>
      </c>
      <c r="U161" s="41">
        <f t="shared" si="15"/>
        <v>3082.0418288920055</v>
      </c>
      <c r="V161" s="41">
        <f t="shared" si="16"/>
        <v>2698.2361514726508</v>
      </c>
      <c r="W161" s="41">
        <f t="shared" si="17"/>
        <v>2757.4262440392708</v>
      </c>
      <c r="X161" s="41">
        <f t="shared" si="18"/>
        <v>280.18562080836415</v>
      </c>
      <c r="Y161" s="73">
        <f t="shared" si="19"/>
        <v>245.29419558842281</v>
      </c>
    </row>
    <row r="162" spans="1:25" outlineLevel="2" x14ac:dyDescent="0.25">
      <c r="A162" s="24" t="s">
        <v>72</v>
      </c>
      <c r="B162" s="25" t="s">
        <v>122</v>
      </c>
      <c r="C162" s="25" t="s">
        <v>132</v>
      </c>
      <c r="D162" s="26">
        <v>91</v>
      </c>
      <c r="E162" s="27">
        <v>90.125</v>
      </c>
      <c r="F162" s="27">
        <v>24.740000000000002</v>
      </c>
      <c r="G162" s="44">
        <v>0.19401778496362165</v>
      </c>
      <c r="H162" s="44">
        <v>0.33265966046887629</v>
      </c>
      <c r="I162" s="29">
        <v>4.8</v>
      </c>
      <c r="J162" s="29">
        <v>3.43</v>
      </c>
      <c r="K162" s="29">
        <v>16.510000000000002</v>
      </c>
      <c r="L162" s="29">
        <v>2</v>
      </c>
      <c r="M162" s="29">
        <v>26.74</v>
      </c>
      <c r="N162" s="30">
        <v>-46558.536999999997</v>
      </c>
      <c r="O162" s="30">
        <v>267620.62400000001</v>
      </c>
      <c r="P162" s="30">
        <v>57076.476000000002</v>
      </c>
      <c r="Q162" s="30">
        <v>93216.959000000003</v>
      </c>
      <c r="R162" s="30">
        <v>360837.58299999998</v>
      </c>
      <c r="S162" s="30">
        <v>314279.04599999997</v>
      </c>
      <c r="T162" s="30">
        <f t="shared" si="14"/>
        <v>4003.7457198335642</v>
      </c>
      <c r="U162" s="30">
        <f t="shared" si="15"/>
        <v>3370.4422413314837</v>
      </c>
      <c r="V162" s="30">
        <f t="shared" si="16"/>
        <v>2853.8426629680998</v>
      </c>
      <c r="W162" s="30">
        <f t="shared" si="17"/>
        <v>2969.4382690707353</v>
      </c>
      <c r="X162" s="30">
        <f t="shared" si="18"/>
        <v>306.40384012104397</v>
      </c>
      <c r="Y162" s="45">
        <f t="shared" si="19"/>
        <v>259.44024208800909</v>
      </c>
    </row>
    <row r="163" spans="1:25" outlineLevel="2" x14ac:dyDescent="0.25">
      <c r="A163" s="20" t="s">
        <v>72</v>
      </c>
      <c r="B163" t="s">
        <v>251</v>
      </c>
      <c r="C163" t="s">
        <v>256</v>
      </c>
      <c r="D163" s="12">
        <v>91</v>
      </c>
      <c r="E163" s="13">
        <v>91</v>
      </c>
      <c r="F163" s="13">
        <v>28.03</v>
      </c>
      <c r="G163" s="46">
        <v>0.15162326079200855</v>
      </c>
      <c r="H163" s="46">
        <v>0.32286835533357117</v>
      </c>
      <c r="I163" s="14">
        <v>4.25</v>
      </c>
      <c r="J163" s="14">
        <v>4.8</v>
      </c>
      <c r="K163" s="14">
        <v>18.98</v>
      </c>
      <c r="L163" s="14">
        <v>2</v>
      </c>
      <c r="M163" s="14">
        <v>30.03</v>
      </c>
      <c r="N163" s="16">
        <v>-27650.675999999999</v>
      </c>
      <c r="O163" s="16">
        <v>260842.571</v>
      </c>
      <c r="P163" s="16">
        <v>54807.743999999999</v>
      </c>
      <c r="Q163" s="16">
        <v>89813.538</v>
      </c>
      <c r="R163" s="16">
        <v>350656.109</v>
      </c>
      <c r="S163" s="16">
        <v>323005.43300000002</v>
      </c>
      <c r="T163" s="16">
        <f t="shared" si="14"/>
        <v>3853.3638351648351</v>
      </c>
      <c r="U163" s="16">
        <f t="shared" si="15"/>
        <v>3251.0809340659339</v>
      </c>
      <c r="V163" s="16">
        <f t="shared" si="16"/>
        <v>2947.2273516483519</v>
      </c>
      <c r="W163" s="16">
        <f t="shared" si="17"/>
        <v>2866.4018791208791</v>
      </c>
      <c r="X163" s="16">
        <f t="shared" si="18"/>
        <v>295.55281218781215</v>
      </c>
      <c r="Y163" s="56">
        <f t="shared" si="19"/>
        <v>267.92975924075927</v>
      </c>
    </row>
    <row r="164" spans="1:25" outlineLevel="2" x14ac:dyDescent="0.25">
      <c r="A164" s="24" t="s">
        <v>72</v>
      </c>
      <c r="B164" s="25" t="s">
        <v>31</v>
      </c>
      <c r="C164" s="25" t="s">
        <v>75</v>
      </c>
      <c r="D164" s="26">
        <v>93</v>
      </c>
      <c r="E164" s="27">
        <v>92.875</v>
      </c>
      <c r="F164" s="27">
        <v>31.59</v>
      </c>
      <c r="G164" s="44">
        <v>0.2333016777461222</v>
      </c>
      <c r="H164" s="44">
        <v>0.29661285216840777</v>
      </c>
      <c r="I164" s="29">
        <v>7.37</v>
      </c>
      <c r="J164" s="29">
        <v>2</v>
      </c>
      <c r="K164" s="29">
        <v>22.22</v>
      </c>
      <c r="L164" s="29">
        <v>2</v>
      </c>
      <c r="M164" s="29">
        <v>33.590000000000003</v>
      </c>
      <c r="N164" s="30">
        <v>-24161.506000000001</v>
      </c>
      <c r="O164" s="30">
        <v>277411.94900000002</v>
      </c>
      <c r="P164" s="30">
        <v>31447.227999999999</v>
      </c>
      <c r="Q164" s="30">
        <v>59292.699000000001</v>
      </c>
      <c r="R164" s="30">
        <v>336704.64800000004</v>
      </c>
      <c r="S164" s="30">
        <v>312543.14200000005</v>
      </c>
      <c r="T164" s="30">
        <f t="shared" si="14"/>
        <v>3625.3528721399734</v>
      </c>
      <c r="U164" s="30">
        <f t="shared" si="15"/>
        <v>3286.7555316285334</v>
      </c>
      <c r="V164" s="30">
        <f t="shared" si="16"/>
        <v>3026.6047267833114</v>
      </c>
      <c r="W164" s="30">
        <f t="shared" si="17"/>
        <v>2986.9388855989237</v>
      </c>
      <c r="X164" s="30">
        <f t="shared" si="18"/>
        <v>298.79595742077578</v>
      </c>
      <c r="Y164" s="45">
        <f t="shared" si="19"/>
        <v>275.14588425302833</v>
      </c>
    </row>
    <row r="165" spans="1:25" outlineLevel="2" x14ac:dyDescent="0.25">
      <c r="A165" s="20" t="s">
        <v>72</v>
      </c>
      <c r="B165" t="s">
        <v>134</v>
      </c>
      <c r="C165" t="s">
        <v>147</v>
      </c>
      <c r="D165" s="12">
        <v>92</v>
      </c>
      <c r="E165" s="13">
        <v>93.875</v>
      </c>
      <c r="F165" s="13">
        <v>30.58</v>
      </c>
      <c r="G165" s="46">
        <v>0.30313930673642903</v>
      </c>
      <c r="H165" s="46">
        <v>0.38554610856769128</v>
      </c>
      <c r="I165" s="14">
        <v>9.27</v>
      </c>
      <c r="J165" s="14">
        <v>2.52</v>
      </c>
      <c r="K165" s="14">
        <v>18.79</v>
      </c>
      <c r="L165" s="14">
        <v>1.1599999999999999</v>
      </c>
      <c r="M165" s="14">
        <v>31.74</v>
      </c>
      <c r="N165" s="16">
        <v>-35685.796999999999</v>
      </c>
      <c r="O165" s="16">
        <v>263412.859</v>
      </c>
      <c r="P165" s="16">
        <v>19539.324000000001</v>
      </c>
      <c r="Q165" s="16">
        <v>45341.652999999998</v>
      </c>
      <c r="R165" s="16">
        <v>308754.51199999999</v>
      </c>
      <c r="S165" s="16">
        <v>273068.71499999997</v>
      </c>
      <c r="T165" s="16">
        <f t="shared" si="14"/>
        <v>3288.996133155792</v>
      </c>
      <c r="U165" s="16">
        <f t="shared" si="15"/>
        <v>3080.8541997336879</v>
      </c>
      <c r="V165" s="16">
        <f t="shared" si="16"/>
        <v>2700.7125539280955</v>
      </c>
      <c r="W165" s="16">
        <f t="shared" si="17"/>
        <v>2805.9958348868176</v>
      </c>
      <c r="X165" s="16">
        <f t="shared" si="18"/>
        <v>280.07765452124437</v>
      </c>
      <c r="Y165" s="56">
        <f t="shared" si="19"/>
        <v>245.51932308437233</v>
      </c>
    </row>
    <row r="166" spans="1:25" outlineLevel="2" x14ac:dyDescent="0.25">
      <c r="A166" s="24" t="s">
        <v>72</v>
      </c>
      <c r="B166" s="25" t="s">
        <v>31</v>
      </c>
      <c r="C166" s="25" t="s">
        <v>73</v>
      </c>
      <c r="D166" s="26">
        <v>92</v>
      </c>
      <c r="E166" s="27">
        <v>94.25</v>
      </c>
      <c r="F166" s="27">
        <v>24.400000000000002</v>
      </c>
      <c r="G166" s="44">
        <v>0.11475409836065573</v>
      </c>
      <c r="H166" s="44">
        <v>0.15573770491803277</v>
      </c>
      <c r="I166" s="29">
        <v>2.8</v>
      </c>
      <c r="J166" s="29">
        <v>1</v>
      </c>
      <c r="K166" s="29">
        <v>20.6</v>
      </c>
      <c r="L166" s="29">
        <v>0.5</v>
      </c>
      <c r="M166" s="29">
        <v>24.900000000000002</v>
      </c>
      <c r="N166" s="30">
        <v>-25562.46</v>
      </c>
      <c r="O166" s="30">
        <v>247468.53099999999</v>
      </c>
      <c r="P166" s="30">
        <v>26093.026999999998</v>
      </c>
      <c r="Q166" s="30">
        <v>63302.841999999997</v>
      </c>
      <c r="R166" s="30">
        <v>310771.37299999996</v>
      </c>
      <c r="S166" s="30">
        <v>285208.91299999994</v>
      </c>
      <c r="T166" s="30">
        <f t="shared" si="14"/>
        <v>3297.3089973474798</v>
      </c>
      <c r="U166" s="30">
        <f t="shared" si="15"/>
        <v>3020.4599045092832</v>
      </c>
      <c r="V166" s="30">
        <f t="shared" si="16"/>
        <v>2749.2401697612727</v>
      </c>
      <c r="W166" s="30">
        <f t="shared" si="17"/>
        <v>2625.6608063660478</v>
      </c>
      <c r="X166" s="30">
        <f t="shared" si="18"/>
        <v>274.58726404629846</v>
      </c>
      <c r="Y166" s="45">
        <f t="shared" si="19"/>
        <v>249.93092452375205</v>
      </c>
    </row>
    <row r="167" spans="1:25" outlineLevel="2" x14ac:dyDescent="0.25">
      <c r="A167" s="20" t="s">
        <v>72</v>
      </c>
      <c r="B167" t="s">
        <v>31</v>
      </c>
      <c r="C167" t="s">
        <v>74</v>
      </c>
      <c r="D167" s="12">
        <v>92</v>
      </c>
      <c r="E167" s="13">
        <v>96</v>
      </c>
      <c r="F167" s="13">
        <v>25.38</v>
      </c>
      <c r="G167" s="46">
        <v>0.15760441292356187</v>
      </c>
      <c r="H167" s="46">
        <v>0.34988179669030728</v>
      </c>
      <c r="I167" s="14">
        <v>4</v>
      </c>
      <c r="J167" s="14">
        <v>4.88</v>
      </c>
      <c r="K167" s="14">
        <v>16.5</v>
      </c>
      <c r="L167" s="14">
        <v>0.63</v>
      </c>
      <c r="M167" s="14">
        <v>26.009999999999998</v>
      </c>
      <c r="N167" s="16">
        <v>-26868.576000000001</v>
      </c>
      <c r="O167" s="16">
        <v>263286.40500000003</v>
      </c>
      <c r="P167" s="16">
        <v>25520.940999999999</v>
      </c>
      <c r="Q167" s="16">
        <v>64786.847000000002</v>
      </c>
      <c r="R167" s="16">
        <v>328073.25200000004</v>
      </c>
      <c r="S167" s="16">
        <v>301204.67600000004</v>
      </c>
      <c r="T167" s="16">
        <f t="shared" si="14"/>
        <v>3417.4297083333336</v>
      </c>
      <c r="U167" s="16">
        <f t="shared" si="15"/>
        <v>3151.5865729166671</v>
      </c>
      <c r="V167" s="16">
        <f t="shared" si="16"/>
        <v>2871.7055729166673</v>
      </c>
      <c r="W167" s="16">
        <f t="shared" si="17"/>
        <v>2742.5667187500003</v>
      </c>
      <c r="X167" s="16">
        <f t="shared" si="18"/>
        <v>286.50787026515155</v>
      </c>
      <c r="Y167" s="56">
        <f t="shared" si="19"/>
        <v>261.06414299242431</v>
      </c>
    </row>
    <row r="168" spans="1:25" outlineLevel="2" x14ac:dyDescent="0.25">
      <c r="A168" s="24" t="s">
        <v>72</v>
      </c>
      <c r="B168" s="25" t="s">
        <v>31</v>
      </c>
      <c r="C168" s="25" t="s">
        <v>77</v>
      </c>
      <c r="D168" s="26">
        <v>95</v>
      </c>
      <c r="E168" s="27">
        <v>96.125</v>
      </c>
      <c r="F168" s="27">
        <v>22.67</v>
      </c>
      <c r="G168" s="44">
        <v>0.11910013233348037</v>
      </c>
      <c r="H168" s="44">
        <v>0.29554477282752534</v>
      </c>
      <c r="I168" s="29">
        <v>2.7</v>
      </c>
      <c r="J168" s="29">
        <v>4</v>
      </c>
      <c r="K168" s="29">
        <v>15.97</v>
      </c>
      <c r="L168" s="29">
        <v>1.87</v>
      </c>
      <c r="M168" s="29">
        <v>24.540000000000003</v>
      </c>
      <c r="N168" s="30">
        <v>-24312.625</v>
      </c>
      <c r="O168" s="30">
        <v>248610.087</v>
      </c>
      <c r="P168" s="30">
        <v>21071.816999999999</v>
      </c>
      <c r="Q168" s="30">
        <v>50537.067000000003</v>
      </c>
      <c r="R168" s="30">
        <v>299147.15399999998</v>
      </c>
      <c r="S168" s="30">
        <v>274834.52899999998</v>
      </c>
      <c r="T168" s="30">
        <f t="shared" si="14"/>
        <v>3112.0640208062418</v>
      </c>
      <c r="U168" s="30">
        <f t="shared" si="15"/>
        <v>2892.8513602080625</v>
      </c>
      <c r="V168" s="30">
        <f t="shared" si="16"/>
        <v>2639.9241820546163</v>
      </c>
      <c r="W168" s="30">
        <f t="shared" si="17"/>
        <v>2586.3208010403123</v>
      </c>
      <c r="X168" s="30">
        <f t="shared" si="18"/>
        <v>262.98648729164205</v>
      </c>
      <c r="Y168" s="45">
        <f t="shared" si="19"/>
        <v>239.99310745951058</v>
      </c>
    </row>
    <row r="169" spans="1:25" outlineLevel="2" x14ac:dyDescent="0.25">
      <c r="A169" s="20" t="s">
        <v>72</v>
      </c>
      <c r="B169" t="s">
        <v>172</v>
      </c>
      <c r="C169" t="s">
        <v>174</v>
      </c>
      <c r="D169" s="12">
        <v>96</v>
      </c>
      <c r="E169" s="13">
        <v>96.5</v>
      </c>
      <c r="F169" s="13">
        <v>30.54</v>
      </c>
      <c r="G169" s="46">
        <v>0.30451866404715133</v>
      </c>
      <c r="H169" s="46">
        <v>0.5245579567779961</v>
      </c>
      <c r="I169" s="14">
        <v>9.3000000000000007</v>
      </c>
      <c r="J169" s="14">
        <v>6.72</v>
      </c>
      <c r="K169" s="14">
        <v>14.52</v>
      </c>
      <c r="L169" s="14">
        <v>2.31</v>
      </c>
      <c r="M169" s="14">
        <v>32.85</v>
      </c>
      <c r="N169" s="16">
        <v>-36184.281999999999</v>
      </c>
      <c r="O169" s="16">
        <v>231165.15400000001</v>
      </c>
      <c r="P169" s="16">
        <v>9960.2289999999994</v>
      </c>
      <c r="Q169" s="16">
        <v>33097.597999999998</v>
      </c>
      <c r="R169" s="16">
        <v>264262.75199999998</v>
      </c>
      <c r="S169" s="16">
        <v>228078.46999999997</v>
      </c>
      <c r="T169" s="16">
        <f t="shared" si="14"/>
        <v>2738.4741139896369</v>
      </c>
      <c r="U169" s="16">
        <f t="shared" si="15"/>
        <v>2635.2593056994815</v>
      </c>
      <c r="V169" s="16">
        <f t="shared" si="16"/>
        <v>2260.2926528497405</v>
      </c>
      <c r="W169" s="16">
        <f t="shared" si="17"/>
        <v>2395.493823834197</v>
      </c>
      <c r="X169" s="16">
        <f t="shared" si="18"/>
        <v>239.56902779086195</v>
      </c>
      <c r="Y169" s="56">
        <f t="shared" si="19"/>
        <v>205.48115025906733</v>
      </c>
    </row>
    <row r="170" spans="1:25" outlineLevel="2" x14ac:dyDescent="0.25">
      <c r="A170" s="24" t="s">
        <v>72</v>
      </c>
      <c r="B170" s="25" t="s">
        <v>99</v>
      </c>
      <c r="C170" s="25" t="s">
        <v>110</v>
      </c>
      <c r="D170" s="26">
        <v>96</v>
      </c>
      <c r="E170" s="27">
        <v>97.375</v>
      </c>
      <c r="F170" s="27">
        <v>26.22</v>
      </c>
      <c r="G170" s="44">
        <v>0.34439359267734554</v>
      </c>
      <c r="H170" s="44">
        <v>0.47711670480549201</v>
      </c>
      <c r="I170" s="29">
        <v>9.0299999999999994</v>
      </c>
      <c r="J170" s="29">
        <v>3.48</v>
      </c>
      <c r="K170" s="29">
        <v>13.71</v>
      </c>
      <c r="L170" s="29">
        <v>1.75</v>
      </c>
      <c r="M170" s="29">
        <v>27.97</v>
      </c>
      <c r="N170" s="30">
        <v>-37849.908000000003</v>
      </c>
      <c r="O170" s="30">
        <v>267970.56800000003</v>
      </c>
      <c r="P170" s="30">
        <v>25613.148000000001</v>
      </c>
      <c r="Q170" s="30">
        <v>58791.976999999999</v>
      </c>
      <c r="R170" s="30">
        <v>326762.54500000004</v>
      </c>
      <c r="S170" s="30">
        <v>288912.63700000005</v>
      </c>
      <c r="T170" s="30">
        <f t="shared" si="14"/>
        <v>3355.7129139922981</v>
      </c>
      <c r="U170" s="30">
        <f t="shared" si="15"/>
        <v>3092.6767342747116</v>
      </c>
      <c r="V170" s="30">
        <f t="shared" si="16"/>
        <v>2703.9742130937107</v>
      </c>
      <c r="W170" s="30">
        <f t="shared" si="17"/>
        <v>2751.9442156611044</v>
      </c>
      <c r="X170" s="30">
        <f t="shared" si="18"/>
        <v>281.15243038861013</v>
      </c>
      <c r="Y170" s="45">
        <f t="shared" si="19"/>
        <v>245.81583755397369</v>
      </c>
    </row>
    <row r="171" spans="1:25" outlineLevel="2" x14ac:dyDescent="0.25">
      <c r="A171" s="20" t="s">
        <v>72</v>
      </c>
      <c r="B171" t="s">
        <v>31</v>
      </c>
      <c r="C171" t="s">
        <v>76</v>
      </c>
      <c r="D171" s="12">
        <v>95</v>
      </c>
      <c r="E171" s="13">
        <v>97.75</v>
      </c>
      <c r="F171" s="13">
        <v>28.69</v>
      </c>
      <c r="G171" s="46">
        <v>0.20913210177762284</v>
      </c>
      <c r="H171" s="46">
        <v>0.50714534681073542</v>
      </c>
      <c r="I171" s="14">
        <v>6</v>
      </c>
      <c r="J171" s="14">
        <v>8.5500000000000007</v>
      </c>
      <c r="K171" s="14">
        <v>14.14</v>
      </c>
      <c r="L171" s="14">
        <v>1.8</v>
      </c>
      <c r="M171" s="14">
        <v>30.490000000000002</v>
      </c>
      <c r="N171" s="16">
        <v>-25960.52</v>
      </c>
      <c r="O171" s="16">
        <v>291367.46100000001</v>
      </c>
      <c r="P171" s="16">
        <v>25598.987000000001</v>
      </c>
      <c r="Q171" s="16">
        <v>60880.951000000001</v>
      </c>
      <c r="R171" s="16">
        <v>352248.41200000001</v>
      </c>
      <c r="S171" s="16">
        <v>326287.89199999999</v>
      </c>
      <c r="T171" s="16">
        <f t="shared" si="14"/>
        <v>3603.56431713555</v>
      </c>
      <c r="U171" s="16">
        <f t="shared" si="15"/>
        <v>3341.6820971867005</v>
      </c>
      <c r="V171" s="16">
        <f t="shared" si="16"/>
        <v>3076.1013299232732</v>
      </c>
      <c r="W171" s="16">
        <f t="shared" si="17"/>
        <v>2980.7412890025576</v>
      </c>
      <c r="X171" s="16">
        <f t="shared" si="18"/>
        <v>303.78928156242733</v>
      </c>
      <c r="Y171" s="56">
        <f t="shared" si="19"/>
        <v>279.64557544757031</v>
      </c>
    </row>
    <row r="172" spans="1:25" outlineLevel="2" x14ac:dyDescent="0.25">
      <c r="A172" s="24" t="s">
        <v>72</v>
      </c>
      <c r="B172" s="25" t="s">
        <v>31</v>
      </c>
      <c r="C172" s="25" t="s">
        <v>81</v>
      </c>
      <c r="D172" s="26">
        <v>97</v>
      </c>
      <c r="E172" s="27">
        <v>97.75</v>
      </c>
      <c r="F172" s="27">
        <v>30.71</v>
      </c>
      <c r="G172" s="44">
        <v>0.18886356235753826</v>
      </c>
      <c r="H172" s="44">
        <v>0.31097362422663627</v>
      </c>
      <c r="I172" s="29">
        <v>5.8</v>
      </c>
      <c r="J172" s="29">
        <v>3.75</v>
      </c>
      <c r="K172" s="29">
        <v>21.16</v>
      </c>
      <c r="L172" s="29">
        <v>0</v>
      </c>
      <c r="M172" s="29">
        <v>30.71</v>
      </c>
      <c r="N172" s="30">
        <v>-27987.598000000002</v>
      </c>
      <c r="O172" s="30">
        <v>319425.00099999999</v>
      </c>
      <c r="P172" s="30">
        <v>49678.663999999997</v>
      </c>
      <c r="Q172" s="30">
        <v>91019.975999999995</v>
      </c>
      <c r="R172" s="30">
        <v>410444.97699999996</v>
      </c>
      <c r="S172" s="30">
        <v>382457.37899999996</v>
      </c>
      <c r="T172" s="30">
        <f t="shared" si="14"/>
        <v>4198.9255959079283</v>
      </c>
      <c r="U172" s="30">
        <f t="shared" si="15"/>
        <v>3690.7039693094625</v>
      </c>
      <c r="V172" s="30">
        <f t="shared" si="16"/>
        <v>3404.3858312020457</v>
      </c>
      <c r="W172" s="30">
        <f t="shared" si="17"/>
        <v>3267.7749462915599</v>
      </c>
      <c r="X172" s="30">
        <f t="shared" si="18"/>
        <v>335.51854266449658</v>
      </c>
      <c r="Y172" s="45">
        <f t="shared" si="19"/>
        <v>309.48962101836781</v>
      </c>
    </row>
    <row r="173" spans="1:25" outlineLevel="2" x14ac:dyDescent="0.25">
      <c r="A173" s="20" t="s">
        <v>72</v>
      </c>
      <c r="B173" t="s">
        <v>99</v>
      </c>
      <c r="C173" t="s">
        <v>111</v>
      </c>
      <c r="D173" s="12">
        <v>96</v>
      </c>
      <c r="E173" s="13">
        <v>97.75</v>
      </c>
      <c r="F173" s="13">
        <v>24.310000000000002</v>
      </c>
      <c r="G173" s="46">
        <v>0.32167832167832167</v>
      </c>
      <c r="H173" s="46">
        <v>0.39777869189633891</v>
      </c>
      <c r="I173" s="14">
        <v>7.82</v>
      </c>
      <c r="J173" s="14">
        <v>1.85</v>
      </c>
      <c r="K173" s="14">
        <v>14.64</v>
      </c>
      <c r="L173" s="14">
        <v>2</v>
      </c>
      <c r="M173" s="14">
        <v>26.310000000000002</v>
      </c>
      <c r="N173" s="16">
        <v>-41249.989000000001</v>
      </c>
      <c r="O173" s="16">
        <v>252924.50099999999</v>
      </c>
      <c r="P173" s="16">
        <v>27356.243999999999</v>
      </c>
      <c r="Q173" s="16">
        <v>54185.311000000002</v>
      </c>
      <c r="R173" s="16">
        <v>307109.81199999998</v>
      </c>
      <c r="S173" s="16">
        <v>265859.82299999997</v>
      </c>
      <c r="T173" s="16">
        <f t="shared" si="14"/>
        <v>3141.7883580562657</v>
      </c>
      <c r="U173" s="16">
        <f t="shared" si="15"/>
        <v>2861.9290843989766</v>
      </c>
      <c r="V173" s="16">
        <f t="shared" si="16"/>
        <v>2439.9343120204599</v>
      </c>
      <c r="W173" s="16">
        <f t="shared" si="17"/>
        <v>2587.462925831202</v>
      </c>
      <c r="X173" s="16">
        <f t="shared" si="18"/>
        <v>260.17537130899785</v>
      </c>
      <c r="Y173" s="56">
        <f t="shared" si="19"/>
        <v>221.81221018367816</v>
      </c>
    </row>
    <row r="174" spans="1:25" outlineLevel="2" x14ac:dyDescent="0.25">
      <c r="A174" s="24" t="s">
        <v>72</v>
      </c>
      <c r="B174" s="25" t="s">
        <v>31</v>
      </c>
      <c r="C174" s="25" t="s">
        <v>78</v>
      </c>
      <c r="D174" s="26">
        <v>96</v>
      </c>
      <c r="E174" s="27">
        <v>98.25</v>
      </c>
      <c r="F174" s="27">
        <v>36.79</v>
      </c>
      <c r="G174" s="44">
        <v>0.16308779559662953</v>
      </c>
      <c r="H174" s="44">
        <v>0.20385974449578689</v>
      </c>
      <c r="I174" s="29">
        <v>6</v>
      </c>
      <c r="J174" s="29">
        <v>1.5</v>
      </c>
      <c r="K174" s="29">
        <v>29.29</v>
      </c>
      <c r="L174" s="29">
        <v>2</v>
      </c>
      <c r="M174" s="29">
        <v>38.79</v>
      </c>
      <c r="N174" s="30">
        <v>-22990.683000000001</v>
      </c>
      <c r="O174" s="30">
        <v>312517.41700000002</v>
      </c>
      <c r="P174" s="30">
        <v>35065.798999999999</v>
      </c>
      <c r="Q174" s="30">
        <v>61015.38</v>
      </c>
      <c r="R174" s="30">
        <v>373532.79700000002</v>
      </c>
      <c r="S174" s="30">
        <v>350542.114</v>
      </c>
      <c r="T174" s="30">
        <f t="shared" si="14"/>
        <v>3801.8605292620869</v>
      </c>
      <c r="U174" s="30">
        <f t="shared" si="15"/>
        <v>3444.9567226463105</v>
      </c>
      <c r="V174" s="30">
        <f t="shared" si="16"/>
        <v>3210.9548600508906</v>
      </c>
      <c r="W174" s="30">
        <f t="shared" si="17"/>
        <v>3180.8388498727736</v>
      </c>
      <c r="X174" s="30">
        <f t="shared" si="18"/>
        <v>313.1778838769373</v>
      </c>
      <c r="Y174" s="45">
        <f t="shared" si="19"/>
        <v>291.90498727735371</v>
      </c>
    </row>
    <row r="175" spans="1:25" outlineLevel="2" x14ac:dyDescent="0.25">
      <c r="A175" s="20" t="s">
        <v>72</v>
      </c>
      <c r="B175" t="s">
        <v>31</v>
      </c>
      <c r="C175" t="s">
        <v>83</v>
      </c>
      <c r="D175" s="12">
        <v>99</v>
      </c>
      <c r="E175" s="13">
        <v>99.375</v>
      </c>
      <c r="F175" s="13">
        <v>38.049999999999997</v>
      </c>
      <c r="G175" s="46">
        <v>7.8843626806833114E-2</v>
      </c>
      <c r="H175" s="46">
        <v>0.54402102496714855</v>
      </c>
      <c r="I175" s="14">
        <v>3</v>
      </c>
      <c r="J175" s="14">
        <v>17.7</v>
      </c>
      <c r="K175" s="14">
        <v>17.350000000000001</v>
      </c>
      <c r="L175" s="14">
        <v>0</v>
      </c>
      <c r="M175" s="14">
        <v>38.049999999999997</v>
      </c>
      <c r="N175" s="16">
        <v>-45447.502999999997</v>
      </c>
      <c r="O175" s="16">
        <v>379274.73499999999</v>
      </c>
      <c r="P175" s="16">
        <v>52087.277999999998</v>
      </c>
      <c r="Q175" s="16">
        <v>116681.427</v>
      </c>
      <c r="R175" s="16">
        <v>495956.16200000001</v>
      </c>
      <c r="S175" s="16">
        <v>450508.65899999999</v>
      </c>
      <c r="T175" s="16">
        <f t="shared" si="14"/>
        <v>4990.753831446541</v>
      </c>
      <c r="U175" s="16">
        <f t="shared" si="15"/>
        <v>4466.6051220125792</v>
      </c>
      <c r="V175" s="16">
        <f t="shared" si="16"/>
        <v>4009.2717584905658</v>
      </c>
      <c r="W175" s="16">
        <f t="shared" si="17"/>
        <v>3816.6011069182387</v>
      </c>
      <c r="X175" s="16">
        <f t="shared" si="18"/>
        <v>406.05501109205267</v>
      </c>
      <c r="Y175" s="56">
        <f t="shared" si="19"/>
        <v>364.4792507718696</v>
      </c>
    </row>
    <row r="176" spans="1:25" outlineLevel="2" x14ac:dyDescent="0.25">
      <c r="A176" s="24" t="s">
        <v>72</v>
      </c>
      <c r="B176" s="25" t="s">
        <v>221</v>
      </c>
      <c r="C176" s="25" t="s">
        <v>227</v>
      </c>
      <c r="D176" s="26">
        <v>101</v>
      </c>
      <c r="E176" s="27">
        <v>99.5</v>
      </c>
      <c r="F176" s="27">
        <v>27.729999999999997</v>
      </c>
      <c r="G176" s="44">
        <v>0.50558961413631454</v>
      </c>
      <c r="H176" s="44">
        <v>0.60043274432023086</v>
      </c>
      <c r="I176" s="29">
        <v>14.02</v>
      </c>
      <c r="J176" s="29">
        <v>2.63</v>
      </c>
      <c r="K176" s="29">
        <v>11.08</v>
      </c>
      <c r="L176" s="29">
        <v>1.88</v>
      </c>
      <c r="M176" s="29">
        <v>29.609999999999996</v>
      </c>
      <c r="N176" s="30">
        <v>-42993.088000000003</v>
      </c>
      <c r="O176" s="30">
        <v>257713.704</v>
      </c>
      <c r="P176" s="30">
        <v>5762.13</v>
      </c>
      <c r="Q176" s="30">
        <v>67418.236999999994</v>
      </c>
      <c r="R176" s="30">
        <v>325131.94099999999</v>
      </c>
      <c r="S176" s="30">
        <v>282138.853</v>
      </c>
      <c r="T176" s="30">
        <f t="shared" si="14"/>
        <v>3267.6576984924623</v>
      </c>
      <c r="U176" s="30">
        <f t="shared" si="15"/>
        <v>3209.7468442211052</v>
      </c>
      <c r="V176" s="30">
        <f t="shared" si="16"/>
        <v>2777.6555075376882</v>
      </c>
      <c r="W176" s="30">
        <f t="shared" si="17"/>
        <v>2590.0874773869346</v>
      </c>
      <c r="X176" s="30">
        <f t="shared" si="18"/>
        <v>291.79516765646412</v>
      </c>
      <c r="Y176" s="45">
        <f t="shared" si="19"/>
        <v>252.51413704888074</v>
      </c>
    </row>
    <row r="177" spans="1:25" outlineLevel="2" x14ac:dyDescent="0.25">
      <c r="A177" s="20" t="s">
        <v>72</v>
      </c>
      <c r="B177" t="s">
        <v>31</v>
      </c>
      <c r="C177" t="s">
        <v>79</v>
      </c>
      <c r="D177" s="12">
        <v>96</v>
      </c>
      <c r="E177" s="13">
        <v>100</v>
      </c>
      <c r="F177" s="13">
        <v>25.23</v>
      </c>
      <c r="G177" s="46">
        <v>9.8692033293697981E-2</v>
      </c>
      <c r="H177" s="46">
        <v>0.34839476813317477</v>
      </c>
      <c r="I177" s="14">
        <v>2.4900000000000002</v>
      </c>
      <c r="J177" s="14">
        <v>6.3</v>
      </c>
      <c r="K177" s="14">
        <v>16.440000000000001</v>
      </c>
      <c r="L177" s="14">
        <v>3</v>
      </c>
      <c r="M177" s="14">
        <v>28.23</v>
      </c>
      <c r="N177" s="16">
        <v>-26475.269</v>
      </c>
      <c r="O177" s="16">
        <v>264816.03399999999</v>
      </c>
      <c r="P177" s="16">
        <v>42464.896999999997</v>
      </c>
      <c r="Q177" s="16">
        <v>66354.694000000003</v>
      </c>
      <c r="R177" s="16">
        <v>331170.728</v>
      </c>
      <c r="S177" s="16">
        <v>304695.45900000003</v>
      </c>
      <c r="T177" s="16">
        <f t="shared" si="14"/>
        <v>3311.7072800000001</v>
      </c>
      <c r="U177" s="16">
        <f t="shared" si="15"/>
        <v>2887.0583099999999</v>
      </c>
      <c r="V177" s="16">
        <f t="shared" si="16"/>
        <v>2622.3056200000005</v>
      </c>
      <c r="W177" s="16">
        <f t="shared" si="17"/>
        <v>2648.1603399999999</v>
      </c>
      <c r="X177" s="16">
        <f t="shared" si="18"/>
        <v>262.45984636363636</v>
      </c>
      <c r="Y177" s="56">
        <f t="shared" si="19"/>
        <v>238.39142000000004</v>
      </c>
    </row>
    <row r="178" spans="1:25" outlineLevel="2" x14ac:dyDescent="0.25">
      <c r="A178" s="24" t="s">
        <v>72</v>
      </c>
      <c r="B178" s="25" t="s">
        <v>31</v>
      </c>
      <c r="C178" s="25" t="s">
        <v>80</v>
      </c>
      <c r="D178" s="26">
        <v>97</v>
      </c>
      <c r="E178" s="27">
        <v>100.125</v>
      </c>
      <c r="F178" s="27">
        <v>29.439999999999998</v>
      </c>
      <c r="G178" s="44">
        <v>0.17289402173913043</v>
      </c>
      <c r="H178" s="44">
        <v>0.35801630434782611</v>
      </c>
      <c r="I178" s="29">
        <v>5.09</v>
      </c>
      <c r="J178" s="29">
        <v>5.45</v>
      </c>
      <c r="K178" s="29">
        <v>18.899999999999999</v>
      </c>
      <c r="L178" s="29">
        <v>1</v>
      </c>
      <c r="M178" s="29">
        <v>30.439999999999998</v>
      </c>
      <c r="N178" s="30">
        <v>-27468.624</v>
      </c>
      <c r="O178" s="30">
        <v>288387.19900000002</v>
      </c>
      <c r="P178" s="30">
        <v>35323.214999999997</v>
      </c>
      <c r="Q178" s="30">
        <v>70484.941000000006</v>
      </c>
      <c r="R178" s="30">
        <v>358872.14</v>
      </c>
      <c r="S178" s="30">
        <v>331403.516</v>
      </c>
      <c r="T178" s="30">
        <f t="shared" si="14"/>
        <v>3584.2410986267168</v>
      </c>
      <c r="U178" s="30">
        <f t="shared" si="15"/>
        <v>3231.4499375780279</v>
      </c>
      <c r="V178" s="30">
        <f t="shared" si="16"/>
        <v>2957.1066267166038</v>
      </c>
      <c r="W178" s="30">
        <f t="shared" si="17"/>
        <v>2880.2716504369541</v>
      </c>
      <c r="X178" s="30">
        <f t="shared" si="18"/>
        <v>293.76817614345708</v>
      </c>
      <c r="Y178" s="45">
        <f t="shared" si="19"/>
        <v>268.82787515605492</v>
      </c>
    </row>
    <row r="179" spans="1:25" outlineLevel="2" x14ac:dyDescent="0.25">
      <c r="A179" s="20" t="s">
        <v>72</v>
      </c>
      <c r="B179" t="s">
        <v>99</v>
      </c>
      <c r="C179" t="s">
        <v>113</v>
      </c>
      <c r="D179" s="12">
        <v>100</v>
      </c>
      <c r="E179" s="13">
        <v>100.5</v>
      </c>
      <c r="F179" s="13">
        <v>25.4</v>
      </c>
      <c r="G179" s="46">
        <v>0.50078740157480317</v>
      </c>
      <c r="H179" s="46">
        <v>0.6094488188976378</v>
      </c>
      <c r="I179" s="14">
        <v>12.72</v>
      </c>
      <c r="J179" s="14">
        <v>2.76</v>
      </c>
      <c r="K179" s="14">
        <v>9.92</v>
      </c>
      <c r="L179" s="14">
        <v>2.48</v>
      </c>
      <c r="M179" s="14">
        <v>27.88</v>
      </c>
      <c r="N179" s="16">
        <v>-31810.537</v>
      </c>
      <c r="O179" s="16">
        <v>266781.43699999998</v>
      </c>
      <c r="P179" s="16">
        <v>15433.992</v>
      </c>
      <c r="Q179" s="16">
        <v>45746.623</v>
      </c>
      <c r="R179" s="16">
        <v>312528.06</v>
      </c>
      <c r="S179" s="16">
        <v>280717.52299999999</v>
      </c>
      <c r="T179" s="16">
        <f t="shared" si="14"/>
        <v>3109.7319402985077</v>
      </c>
      <c r="U179" s="16">
        <f t="shared" si="15"/>
        <v>2956.1598805970148</v>
      </c>
      <c r="V179" s="16">
        <f t="shared" si="16"/>
        <v>2639.6371243781091</v>
      </c>
      <c r="W179" s="16">
        <f t="shared" si="17"/>
        <v>2654.5416616915422</v>
      </c>
      <c r="X179" s="16">
        <f t="shared" si="18"/>
        <v>268.74180732700137</v>
      </c>
      <c r="Y179" s="56">
        <f t="shared" si="19"/>
        <v>239.96701130710082</v>
      </c>
    </row>
    <row r="180" spans="1:25" outlineLevel="2" x14ac:dyDescent="0.25">
      <c r="A180" s="24" t="s">
        <v>72</v>
      </c>
      <c r="B180" s="25" t="s">
        <v>134</v>
      </c>
      <c r="C180" s="25" t="s">
        <v>148</v>
      </c>
      <c r="D180" s="26">
        <v>100</v>
      </c>
      <c r="E180" s="27">
        <v>101.25</v>
      </c>
      <c r="F180" s="27">
        <v>30.52</v>
      </c>
      <c r="G180" s="44">
        <v>0.42463958060288337</v>
      </c>
      <c r="H180" s="44">
        <v>0.67889908256880727</v>
      </c>
      <c r="I180" s="29">
        <v>12.96</v>
      </c>
      <c r="J180" s="29">
        <v>7.76</v>
      </c>
      <c r="K180" s="29">
        <v>9.8000000000000007</v>
      </c>
      <c r="L180" s="29">
        <v>2.16</v>
      </c>
      <c r="M180" s="29">
        <v>32.68</v>
      </c>
      <c r="N180" s="30">
        <v>-37516.027000000002</v>
      </c>
      <c r="O180" s="30">
        <v>304639.01500000001</v>
      </c>
      <c r="P180" s="30">
        <v>19375.907999999999</v>
      </c>
      <c r="Q180" s="30">
        <v>46915.498</v>
      </c>
      <c r="R180" s="30">
        <v>351554.51300000004</v>
      </c>
      <c r="S180" s="30">
        <v>314038.48600000003</v>
      </c>
      <c r="T180" s="30">
        <f t="shared" si="14"/>
        <v>3472.1433382716054</v>
      </c>
      <c r="U180" s="30">
        <f t="shared" si="15"/>
        <v>3280.7763456790126</v>
      </c>
      <c r="V180" s="30">
        <f t="shared" si="16"/>
        <v>2910.2476839506176</v>
      </c>
      <c r="W180" s="30">
        <f t="shared" si="17"/>
        <v>3008.7803950617285</v>
      </c>
      <c r="X180" s="30">
        <f t="shared" si="18"/>
        <v>298.25239506172841</v>
      </c>
      <c r="Y180" s="45">
        <f t="shared" si="19"/>
        <v>264.56797126823795</v>
      </c>
    </row>
    <row r="181" spans="1:25" outlineLevel="2" x14ac:dyDescent="0.25">
      <c r="A181" s="20" t="s">
        <v>72</v>
      </c>
      <c r="B181" t="s">
        <v>31</v>
      </c>
      <c r="C181" t="s">
        <v>82</v>
      </c>
      <c r="D181" s="12">
        <v>98</v>
      </c>
      <c r="E181" s="13">
        <v>101.375</v>
      </c>
      <c r="F181" s="13">
        <v>34.28</v>
      </c>
      <c r="G181" s="46">
        <v>0.15431738623103849</v>
      </c>
      <c r="H181" s="46">
        <v>0.33634772462077017</v>
      </c>
      <c r="I181" s="14">
        <v>5.29</v>
      </c>
      <c r="J181" s="14">
        <v>6.24</v>
      </c>
      <c r="K181" s="14">
        <v>22.75</v>
      </c>
      <c r="L181" s="14">
        <v>0</v>
      </c>
      <c r="M181" s="14">
        <v>34.28</v>
      </c>
      <c r="N181" s="16">
        <v>-29324.941999999999</v>
      </c>
      <c r="O181" s="16">
        <v>320857.603</v>
      </c>
      <c r="P181" s="16">
        <v>38136.881000000001</v>
      </c>
      <c r="Q181" s="16">
        <v>82278.168999999994</v>
      </c>
      <c r="R181" s="16">
        <v>403135.772</v>
      </c>
      <c r="S181" s="16">
        <v>373810.83</v>
      </c>
      <c r="T181" s="16">
        <f t="shared" si="14"/>
        <v>3976.678392108508</v>
      </c>
      <c r="U181" s="16">
        <f t="shared" si="15"/>
        <v>3600.4822786683108</v>
      </c>
      <c r="V181" s="16">
        <f t="shared" si="16"/>
        <v>3311.2103477188657</v>
      </c>
      <c r="W181" s="16">
        <f t="shared" si="17"/>
        <v>3165.0565030826142</v>
      </c>
      <c r="X181" s="16">
        <f t="shared" si="18"/>
        <v>327.31657078802823</v>
      </c>
      <c r="Y181" s="56">
        <f t="shared" si="19"/>
        <v>301.01912251989688</v>
      </c>
    </row>
    <row r="182" spans="1:25" outlineLevel="2" x14ac:dyDescent="0.25">
      <c r="A182" s="24" t="s">
        <v>72</v>
      </c>
      <c r="B182" s="25" t="s">
        <v>152</v>
      </c>
      <c r="C182" s="25" t="s">
        <v>157</v>
      </c>
      <c r="D182" s="26">
        <v>101</v>
      </c>
      <c r="E182" s="27">
        <v>101.375</v>
      </c>
      <c r="F182" s="27">
        <v>28.11</v>
      </c>
      <c r="G182" s="44">
        <v>0.10672358591248667</v>
      </c>
      <c r="H182" s="44">
        <v>0.32159373888295978</v>
      </c>
      <c r="I182" s="29">
        <v>3</v>
      </c>
      <c r="J182" s="29">
        <v>6.04</v>
      </c>
      <c r="K182" s="29">
        <v>19.07</v>
      </c>
      <c r="L182" s="29">
        <v>2.75</v>
      </c>
      <c r="M182" s="29">
        <v>30.86</v>
      </c>
      <c r="N182" s="30">
        <v>-31022.385999999999</v>
      </c>
      <c r="O182" s="30">
        <v>276470.19199999998</v>
      </c>
      <c r="P182" s="30">
        <v>43265.567999999999</v>
      </c>
      <c r="Q182" s="30">
        <v>83854.985000000001</v>
      </c>
      <c r="R182" s="30">
        <v>360325.17699999997</v>
      </c>
      <c r="S182" s="30">
        <v>329302.79099999997</v>
      </c>
      <c r="T182" s="30">
        <f t="shared" si="14"/>
        <v>3554.3790579531437</v>
      </c>
      <c r="U182" s="30">
        <f t="shared" si="15"/>
        <v>3127.5917040690501</v>
      </c>
      <c r="V182" s="30">
        <f t="shared" si="16"/>
        <v>2821.5755659679407</v>
      </c>
      <c r="W182" s="30">
        <f t="shared" si="17"/>
        <v>2727.2028803945745</v>
      </c>
      <c r="X182" s="30">
        <f t="shared" si="18"/>
        <v>284.32651855173185</v>
      </c>
      <c r="Y182" s="45">
        <f t="shared" si="19"/>
        <v>256.50686963344918</v>
      </c>
    </row>
    <row r="183" spans="1:25" outlineLevel="2" x14ac:dyDescent="0.25">
      <c r="A183" s="20" t="s">
        <v>72</v>
      </c>
      <c r="B183" t="s">
        <v>99</v>
      </c>
      <c r="C183" t="s">
        <v>112</v>
      </c>
      <c r="D183" s="12">
        <v>99</v>
      </c>
      <c r="E183" s="13">
        <v>102</v>
      </c>
      <c r="F183" s="13">
        <v>32.5</v>
      </c>
      <c r="G183" s="46">
        <v>0.21815384615384614</v>
      </c>
      <c r="H183" s="46">
        <v>0.41200000000000003</v>
      </c>
      <c r="I183" s="14">
        <v>7.09</v>
      </c>
      <c r="J183" s="14">
        <v>6.3</v>
      </c>
      <c r="K183" s="14">
        <v>19.11</v>
      </c>
      <c r="L183" s="14">
        <v>1</v>
      </c>
      <c r="M183" s="14">
        <v>33.5</v>
      </c>
      <c r="N183" s="16">
        <v>-43001.142999999996</v>
      </c>
      <c r="O183" s="16">
        <v>318852.78399999999</v>
      </c>
      <c r="P183" s="16">
        <v>30982.295999999998</v>
      </c>
      <c r="Q183" s="16">
        <v>59686.733</v>
      </c>
      <c r="R183" s="16">
        <v>378539.51699999999</v>
      </c>
      <c r="S183" s="16">
        <v>335538.37400000001</v>
      </c>
      <c r="T183" s="16">
        <f t="shared" si="14"/>
        <v>3711.1717352941178</v>
      </c>
      <c r="U183" s="16">
        <f t="shared" si="15"/>
        <v>3407.4237352941177</v>
      </c>
      <c r="V183" s="16">
        <f t="shared" si="16"/>
        <v>2985.8439019607845</v>
      </c>
      <c r="W183" s="16">
        <f t="shared" si="17"/>
        <v>3126.0076862745095</v>
      </c>
      <c r="X183" s="16">
        <f t="shared" si="18"/>
        <v>309.76579411764709</v>
      </c>
      <c r="Y183" s="56">
        <f t="shared" si="19"/>
        <v>271.44035472370769</v>
      </c>
    </row>
    <row r="184" spans="1:25" outlineLevel="2" x14ac:dyDescent="0.25">
      <c r="A184" s="24" t="s">
        <v>72</v>
      </c>
      <c r="B184" s="25" t="s">
        <v>288</v>
      </c>
      <c r="C184" s="25" t="s">
        <v>289</v>
      </c>
      <c r="D184" s="26">
        <v>105</v>
      </c>
      <c r="E184" s="27">
        <v>102.375</v>
      </c>
      <c r="F184" s="27">
        <v>33.47</v>
      </c>
      <c r="G184" s="44">
        <v>0.20466089034956678</v>
      </c>
      <c r="H184" s="44">
        <v>0.3907977293098297</v>
      </c>
      <c r="I184" s="29">
        <v>6.85</v>
      </c>
      <c r="J184" s="29">
        <v>6.23</v>
      </c>
      <c r="K184" s="29">
        <v>20.39</v>
      </c>
      <c r="L184" s="29">
        <v>1</v>
      </c>
      <c r="M184" s="29">
        <v>34.47</v>
      </c>
      <c r="N184" s="30">
        <v>-40755.377</v>
      </c>
      <c r="O184" s="30">
        <v>275947.89</v>
      </c>
      <c r="P184" s="30">
        <v>36933</v>
      </c>
      <c r="Q184" s="30">
        <v>74095.051999999996</v>
      </c>
      <c r="R184" s="30">
        <v>350042.94200000004</v>
      </c>
      <c r="S184" s="30">
        <v>309287.56500000006</v>
      </c>
      <c r="T184" s="30">
        <f t="shared" si="14"/>
        <v>3419.2228766788771</v>
      </c>
      <c r="U184" s="30">
        <f t="shared" si="15"/>
        <v>3058.4609719169721</v>
      </c>
      <c r="V184" s="30">
        <f t="shared" si="16"/>
        <v>2660.3620512820517</v>
      </c>
      <c r="W184" s="30">
        <f t="shared" si="17"/>
        <v>2695.4616849816853</v>
      </c>
      <c r="X184" s="30">
        <f t="shared" si="18"/>
        <v>278.04190653790653</v>
      </c>
      <c r="Y184" s="45">
        <f t="shared" si="19"/>
        <v>241.85109557109561</v>
      </c>
    </row>
    <row r="185" spans="1:25" outlineLevel="2" x14ac:dyDescent="0.25">
      <c r="A185" s="20" t="s">
        <v>72</v>
      </c>
      <c r="B185" t="s">
        <v>152</v>
      </c>
      <c r="C185" t="s">
        <v>156</v>
      </c>
      <c r="D185" s="12">
        <v>98</v>
      </c>
      <c r="E185" s="13">
        <v>102.5</v>
      </c>
      <c r="F185" s="13">
        <v>23.7</v>
      </c>
      <c r="G185" s="46">
        <v>0.29535864978902954</v>
      </c>
      <c r="H185" s="46">
        <v>0.36708860759493667</v>
      </c>
      <c r="I185" s="14">
        <v>7</v>
      </c>
      <c r="J185" s="14">
        <v>1.7</v>
      </c>
      <c r="K185" s="14">
        <v>15</v>
      </c>
      <c r="L185" s="14">
        <v>2</v>
      </c>
      <c r="M185" s="14">
        <v>25.7</v>
      </c>
      <c r="N185" s="16">
        <v>-33111.760000000002</v>
      </c>
      <c r="O185" s="16">
        <v>213701.63800000001</v>
      </c>
      <c r="P185" s="16">
        <v>69028.361000000004</v>
      </c>
      <c r="Q185" s="16">
        <v>106179.77</v>
      </c>
      <c r="R185" s="16">
        <v>319881.408</v>
      </c>
      <c r="S185" s="16">
        <v>286769.64799999999</v>
      </c>
      <c r="T185" s="16">
        <f t="shared" si="14"/>
        <v>3120.7942243902439</v>
      </c>
      <c r="U185" s="16">
        <f t="shared" si="15"/>
        <v>2447.3467999999998</v>
      </c>
      <c r="V185" s="16">
        <f t="shared" si="16"/>
        <v>2124.3052390243902</v>
      </c>
      <c r="W185" s="16">
        <f t="shared" si="17"/>
        <v>2084.8940292682928</v>
      </c>
      <c r="X185" s="16">
        <f t="shared" si="18"/>
        <v>222.4860727272727</v>
      </c>
      <c r="Y185" s="56">
        <f t="shared" si="19"/>
        <v>193.11865809312638</v>
      </c>
    </row>
    <row r="186" spans="1:25" outlineLevel="2" x14ac:dyDescent="0.25">
      <c r="A186" s="24" t="s">
        <v>72</v>
      </c>
      <c r="B186" s="25" t="s">
        <v>31</v>
      </c>
      <c r="C186" s="25" t="s">
        <v>87</v>
      </c>
      <c r="D186" s="26">
        <v>104</v>
      </c>
      <c r="E186" s="27">
        <v>102.75</v>
      </c>
      <c r="F186" s="27">
        <v>30.88</v>
      </c>
      <c r="G186" s="44">
        <v>0.28011658031088082</v>
      </c>
      <c r="H186" s="44">
        <v>0.40317357512953367</v>
      </c>
      <c r="I186" s="29">
        <v>8.65</v>
      </c>
      <c r="J186" s="29">
        <v>3.8</v>
      </c>
      <c r="K186" s="29">
        <v>18.43</v>
      </c>
      <c r="L186" s="29">
        <v>1</v>
      </c>
      <c r="M186" s="29">
        <v>31.88</v>
      </c>
      <c r="N186" s="30">
        <v>-25273.759999999998</v>
      </c>
      <c r="O186" s="30">
        <v>285018.91800000001</v>
      </c>
      <c r="P186" s="30">
        <v>31610.208999999999</v>
      </c>
      <c r="Q186" s="30">
        <v>69067.625</v>
      </c>
      <c r="R186" s="30">
        <v>354086.54300000001</v>
      </c>
      <c r="S186" s="30">
        <v>328812.783</v>
      </c>
      <c r="T186" s="30">
        <f t="shared" si="14"/>
        <v>3446.0977420924573</v>
      </c>
      <c r="U186" s="30">
        <f t="shared" si="15"/>
        <v>3138.4558053527985</v>
      </c>
      <c r="V186" s="30">
        <f t="shared" si="16"/>
        <v>2892.4824720194651</v>
      </c>
      <c r="W186" s="30">
        <f t="shared" si="17"/>
        <v>2773.9067445255473</v>
      </c>
      <c r="X186" s="30">
        <f t="shared" si="18"/>
        <v>285.31416412298171</v>
      </c>
      <c r="Y186" s="45">
        <f t="shared" si="19"/>
        <v>262.95295200176957</v>
      </c>
    </row>
    <row r="187" spans="1:25" outlineLevel="2" x14ac:dyDescent="0.25">
      <c r="A187" s="20" t="s">
        <v>72</v>
      </c>
      <c r="B187" t="s">
        <v>31</v>
      </c>
      <c r="C187" t="s">
        <v>84</v>
      </c>
      <c r="D187" s="12">
        <v>100</v>
      </c>
      <c r="E187" s="13">
        <v>103.125</v>
      </c>
      <c r="F187" s="13">
        <v>34.06</v>
      </c>
      <c r="G187" s="46">
        <v>0.29359953024075158</v>
      </c>
      <c r="H187" s="46">
        <v>0.48443922489724012</v>
      </c>
      <c r="I187" s="14">
        <v>10</v>
      </c>
      <c r="J187" s="14">
        <v>6.5</v>
      </c>
      <c r="K187" s="14">
        <v>17.559999999999999</v>
      </c>
      <c r="L187" s="14">
        <v>0</v>
      </c>
      <c r="M187" s="14">
        <v>34.06</v>
      </c>
      <c r="N187" s="16">
        <v>-27571.023000000001</v>
      </c>
      <c r="O187" s="16">
        <v>335115.47700000001</v>
      </c>
      <c r="P187" s="16">
        <v>38542.146999999997</v>
      </c>
      <c r="Q187" s="16">
        <v>70221.331000000006</v>
      </c>
      <c r="R187" s="16">
        <v>405336.80800000002</v>
      </c>
      <c r="S187" s="16">
        <v>377765.78500000003</v>
      </c>
      <c r="T187" s="16">
        <f t="shared" si="14"/>
        <v>3930.5387442424244</v>
      </c>
      <c r="U187" s="16">
        <f t="shared" si="15"/>
        <v>3556.7967127272727</v>
      </c>
      <c r="V187" s="16">
        <f t="shared" si="16"/>
        <v>3289.4413381818185</v>
      </c>
      <c r="W187" s="16">
        <f t="shared" si="17"/>
        <v>3249.6046254545454</v>
      </c>
      <c r="X187" s="16">
        <f t="shared" si="18"/>
        <v>323.34515570247936</v>
      </c>
      <c r="Y187" s="56">
        <f t="shared" si="19"/>
        <v>299.04012165289259</v>
      </c>
    </row>
    <row r="188" spans="1:25" outlineLevel="2" x14ac:dyDescent="0.25">
      <c r="A188" s="24" t="s">
        <v>72</v>
      </c>
      <c r="B188" s="25" t="s">
        <v>31</v>
      </c>
      <c r="C188" s="25" t="s">
        <v>89</v>
      </c>
      <c r="D188" s="26">
        <v>106</v>
      </c>
      <c r="E188" s="27">
        <v>103.375</v>
      </c>
      <c r="F188" s="27">
        <v>30.97</v>
      </c>
      <c r="G188" s="44">
        <v>0.42944785276073622</v>
      </c>
      <c r="H188" s="44">
        <v>0.51017113335485953</v>
      </c>
      <c r="I188" s="29">
        <v>13.3</v>
      </c>
      <c r="J188" s="29">
        <v>2.5</v>
      </c>
      <c r="K188" s="29">
        <v>15.17</v>
      </c>
      <c r="L188" s="29">
        <v>3</v>
      </c>
      <c r="M188" s="29">
        <v>33.97</v>
      </c>
      <c r="N188" s="30">
        <v>-31847.784</v>
      </c>
      <c r="O188" s="30">
        <v>367603.99800000002</v>
      </c>
      <c r="P188" s="30">
        <v>37874.313999999998</v>
      </c>
      <c r="Q188" s="30">
        <v>70912.445000000007</v>
      </c>
      <c r="R188" s="30">
        <v>438516.44300000003</v>
      </c>
      <c r="S188" s="30">
        <v>406668.65900000004</v>
      </c>
      <c r="T188" s="30">
        <f t="shared" si="14"/>
        <v>4241.9970302297461</v>
      </c>
      <c r="U188" s="30">
        <f t="shared" si="15"/>
        <v>3875.6191438935916</v>
      </c>
      <c r="V188" s="30">
        <f t="shared" si="16"/>
        <v>3567.5390084643291</v>
      </c>
      <c r="W188" s="30">
        <f t="shared" si="17"/>
        <v>3556.0241644498187</v>
      </c>
      <c r="X188" s="30">
        <f t="shared" si="18"/>
        <v>352.32901308123559</v>
      </c>
      <c r="Y188" s="45">
        <f t="shared" si="19"/>
        <v>324.32172804221176</v>
      </c>
    </row>
    <row r="189" spans="1:25" outlineLevel="2" x14ac:dyDescent="0.25">
      <c r="A189" s="20" t="s">
        <v>72</v>
      </c>
      <c r="B189" t="s">
        <v>99</v>
      </c>
      <c r="C189" t="s">
        <v>114</v>
      </c>
      <c r="D189" s="12">
        <v>106</v>
      </c>
      <c r="E189" s="13">
        <v>105.625</v>
      </c>
      <c r="F189" s="13">
        <v>33.660000000000004</v>
      </c>
      <c r="G189" s="46">
        <v>0.23024361259655374</v>
      </c>
      <c r="H189" s="46">
        <v>0.27391562685680332</v>
      </c>
      <c r="I189" s="14">
        <v>7.75</v>
      </c>
      <c r="J189" s="14">
        <v>1.47</v>
      </c>
      <c r="K189" s="14">
        <v>24.44</v>
      </c>
      <c r="L189" s="14">
        <v>2.75</v>
      </c>
      <c r="M189" s="14">
        <v>36.410000000000004</v>
      </c>
      <c r="N189" s="16">
        <v>-42025.516000000003</v>
      </c>
      <c r="O189" s="16">
        <v>326237.70699999999</v>
      </c>
      <c r="P189" s="16">
        <v>31386.18</v>
      </c>
      <c r="Q189" s="16">
        <v>61964.582999999999</v>
      </c>
      <c r="R189" s="16">
        <v>388202.29</v>
      </c>
      <c r="S189" s="16">
        <v>346176.77399999998</v>
      </c>
      <c r="T189" s="16">
        <f t="shared" si="14"/>
        <v>3675.2879526627216</v>
      </c>
      <c r="U189" s="16">
        <f t="shared" si="15"/>
        <v>3378.1406863905322</v>
      </c>
      <c r="V189" s="16">
        <f t="shared" si="16"/>
        <v>2980.2659786982249</v>
      </c>
      <c r="W189" s="16">
        <f t="shared" si="17"/>
        <v>3088.6410130177514</v>
      </c>
      <c r="X189" s="16">
        <f t="shared" si="18"/>
        <v>307.10369876277565</v>
      </c>
      <c r="Y189" s="56">
        <f t="shared" si="19"/>
        <v>270.93327079074771</v>
      </c>
    </row>
    <row r="190" spans="1:25" outlineLevel="2" x14ac:dyDescent="0.25">
      <c r="A190" s="24" t="s">
        <v>72</v>
      </c>
      <c r="B190" s="25" t="s">
        <v>267</v>
      </c>
      <c r="C190" s="25" t="s">
        <v>269</v>
      </c>
      <c r="D190" s="26">
        <v>102</v>
      </c>
      <c r="E190" s="27">
        <v>105.625</v>
      </c>
      <c r="F190" s="27">
        <v>35.480000000000004</v>
      </c>
      <c r="G190" s="44">
        <v>5.636978579481397E-2</v>
      </c>
      <c r="H190" s="44">
        <v>0.35625704622322435</v>
      </c>
      <c r="I190" s="29">
        <v>2</v>
      </c>
      <c r="J190" s="29">
        <v>10.64</v>
      </c>
      <c r="K190" s="29">
        <v>22.84</v>
      </c>
      <c r="L190" s="29">
        <v>2.75</v>
      </c>
      <c r="M190" s="29">
        <v>38.230000000000004</v>
      </c>
      <c r="N190" s="30">
        <v>-42081.357000000004</v>
      </c>
      <c r="O190" s="30">
        <v>351454.92599999998</v>
      </c>
      <c r="P190" s="30">
        <v>50040.828000000001</v>
      </c>
      <c r="Q190" s="30">
        <v>92528.322</v>
      </c>
      <c r="R190" s="30">
        <v>443983.24799999996</v>
      </c>
      <c r="S190" s="30">
        <v>401901.89099999995</v>
      </c>
      <c r="T190" s="30">
        <f t="shared" si="14"/>
        <v>4203.3916970414193</v>
      </c>
      <c r="U190" s="30">
        <f t="shared" si="15"/>
        <v>3729.6323786982248</v>
      </c>
      <c r="V190" s="30">
        <f t="shared" si="16"/>
        <v>3331.2289988165676</v>
      </c>
      <c r="W190" s="30">
        <f t="shared" si="17"/>
        <v>3327.3839147928993</v>
      </c>
      <c r="X190" s="30">
        <f t="shared" si="18"/>
        <v>339.05748897256586</v>
      </c>
      <c r="Y190" s="45">
        <f t="shared" si="19"/>
        <v>302.83899989241525</v>
      </c>
    </row>
    <row r="191" spans="1:25" outlineLevel="2" x14ac:dyDescent="0.25">
      <c r="A191" s="20" t="s">
        <v>72</v>
      </c>
      <c r="B191" t="s">
        <v>31</v>
      </c>
      <c r="C191" t="s">
        <v>85</v>
      </c>
      <c r="D191" s="12">
        <v>103</v>
      </c>
      <c r="E191" s="13">
        <v>107.25</v>
      </c>
      <c r="F191" s="13">
        <v>30.93</v>
      </c>
      <c r="G191" s="46">
        <v>0.22631749110895572</v>
      </c>
      <c r="H191" s="46">
        <v>0.37180730682185581</v>
      </c>
      <c r="I191" s="14">
        <v>7</v>
      </c>
      <c r="J191" s="14">
        <v>4.5</v>
      </c>
      <c r="K191" s="14">
        <v>19.43</v>
      </c>
      <c r="L191" s="14">
        <v>2</v>
      </c>
      <c r="M191" s="14">
        <v>32.93</v>
      </c>
      <c r="N191" s="16">
        <v>-28025.58</v>
      </c>
      <c r="O191" s="16">
        <v>280420.75400000002</v>
      </c>
      <c r="P191" s="16">
        <v>33403.177000000003</v>
      </c>
      <c r="Q191" s="16">
        <v>62643.993000000002</v>
      </c>
      <c r="R191" s="16">
        <v>343064.74700000003</v>
      </c>
      <c r="S191" s="16">
        <v>315039.16700000002</v>
      </c>
      <c r="T191" s="16">
        <f t="shared" si="14"/>
        <v>3198.7388997669</v>
      </c>
      <c r="U191" s="16">
        <f t="shared" si="15"/>
        <v>2887.287365967366</v>
      </c>
      <c r="V191" s="16">
        <f t="shared" si="16"/>
        <v>2625.9765967365965</v>
      </c>
      <c r="W191" s="16">
        <f t="shared" si="17"/>
        <v>2614.6457249417249</v>
      </c>
      <c r="X191" s="16">
        <f t="shared" si="18"/>
        <v>262.48066963339693</v>
      </c>
      <c r="Y191" s="56">
        <f t="shared" si="19"/>
        <v>238.72514515787242</v>
      </c>
    </row>
    <row r="192" spans="1:25" outlineLevel="2" x14ac:dyDescent="0.25">
      <c r="A192" s="24" t="s">
        <v>72</v>
      </c>
      <c r="B192" s="25" t="s">
        <v>161</v>
      </c>
      <c r="C192" s="25" t="s">
        <v>166</v>
      </c>
      <c r="D192" s="26">
        <v>105</v>
      </c>
      <c r="E192" s="27">
        <v>107.25</v>
      </c>
      <c r="F192" s="27">
        <v>29.13</v>
      </c>
      <c r="G192" s="44">
        <v>0.28355647099210435</v>
      </c>
      <c r="H192" s="44">
        <v>0.48952969447305184</v>
      </c>
      <c r="I192" s="29">
        <v>8.26</v>
      </c>
      <c r="J192" s="29">
        <v>6</v>
      </c>
      <c r="K192" s="29">
        <v>14.87</v>
      </c>
      <c r="L192" s="29">
        <v>0</v>
      </c>
      <c r="M192" s="29">
        <v>29.13</v>
      </c>
      <c r="N192" s="30">
        <v>-38694.39</v>
      </c>
      <c r="O192" s="30">
        <v>226262.842</v>
      </c>
      <c r="P192" s="30">
        <v>16791.504000000001</v>
      </c>
      <c r="Q192" s="30">
        <v>57171.966999999997</v>
      </c>
      <c r="R192" s="30">
        <v>283434.80900000001</v>
      </c>
      <c r="S192" s="30">
        <v>244740.41899999999</v>
      </c>
      <c r="T192" s="30">
        <f t="shared" si="14"/>
        <v>2642.7488018648019</v>
      </c>
      <c r="U192" s="30">
        <f t="shared" si="15"/>
        <v>2486.1846620046617</v>
      </c>
      <c r="V192" s="30">
        <f t="shared" si="16"/>
        <v>2125.3978088578087</v>
      </c>
      <c r="W192" s="30">
        <f t="shared" si="17"/>
        <v>2109.6768484848485</v>
      </c>
      <c r="X192" s="30">
        <f t="shared" si="18"/>
        <v>226.01678745496926</v>
      </c>
      <c r="Y192" s="45">
        <f t="shared" si="19"/>
        <v>193.21798262343717</v>
      </c>
    </row>
    <row r="193" spans="1:25" outlineLevel="2" x14ac:dyDescent="0.25">
      <c r="A193" s="20" t="s">
        <v>72</v>
      </c>
      <c r="B193" t="s">
        <v>267</v>
      </c>
      <c r="C193" t="s">
        <v>270</v>
      </c>
      <c r="D193" s="12">
        <v>107</v>
      </c>
      <c r="E193" s="13">
        <v>107.25</v>
      </c>
      <c r="F193" s="13">
        <v>35.11</v>
      </c>
      <c r="G193" s="46">
        <v>0.28852178866419825</v>
      </c>
      <c r="H193" s="46">
        <v>0.55710623753916266</v>
      </c>
      <c r="I193" s="14">
        <v>10.130000000000001</v>
      </c>
      <c r="J193" s="14">
        <v>9.43</v>
      </c>
      <c r="K193" s="14">
        <v>15.55</v>
      </c>
      <c r="L193" s="14">
        <v>3</v>
      </c>
      <c r="M193" s="14">
        <v>38.11</v>
      </c>
      <c r="N193" s="16">
        <v>-38128.466999999997</v>
      </c>
      <c r="O193" s="16">
        <v>310556.31699999998</v>
      </c>
      <c r="P193" s="16">
        <v>64229.572</v>
      </c>
      <c r="Q193" s="16">
        <v>112208.1</v>
      </c>
      <c r="R193" s="16">
        <v>422764.41700000002</v>
      </c>
      <c r="S193" s="16">
        <v>384635.95</v>
      </c>
      <c r="T193" s="16">
        <f t="shared" si="14"/>
        <v>3941.8593659673661</v>
      </c>
      <c r="U193" s="16">
        <f t="shared" si="15"/>
        <v>3342.9822377622381</v>
      </c>
      <c r="V193" s="16">
        <f t="shared" si="16"/>
        <v>2987.4720559440561</v>
      </c>
      <c r="W193" s="16">
        <f t="shared" si="17"/>
        <v>2895.6299953379953</v>
      </c>
      <c r="X193" s="16">
        <f t="shared" si="18"/>
        <v>303.90747616020349</v>
      </c>
      <c r="Y193" s="56">
        <f t="shared" si="19"/>
        <v>271.58836872218694</v>
      </c>
    </row>
    <row r="194" spans="1:25" outlineLevel="2" x14ac:dyDescent="0.25">
      <c r="A194" s="24" t="s">
        <v>72</v>
      </c>
      <c r="B194" s="25" t="s">
        <v>31</v>
      </c>
      <c r="C194" s="25" t="s">
        <v>86</v>
      </c>
      <c r="D194" s="26">
        <v>104</v>
      </c>
      <c r="E194" s="27">
        <v>107.5</v>
      </c>
      <c r="F194" s="27">
        <v>30.83</v>
      </c>
      <c r="G194" s="44">
        <v>0.11676938047356472</v>
      </c>
      <c r="H194" s="44">
        <v>0.37139150178397662</v>
      </c>
      <c r="I194" s="29">
        <v>3.6</v>
      </c>
      <c r="J194" s="29">
        <v>7.85</v>
      </c>
      <c r="K194" s="29">
        <v>19.38</v>
      </c>
      <c r="L194" s="29">
        <v>3.5</v>
      </c>
      <c r="M194" s="29">
        <v>34.33</v>
      </c>
      <c r="N194" s="30">
        <v>-28023.116000000002</v>
      </c>
      <c r="O194" s="30">
        <v>317941.55200000003</v>
      </c>
      <c r="P194" s="30">
        <v>35650.112000000001</v>
      </c>
      <c r="Q194" s="30">
        <v>67203.816000000006</v>
      </c>
      <c r="R194" s="30">
        <v>385145.36800000002</v>
      </c>
      <c r="S194" s="30">
        <v>357122.25200000004</v>
      </c>
      <c r="T194" s="30">
        <f t="shared" si="14"/>
        <v>3582.7476093023256</v>
      </c>
      <c r="U194" s="30">
        <f t="shared" si="15"/>
        <v>3251.1186604651161</v>
      </c>
      <c r="V194" s="30">
        <f t="shared" si="16"/>
        <v>2990.4385116279072</v>
      </c>
      <c r="W194" s="30">
        <f t="shared" si="17"/>
        <v>2957.5958325581396</v>
      </c>
      <c r="X194" s="30">
        <f t="shared" si="18"/>
        <v>295.55624186046509</v>
      </c>
      <c r="Y194" s="45">
        <f t="shared" si="19"/>
        <v>271.85804651162795</v>
      </c>
    </row>
    <row r="195" spans="1:25" outlineLevel="2" x14ac:dyDescent="0.25">
      <c r="A195" s="20" t="s">
        <v>72</v>
      </c>
      <c r="B195" t="s">
        <v>31</v>
      </c>
      <c r="C195" t="s">
        <v>88</v>
      </c>
      <c r="D195" s="12">
        <v>105</v>
      </c>
      <c r="E195" s="13">
        <v>107.5</v>
      </c>
      <c r="F195" s="13">
        <v>31.65</v>
      </c>
      <c r="G195" s="46">
        <v>0.12638230647709323</v>
      </c>
      <c r="H195" s="46">
        <v>0.32227488151658767</v>
      </c>
      <c r="I195" s="14">
        <v>4</v>
      </c>
      <c r="J195" s="14">
        <v>6.2</v>
      </c>
      <c r="K195" s="14">
        <v>21.45</v>
      </c>
      <c r="L195" s="14">
        <v>2</v>
      </c>
      <c r="M195" s="14">
        <v>33.65</v>
      </c>
      <c r="N195" s="16">
        <v>-31130.355</v>
      </c>
      <c r="O195" s="16">
        <v>315258.81800000003</v>
      </c>
      <c r="P195" s="16">
        <v>40487.356</v>
      </c>
      <c r="Q195" s="16">
        <v>75777.100000000006</v>
      </c>
      <c r="R195" s="16">
        <v>391035.91800000006</v>
      </c>
      <c r="S195" s="16">
        <v>359905.56300000008</v>
      </c>
      <c r="T195" s="16">
        <f t="shared" si="14"/>
        <v>3637.5434232558146</v>
      </c>
      <c r="U195" s="16">
        <f t="shared" si="15"/>
        <v>3260.9168558139536</v>
      </c>
      <c r="V195" s="16">
        <f t="shared" si="16"/>
        <v>2971.3321581395353</v>
      </c>
      <c r="W195" s="16">
        <f t="shared" si="17"/>
        <v>2932.6401674418607</v>
      </c>
      <c r="X195" s="16">
        <f t="shared" si="18"/>
        <v>296.44698689217762</v>
      </c>
      <c r="Y195" s="56">
        <f t="shared" si="19"/>
        <v>270.12110528541228</v>
      </c>
    </row>
    <row r="196" spans="1:25" outlineLevel="2" x14ac:dyDescent="0.25">
      <c r="A196" s="24" t="s">
        <v>72</v>
      </c>
      <c r="B196" s="25" t="s">
        <v>134</v>
      </c>
      <c r="C196" s="25" t="s">
        <v>149</v>
      </c>
      <c r="D196" s="26">
        <v>106</v>
      </c>
      <c r="E196" s="27">
        <v>108.125</v>
      </c>
      <c r="F196" s="27">
        <v>35.96</v>
      </c>
      <c r="G196" s="44">
        <v>9.955506117908787E-2</v>
      </c>
      <c r="H196" s="44">
        <v>0.21078976640711902</v>
      </c>
      <c r="I196" s="29">
        <v>3.58</v>
      </c>
      <c r="J196" s="29">
        <v>4</v>
      </c>
      <c r="K196" s="29">
        <v>28.38</v>
      </c>
      <c r="L196" s="29">
        <v>0</v>
      </c>
      <c r="M196" s="29">
        <v>35.96</v>
      </c>
      <c r="N196" s="30">
        <v>-35619.216999999997</v>
      </c>
      <c r="O196" s="30">
        <v>246370.85699999999</v>
      </c>
      <c r="P196" s="30">
        <v>28168.799999999999</v>
      </c>
      <c r="Q196" s="30">
        <v>76041.576000000001</v>
      </c>
      <c r="R196" s="30">
        <v>322412.43299999996</v>
      </c>
      <c r="S196" s="30">
        <v>286793.21599999996</v>
      </c>
      <c r="T196" s="30">
        <f t="shared" si="14"/>
        <v>2981.8490913294795</v>
      </c>
      <c r="U196" s="30">
        <f t="shared" si="15"/>
        <v>2721.3283976878611</v>
      </c>
      <c r="V196" s="30">
        <f t="shared" si="16"/>
        <v>2391.9021132947973</v>
      </c>
      <c r="W196" s="30">
        <f t="shared" si="17"/>
        <v>2278.5744</v>
      </c>
      <c r="X196" s="30">
        <f t="shared" si="18"/>
        <v>247.39349069889647</v>
      </c>
      <c r="Y196" s="45">
        <f t="shared" si="19"/>
        <v>217.44564666316339</v>
      </c>
    </row>
    <row r="197" spans="1:25" outlineLevel="2" x14ac:dyDescent="0.25">
      <c r="A197" s="20" t="s">
        <v>72</v>
      </c>
      <c r="B197" t="s">
        <v>288</v>
      </c>
      <c r="C197" t="s">
        <v>290</v>
      </c>
      <c r="D197" s="12">
        <v>113</v>
      </c>
      <c r="E197" s="13">
        <v>109.25</v>
      </c>
      <c r="F197" s="13">
        <v>33.03</v>
      </c>
      <c r="G197" s="46">
        <v>0.16227671813502875</v>
      </c>
      <c r="H197" s="46">
        <v>0.31668180442022403</v>
      </c>
      <c r="I197" s="14">
        <v>5.36</v>
      </c>
      <c r="J197" s="14">
        <v>5.0999999999999996</v>
      </c>
      <c r="K197" s="14">
        <v>22.57</v>
      </c>
      <c r="L197" s="14">
        <v>3.13</v>
      </c>
      <c r="M197" s="14">
        <v>36.160000000000004</v>
      </c>
      <c r="N197" s="16">
        <v>-69416.695999999996</v>
      </c>
      <c r="O197" s="16">
        <v>299398.92200000002</v>
      </c>
      <c r="P197" s="16">
        <v>73684</v>
      </c>
      <c r="Q197" s="16">
        <v>111717.614</v>
      </c>
      <c r="R197" s="16">
        <v>411116.53600000002</v>
      </c>
      <c r="S197" s="16">
        <v>341699.84000000003</v>
      </c>
      <c r="T197" s="16">
        <f t="shared" si="14"/>
        <v>3763.0804210526317</v>
      </c>
      <c r="U197" s="16">
        <f t="shared" si="15"/>
        <v>3088.6273318077806</v>
      </c>
      <c r="V197" s="16">
        <f t="shared" si="16"/>
        <v>2453.2342334096111</v>
      </c>
      <c r="W197" s="16">
        <f t="shared" si="17"/>
        <v>2740.4935652173913</v>
      </c>
      <c r="X197" s="16">
        <f t="shared" si="18"/>
        <v>280.78430289161639</v>
      </c>
      <c r="Y197" s="56">
        <f t="shared" si="19"/>
        <v>223.02129394632829</v>
      </c>
    </row>
    <row r="198" spans="1:25" outlineLevel="2" x14ac:dyDescent="0.25">
      <c r="A198" s="24" t="s">
        <v>72</v>
      </c>
      <c r="B198" s="25" t="s">
        <v>233</v>
      </c>
      <c r="C198" s="25" t="s">
        <v>234</v>
      </c>
      <c r="D198" s="26">
        <v>110</v>
      </c>
      <c r="E198" s="27">
        <v>110</v>
      </c>
      <c r="F198" s="27">
        <v>30.5</v>
      </c>
      <c r="G198" s="44">
        <v>0.18360655737704917</v>
      </c>
      <c r="H198" s="44">
        <v>0.34229508196721309</v>
      </c>
      <c r="I198" s="29">
        <v>5.6</v>
      </c>
      <c r="J198" s="29">
        <v>4.84</v>
      </c>
      <c r="K198" s="29">
        <v>20.059999999999999</v>
      </c>
      <c r="L198" s="29">
        <v>1.75</v>
      </c>
      <c r="M198" s="29">
        <v>32.25</v>
      </c>
      <c r="N198" s="30">
        <v>-46950.319000000003</v>
      </c>
      <c r="O198" s="30">
        <v>295244.821</v>
      </c>
      <c r="P198" s="30">
        <v>58879.199999999997</v>
      </c>
      <c r="Q198" s="30">
        <v>101950.50900000001</v>
      </c>
      <c r="R198" s="30">
        <v>397195.33</v>
      </c>
      <c r="S198" s="30">
        <v>350245.011</v>
      </c>
      <c r="T198" s="30">
        <f t="shared" si="14"/>
        <v>3610.8666363636366</v>
      </c>
      <c r="U198" s="30">
        <f t="shared" si="15"/>
        <v>3075.6011818181819</v>
      </c>
      <c r="V198" s="30">
        <f t="shared" si="16"/>
        <v>2648.7800999999999</v>
      </c>
      <c r="W198" s="30">
        <f t="shared" si="17"/>
        <v>2684.0438272727274</v>
      </c>
      <c r="X198" s="30">
        <f t="shared" si="18"/>
        <v>279.60010743801655</v>
      </c>
      <c r="Y198" s="45">
        <f t="shared" si="19"/>
        <v>240.79819090909089</v>
      </c>
    </row>
    <row r="199" spans="1:25" outlineLevel="2" x14ac:dyDescent="0.25">
      <c r="A199" s="20" t="s">
        <v>72</v>
      </c>
      <c r="B199" t="s">
        <v>31</v>
      </c>
      <c r="C199" t="s">
        <v>90</v>
      </c>
      <c r="D199" s="12">
        <v>109</v>
      </c>
      <c r="E199" s="13">
        <v>111</v>
      </c>
      <c r="F199" s="13">
        <v>29.32</v>
      </c>
      <c r="G199" s="46">
        <v>0.43144611186903137</v>
      </c>
      <c r="H199" s="46">
        <v>0.43144611186903137</v>
      </c>
      <c r="I199" s="14">
        <v>12.65</v>
      </c>
      <c r="J199" s="14">
        <v>0</v>
      </c>
      <c r="K199" s="14">
        <v>16.670000000000002</v>
      </c>
      <c r="L199" s="14">
        <v>0</v>
      </c>
      <c r="M199" s="14">
        <v>29.32</v>
      </c>
      <c r="N199" s="16">
        <v>-28171.124</v>
      </c>
      <c r="O199" s="16">
        <v>307590.85600000003</v>
      </c>
      <c r="P199" s="16">
        <v>43218.114999999998</v>
      </c>
      <c r="Q199" s="16">
        <v>101454.527</v>
      </c>
      <c r="R199" s="16">
        <v>409045.38300000003</v>
      </c>
      <c r="S199" s="16">
        <v>380874.25900000002</v>
      </c>
      <c r="T199" s="16">
        <f t="shared" si="14"/>
        <v>3685.0935405405407</v>
      </c>
      <c r="U199" s="16">
        <f t="shared" si="15"/>
        <v>3295.7411531531534</v>
      </c>
      <c r="V199" s="16">
        <f t="shared" si="16"/>
        <v>3041.9472432432435</v>
      </c>
      <c r="W199" s="16">
        <f t="shared" si="17"/>
        <v>2771.0887927927929</v>
      </c>
      <c r="X199" s="16">
        <f t="shared" si="18"/>
        <v>299.61283210483214</v>
      </c>
      <c r="Y199" s="56">
        <f t="shared" si="19"/>
        <v>276.54065847665851</v>
      </c>
    </row>
    <row r="200" spans="1:25" outlineLevel="2" x14ac:dyDescent="0.25">
      <c r="A200" s="24" t="s">
        <v>72</v>
      </c>
      <c r="B200" s="25" t="s">
        <v>267</v>
      </c>
      <c r="C200" s="25" t="s">
        <v>271</v>
      </c>
      <c r="D200" s="26">
        <v>112</v>
      </c>
      <c r="E200" s="27">
        <v>112.5</v>
      </c>
      <c r="F200" s="27">
        <v>35.93</v>
      </c>
      <c r="G200" s="44">
        <v>0.2897300306150849</v>
      </c>
      <c r="H200" s="44">
        <v>0.48232674645143331</v>
      </c>
      <c r="I200" s="29">
        <v>10.41</v>
      </c>
      <c r="J200" s="29">
        <v>6.92</v>
      </c>
      <c r="K200" s="29">
        <v>18.600000000000001</v>
      </c>
      <c r="L200" s="29">
        <v>2</v>
      </c>
      <c r="M200" s="29">
        <v>37.93</v>
      </c>
      <c r="N200" s="30">
        <v>-44215.144</v>
      </c>
      <c r="O200" s="30">
        <v>320450.19799999997</v>
      </c>
      <c r="P200" s="30">
        <v>21411.045999999998</v>
      </c>
      <c r="Q200" s="30">
        <v>60061.722999999998</v>
      </c>
      <c r="R200" s="30">
        <v>380511.92099999997</v>
      </c>
      <c r="S200" s="30">
        <v>336296.777</v>
      </c>
      <c r="T200" s="30">
        <f t="shared" ref="T200:T234" si="27">+R200/E200</f>
        <v>3382.3281866666666</v>
      </c>
      <c r="U200" s="30">
        <f t="shared" si="15"/>
        <v>3192.0077777777778</v>
      </c>
      <c r="V200" s="30">
        <f t="shared" si="16"/>
        <v>2798.984275555556</v>
      </c>
      <c r="W200" s="30">
        <f t="shared" si="17"/>
        <v>2848.4462044444444</v>
      </c>
      <c r="X200" s="30">
        <f t="shared" si="18"/>
        <v>290.18252525252524</v>
      </c>
      <c r="Y200" s="45">
        <f t="shared" si="19"/>
        <v>254.453115959596</v>
      </c>
    </row>
    <row r="201" spans="1:25" outlineLevel="2" x14ac:dyDescent="0.25">
      <c r="A201" s="20" t="s">
        <v>72</v>
      </c>
      <c r="B201" t="s">
        <v>274</v>
      </c>
      <c r="C201" t="s">
        <v>276</v>
      </c>
      <c r="D201" s="12">
        <v>116</v>
      </c>
      <c r="E201" s="13">
        <v>112.875</v>
      </c>
      <c r="F201" s="13">
        <v>31.259999999999998</v>
      </c>
      <c r="G201" s="46">
        <v>0.18234165067178504</v>
      </c>
      <c r="H201" s="46">
        <v>0.31030070377479207</v>
      </c>
      <c r="I201" s="14">
        <v>5.7</v>
      </c>
      <c r="J201" s="14">
        <v>4</v>
      </c>
      <c r="K201" s="14">
        <v>21.56</v>
      </c>
      <c r="L201" s="14">
        <v>3.4</v>
      </c>
      <c r="M201" s="14">
        <v>34.659999999999997</v>
      </c>
      <c r="N201" s="16">
        <v>-35836.561000000002</v>
      </c>
      <c r="O201" s="16">
        <v>315671.12099999998</v>
      </c>
      <c r="P201" s="16">
        <v>34751.004000000001</v>
      </c>
      <c r="Q201" s="16">
        <v>74431.452999999994</v>
      </c>
      <c r="R201" s="16">
        <v>390102.57399999996</v>
      </c>
      <c r="S201" s="16">
        <v>354266.01299999998</v>
      </c>
      <c r="T201" s="16">
        <f t="shared" si="27"/>
        <v>3456.0582414174969</v>
      </c>
      <c r="U201" s="16">
        <f t="shared" ref="U201:U234" si="28">+(R201-P201)/E201</f>
        <v>3148.186666666666</v>
      </c>
      <c r="V201" s="16">
        <f t="shared" ref="V201:V234" si="29">+(S201-P201)/E201</f>
        <v>2830.6977541528236</v>
      </c>
      <c r="W201" s="16">
        <f t="shared" ref="W201:W234" si="30">+O201/E201</f>
        <v>2796.6433754152822</v>
      </c>
      <c r="X201" s="16">
        <f t="shared" ref="X201:X234" si="31">+U201/$X$241</f>
        <v>286.19878787878781</v>
      </c>
      <c r="Y201" s="56">
        <f t="shared" ref="Y201:Y234" si="32">+V201/$X$241</f>
        <v>257.3361594684385</v>
      </c>
    </row>
    <row r="202" spans="1:25" outlineLevel="2" x14ac:dyDescent="0.25">
      <c r="A202" s="24" t="s">
        <v>72</v>
      </c>
      <c r="B202" s="25" t="s">
        <v>152</v>
      </c>
      <c r="C202" s="25" t="s">
        <v>158</v>
      </c>
      <c r="D202" s="26">
        <v>112</v>
      </c>
      <c r="E202" s="27">
        <v>115</v>
      </c>
      <c r="F202" s="27">
        <v>24.71</v>
      </c>
      <c r="G202" s="44">
        <v>0.22177256171590451</v>
      </c>
      <c r="H202" s="44">
        <v>0.22177256171590451</v>
      </c>
      <c r="I202" s="29">
        <v>5.48</v>
      </c>
      <c r="J202" s="29">
        <v>0</v>
      </c>
      <c r="K202" s="29">
        <v>19.23</v>
      </c>
      <c r="L202" s="29">
        <v>1.2</v>
      </c>
      <c r="M202" s="29">
        <v>25.91</v>
      </c>
      <c r="N202" s="30">
        <v>-34442.353000000003</v>
      </c>
      <c r="O202" s="30">
        <v>241657.85699999999</v>
      </c>
      <c r="P202" s="30">
        <v>54560.46</v>
      </c>
      <c r="Q202" s="30">
        <v>89339.967999999993</v>
      </c>
      <c r="R202" s="30">
        <v>330997.82499999995</v>
      </c>
      <c r="S202" s="30">
        <v>296555.47199999995</v>
      </c>
      <c r="T202" s="30">
        <f t="shared" si="27"/>
        <v>2878.2419565217388</v>
      </c>
      <c r="U202" s="30">
        <f t="shared" si="28"/>
        <v>2403.8031739130429</v>
      </c>
      <c r="V202" s="30">
        <f t="shared" si="29"/>
        <v>2104.3044521739125</v>
      </c>
      <c r="W202" s="30">
        <f t="shared" si="30"/>
        <v>2101.3726695652172</v>
      </c>
      <c r="X202" s="30">
        <f t="shared" si="31"/>
        <v>218.52756126482208</v>
      </c>
      <c r="Y202" s="45">
        <f t="shared" si="32"/>
        <v>191.30040474308296</v>
      </c>
    </row>
    <row r="203" spans="1:25" outlineLevel="2" x14ac:dyDescent="0.25">
      <c r="A203" s="20" t="s">
        <v>72</v>
      </c>
      <c r="B203" t="s">
        <v>31</v>
      </c>
      <c r="C203" t="s">
        <v>91</v>
      </c>
      <c r="D203" s="12">
        <v>113</v>
      </c>
      <c r="E203" s="13">
        <v>116.125</v>
      </c>
      <c r="F203" s="13">
        <v>30.7</v>
      </c>
      <c r="G203" s="46">
        <v>0.4543973941368078</v>
      </c>
      <c r="H203" s="46">
        <v>0.61074918566775249</v>
      </c>
      <c r="I203" s="14">
        <v>13.95</v>
      </c>
      <c r="J203" s="14">
        <v>4.8</v>
      </c>
      <c r="K203" s="14">
        <v>11.95</v>
      </c>
      <c r="L203" s="14">
        <v>1.85</v>
      </c>
      <c r="M203" s="14">
        <v>32.549999999999997</v>
      </c>
      <c r="N203" s="16">
        <v>-30091.994999999999</v>
      </c>
      <c r="O203" s="16">
        <v>309275.47100000002</v>
      </c>
      <c r="P203" s="16">
        <v>28611.68</v>
      </c>
      <c r="Q203" s="16">
        <v>60280.423999999999</v>
      </c>
      <c r="R203" s="16">
        <v>369555.89500000002</v>
      </c>
      <c r="S203" s="16">
        <v>339463.9</v>
      </c>
      <c r="T203" s="16">
        <f t="shared" si="27"/>
        <v>3182.3973735199143</v>
      </c>
      <c r="U203" s="16">
        <f t="shared" si="28"/>
        <v>2936.0104628632939</v>
      </c>
      <c r="V203" s="16">
        <f t="shared" si="29"/>
        <v>2676.8759526372446</v>
      </c>
      <c r="W203" s="16">
        <f t="shared" si="30"/>
        <v>2663.2979203444565</v>
      </c>
      <c r="X203" s="16">
        <f t="shared" si="31"/>
        <v>266.91004207848124</v>
      </c>
      <c r="Y203" s="56">
        <f t="shared" si="32"/>
        <v>243.3523593306586</v>
      </c>
    </row>
    <row r="204" spans="1:25" outlineLevel="2" x14ac:dyDescent="0.25">
      <c r="A204" s="24" t="s">
        <v>72</v>
      </c>
      <c r="B204" s="25" t="s">
        <v>31</v>
      </c>
      <c r="C204" s="25" t="s">
        <v>92</v>
      </c>
      <c r="D204" s="26">
        <v>115</v>
      </c>
      <c r="E204" s="27">
        <v>116.375</v>
      </c>
      <c r="F204" s="27">
        <v>33.76</v>
      </c>
      <c r="G204" s="44">
        <v>0.17624407582938389</v>
      </c>
      <c r="H204" s="44">
        <v>0.29176540284360192</v>
      </c>
      <c r="I204" s="29">
        <v>5.95</v>
      </c>
      <c r="J204" s="29">
        <v>3.9</v>
      </c>
      <c r="K204" s="29">
        <v>23.91</v>
      </c>
      <c r="L204" s="29">
        <v>3</v>
      </c>
      <c r="M204" s="29">
        <v>36.76</v>
      </c>
      <c r="N204" s="30">
        <v>-33962.574999999997</v>
      </c>
      <c r="O204" s="30">
        <v>360175.02899999998</v>
      </c>
      <c r="P204" s="30">
        <v>39117.237000000001</v>
      </c>
      <c r="Q204" s="30">
        <v>78725.096000000005</v>
      </c>
      <c r="R204" s="30">
        <v>438900.125</v>
      </c>
      <c r="S204" s="30">
        <v>404937.55</v>
      </c>
      <c r="T204" s="30">
        <f t="shared" si="27"/>
        <v>3771.4296455424274</v>
      </c>
      <c r="U204" s="30">
        <f t="shared" si="28"/>
        <v>3435.2987153598278</v>
      </c>
      <c r="V204" s="30">
        <f t="shared" si="29"/>
        <v>3143.4613361976367</v>
      </c>
      <c r="W204" s="30">
        <f t="shared" si="30"/>
        <v>3094.9519140708912</v>
      </c>
      <c r="X204" s="30">
        <f t="shared" si="31"/>
        <v>312.29988321452981</v>
      </c>
      <c r="Y204" s="45">
        <f t="shared" si="32"/>
        <v>285.76921238160332</v>
      </c>
    </row>
    <row r="205" spans="1:25" outlineLevel="2" x14ac:dyDescent="0.25">
      <c r="A205" s="20" t="s">
        <v>72</v>
      </c>
      <c r="B205" t="s">
        <v>267</v>
      </c>
      <c r="C205" t="s">
        <v>272</v>
      </c>
      <c r="D205" s="12">
        <v>116</v>
      </c>
      <c r="E205" s="13">
        <v>116.625</v>
      </c>
      <c r="F205" s="13">
        <v>38.36</v>
      </c>
      <c r="G205" s="46">
        <v>0.17075078206465066</v>
      </c>
      <c r="H205" s="46">
        <v>0.38529718456725759</v>
      </c>
      <c r="I205" s="14">
        <v>6.55</v>
      </c>
      <c r="J205" s="14">
        <v>8.23</v>
      </c>
      <c r="K205" s="14">
        <v>23.58</v>
      </c>
      <c r="L205" s="14">
        <v>3.6</v>
      </c>
      <c r="M205" s="14">
        <v>41.96</v>
      </c>
      <c r="N205" s="16">
        <v>-43944.108</v>
      </c>
      <c r="O205" s="16">
        <v>370922.05499999999</v>
      </c>
      <c r="P205" s="16">
        <v>40389.995999999999</v>
      </c>
      <c r="Q205" s="16">
        <v>88880.042000000001</v>
      </c>
      <c r="R205" s="16">
        <v>459802.09700000001</v>
      </c>
      <c r="S205" s="16">
        <v>415857.989</v>
      </c>
      <c r="T205" s="16">
        <f t="shared" si="27"/>
        <v>3942.5688917470525</v>
      </c>
      <c r="U205" s="16">
        <f t="shared" si="28"/>
        <v>3596.2452390139338</v>
      </c>
      <c r="V205" s="16">
        <f t="shared" si="29"/>
        <v>3219.4468853161843</v>
      </c>
      <c r="W205" s="16">
        <f t="shared" si="30"/>
        <v>3180.4677813504823</v>
      </c>
      <c r="X205" s="16">
        <f t="shared" si="31"/>
        <v>326.93138536490306</v>
      </c>
      <c r="Y205" s="56">
        <f t="shared" si="32"/>
        <v>292.67698957419856</v>
      </c>
    </row>
    <row r="206" spans="1:25" outlineLevel="2" x14ac:dyDescent="0.25">
      <c r="A206" s="24" t="s">
        <v>72</v>
      </c>
      <c r="B206" s="25" t="s">
        <v>161</v>
      </c>
      <c r="C206" s="25" t="s">
        <v>167</v>
      </c>
      <c r="D206" s="26">
        <v>117</v>
      </c>
      <c r="E206" s="27">
        <v>117.125</v>
      </c>
      <c r="F206" s="27">
        <v>31.71</v>
      </c>
      <c r="G206" s="44">
        <v>0.32166508987701037</v>
      </c>
      <c r="H206" s="44">
        <v>0.38158309681488489</v>
      </c>
      <c r="I206" s="29">
        <v>10.199999999999999</v>
      </c>
      <c r="J206" s="29">
        <v>1.9</v>
      </c>
      <c r="K206" s="29">
        <v>19.61</v>
      </c>
      <c r="L206" s="29">
        <v>0</v>
      </c>
      <c r="M206" s="29">
        <v>31.71</v>
      </c>
      <c r="N206" s="30">
        <v>-45786.811000000002</v>
      </c>
      <c r="O206" s="30">
        <v>271142.522</v>
      </c>
      <c r="P206" s="30">
        <v>14748.972</v>
      </c>
      <c r="Q206" s="30">
        <v>70974.123000000007</v>
      </c>
      <c r="R206" s="30">
        <v>342116.64500000002</v>
      </c>
      <c r="S206" s="30">
        <v>296329.83400000003</v>
      </c>
      <c r="T206" s="30">
        <f t="shared" si="27"/>
        <v>2920.9532123799363</v>
      </c>
      <c r="U206" s="30">
        <f t="shared" si="28"/>
        <v>2795.0281579509074</v>
      </c>
      <c r="V206" s="30">
        <f t="shared" si="29"/>
        <v>2404.1055453575241</v>
      </c>
      <c r="W206" s="30">
        <f t="shared" si="30"/>
        <v>2314.9841792956245</v>
      </c>
      <c r="X206" s="30">
        <f t="shared" si="31"/>
        <v>254.09346890462794</v>
      </c>
      <c r="Y206" s="45">
        <f t="shared" si="32"/>
        <v>218.55504957795674</v>
      </c>
    </row>
    <row r="207" spans="1:25" outlineLevel="2" x14ac:dyDescent="0.25">
      <c r="A207" s="20" t="s">
        <v>72</v>
      </c>
      <c r="B207" t="s">
        <v>267</v>
      </c>
      <c r="C207" t="s">
        <v>273</v>
      </c>
      <c r="D207" s="12">
        <v>119</v>
      </c>
      <c r="E207" s="13">
        <v>120.125</v>
      </c>
      <c r="F207" s="13">
        <v>38.68</v>
      </c>
      <c r="G207" s="46">
        <v>0.2699069286452947</v>
      </c>
      <c r="H207" s="46">
        <v>0.48940020682523266</v>
      </c>
      <c r="I207" s="14">
        <v>10.44</v>
      </c>
      <c r="J207" s="14">
        <v>8.49</v>
      </c>
      <c r="K207" s="14">
        <v>19.75</v>
      </c>
      <c r="L207" s="14">
        <v>2.68</v>
      </c>
      <c r="M207" s="14">
        <v>41.36</v>
      </c>
      <c r="N207" s="16">
        <v>-45997.637000000002</v>
      </c>
      <c r="O207" s="16">
        <v>352357.91499999998</v>
      </c>
      <c r="P207" s="16">
        <v>30579.404999999999</v>
      </c>
      <c r="Q207" s="16">
        <v>66473.195999999996</v>
      </c>
      <c r="R207" s="16">
        <v>418831.11099999998</v>
      </c>
      <c r="S207" s="16">
        <v>372833.47399999999</v>
      </c>
      <c r="T207" s="16">
        <f t="shared" si="27"/>
        <v>3486.6273548387094</v>
      </c>
      <c r="U207" s="16">
        <f t="shared" si="28"/>
        <v>3232.0641498439127</v>
      </c>
      <c r="V207" s="16">
        <f t="shared" si="29"/>
        <v>2849.14937773153</v>
      </c>
      <c r="W207" s="16">
        <f t="shared" si="30"/>
        <v>2933.260478668054</v>
      </c>
      <c r="X207" s="16">
        <f t="shared" si="31"/>
        <v>293.82401362217388</v>
      </c>
      <c r="Y207" s="56">
        <f t="shared" si="32"/>
        <v>259.01357979377548</v>
      </c>
    </row>
    <row r="208" spans="1:25" outlineLevel="2" x14ac:dyDescent="0.25">
      <c r="A208" s="24" t="s">
        <v>72</v>
      </c>
      <c r="B208" s="25" t="s">
        <v>291</v>
      </c>
      <c r="C208" s="25" t="s">
        <v>292</v>
      </c>
      <c r="D208" s="26">
        <v>118</v>
      </c>
      <c r="E208" s="27">
        <v>120.75</v>
      </c>
      <c r="F208" s="27">
        <v>33.83</v>
      </c>
      <c r="G208" s="44">
        <v>0.13301803133313628</v>
      </c>
      <c r="H208" s="44">
        <v>0.42270174401418864</v>
      </c>
      <c r="I208" s="29">
        <v>4.5</v>
      </c>
      <c r="J208" s="29">
        <v>9.8000000000000007</v>
      </c>
      <c r="K208" s="29">
        <v>19.53</v>
      </c>
      <c r="L208" s="29">
        <v>0.88</v>
      </c>
      <c r="M208" s="29">
        <v>34.71</v>
      </c>
      <c r="N208" s="30">
        <v>-75105.755999999994</v>
      </c>
      <c r="O208" s="30">
        <v>0</v>
      </c>
      <c r="P208" s="30">
        <v>38880</v>
      </c>
      <c r="Q208" s="30">
        <v>434960.22200000001</v>
      </c>
      <c r="R208" s="30">
        <v>434960.22200000001</v>
      </c>
      <c r="S208" s="30">
        <v>359854.46600000001</v>
      </c>
      <c r="T208" s="30">
        <f t="shared" si="27"/>
        <v>3602.1550476190478</v>
      </c>
      <c r="U208" s="30">
        <f t="shared" si="28"/>
        <v>3280.1674699792961</v>
      </c>
      <c r="V208" s="30">
        <f t="shared" si="29"/>
        <v>2658.1736314699792</v>
      </c>
      <c r="W208" s="30">
        <f t="shared" si="30"/>
        <v>0</v>
      </c>
      <c r="X208" s="30">
        <f t="shared" si="31"/>
        <v>298.19704272539053</v>
      </c>
      <c r="Y208" s="45">
        <f t="shared" si="32"/>
        <v>241.65214831545265</v>
      </c>
    </row>
    <row r="209" spans="1:25" s="1" customFormat="1" outlineLevel="1" x14ac:dyDescent="0.25">
      <c r="A209" s="47" t="s">
        <v>323</v>
      </c>
      <c r="B209" s="53" t="s">
        <v>322</v>
      </c>
      <c r="C209" s="53"/>
      <c r="D209" s="74">
        <f>SUBTOTAL(9,D161:D208)</f>
        <v>4925</v>
      </c>
      <c r="E209" s="49">
        <f>SUBTOTAL(9,E161:E208)</f>
        <v>4982.25</v>
      </c>
      <c r="F209" s="49">
        <f>SUBTOTAL(9,F161:F208)</f>
        <v>1469.44</v>
      </c>
      <c r="G209" s="50">
        <f>+I209/F209</f>
        <v>0.23217688371080139</v>
      </c>
      <c r="H209" s="50">
        <f>+(I209+J209)/F209</f>
        <v>0.3962938262195122</v>
      </c>
      <c r="I209" s="51">
        <f t="shared" ref="I209:S209" si="33">SUBTOTAL(9,I161:I208)</f>
        <v>341.17</v>
      </c>
      <c r="J209" s="51">
        <f t="shared" si="33"/>
        <v>241.16</v>
      </c>
      <c r="K209" s="51">
        <f t="shared" si="33"/>
        <v>887.1099999999999</v>
      </c>
      <c r="L209" s="51">
        <f t="shared" si="33"/>
        <v>82.660000000000011</v>
      </c>
      <c r="M209" s="51">
        <f t="shared" si="33"/>
        <v>1552.1000000000001</v>
      </c>
      <c r="N209" s="52">
        <f t="shared" si="33"/>
        <v>-1728498.1379999998</v>
      </c>
      <c r="O209" s="52">
        <f t="shared" si="33"/>
        <v>13723349.905999999</v>
      </c>
      <c r="P209" s="52">
        <f t="shared" si="33"/>
        <v>1725495.612</v>
      </c>
      <c r="Q209" s="52">
        <f t="shared" si="33"/>
        <v>3869757.1900000004</v>
      </c>
      <c r="R209" s="52">
        <f t="shared" si="33"/>
        <v>17593107.095999993</v>
      </c>
      <c r="S209" s="52">
        <f t="shared" si="33"/>
        <v>15864608.957999999</v>
      </c>
      <c r="T209" s="52">
        <f t="shared" si="27"/>
        <v>3531.1570266445869</v>
      </c>
      <c r="U209" s="52">
        <f t="shared" si="28"/>
        <v>3184.8284377540253</v>
      </c>
      <c r="V209" s="52">
        <f t="shared" si="29"/>
        <v>2837.8972042751766</v>
      </c>
      <c r="W209" s="52">
        <f t="shared" si="30"/>
        <v>2754.4482725676148</v>
      </c>
      <c r="X209" s="52">
        <f t="shared" si="31"/>
        <v>289.52985797763864</v>
      </c>
      <c r="Y209" s="57">
        <f t="shared" si="32"/>
        <v>257.99065493410694</v>
      </c>
    </row>
    <row r="210" spans="1:25" outlineLevel="2" x14ac:dyDescent="0.25">
      <c r="A210" s="58" t="s">
        <v>93</v>
      </c>
      <c r="B210" s="59" t="s">
        <v>31</v>
      </c>
      <c r="C210" s="59" t="s">
        <v>94</v>
      </c>
      <c r="D210" s="60">
        <v>121</v>
      </c>
      <c r="E210" s="61">
        <v>122.375</v>
      </c>
      <c r="F210" s="61">
        <v>41.05</v>
      </c>
      <c r="G210" s="62">
        <v>0.31303288672350793</v>
      </c>
      <c r="H210" s="62">
        <v>0.56516443361753965</v>
      </c>
      <c r="I210" s="63">
        <v>12.85</v>
      </c>
      <c r="J210" s="63">
        <v>10.35</v>
      </c>
      <c r="K210" s="63">
        <v>17.850000000000001</v>
      </c>
      <c r="L210" s="63">
        <v>2</v>
      </c>
      <c r="M210" s="63">
        <v>43.05</v>
      </c>
      <c r="N210" s="64">
        <v>-38076.093999999997</v>
      </c>
      <c r="O210" s="64">
        <v>440978.01500000001</v>
      </c>
      <c r="P210" s="64">
        <v>53587.03</v>
      </c>
      <c r="Q210" s="64">
        <v>119040.68700000001</v>
      </c>
      <c r="R210" s="64">
        <v>560018.70200000005</v>
      </c>
      <c r="S210" s="64">
        <v>521942.60800000007</v>
      </c>
      <c r="T210" s="64">
        <f t="shared" si="27"/>
        <v>4576.2508845760985</v>
      </c>
      <c r="U210" s="64">
        <f t="shared" si="28"/>
        <v>4138.3589131767112</v>
      </c>
      <c r="V210" s="64">
        <f t="shared" si="29"/>
        <v>3827.2161634320742</v>
      </c>
      <c r="W210" s="64">
        <f t="shared" si="30"/>
        <v>3603.4975689479061</v>
      </c>
      <c r="X210" s="64">
        <f t="shared" si="31"/>
        <v>376.21444665242831</v>
      </c>
      <c r="Y210" s="65">
        <f t="shared" si="32"/>
        <v>347.92874213018854</v>
      </c>
    </row>
    <row r="211" spans="1:25" outlineLevel="2" x14ac:dyDescent="0.25">
      <c r="A211" s="20" t="s">
        <v>93</v>
      </c>
      <c r="B211" t="s">
        <v>31</v>
      </c>
      <c r="C211" t="s">
        <v>95</v>
      </c>
      <c r="D211" s="12">
        <v>123</v>
      </c>
      <c r="E211" s="13">
        <v>127.5</v>
      </c>
      <c r="F211" s="13">
        <v>37.979999999999997</v>
      </c>
      <c r="G211" s="46">
        <v>0.2869931542917325</v>
      </c>
      <c r="H211" s="46">
        <v>0.46287519747235384</v>
      </c>
      <c r="I211" s="14">
        <v>10.9</v>
      </c>
      <c r="J211" s="14">
        <v>6.68</v>
      </c>
      <c r="K211" s="14">
        <v>20.399999999999999</v>
      </c>
      <c r="L211" s="14">
        <v>3.5</v>
      </c>
      <c r="M211" s="14">
        <v>41.48</v>
      </c>
      <c r="N211" s="16">
        <v>-33588.976000000002</v>
      </c>
      <c r="O211" s="16">
        <v>361186.429</v>
      </c>
      <c r="P211" s="16">
        <v>34598.413999999997</v>
      </c>
      <c r="Q211" s="16">
        <v>65490.73</v>
      </c>
      <c r="R211" s="16">
        <v>426677.15899999999</v>
      </c>
      <c r="S211" s="16">
        <v>393088.18299999996</v>
      </c>
      <c r="T211" s="16">
        <f t="shared" si="27"/>
        <v>3346.4875215686275</v>
      </c>
      <c r="U211" s="16">
        <f t="shared" si="28"/>
        <v>3075.1274117647058</v>
      </c>
      <c r="V211" s="16">
        <f t="shared" si="29"/>
        <v>2811.6844627450978</v>
      </c>
      <c r="W211" s="16">
        <f t="shared" si="30"/>
        <v>2832.8347372549019</v>
      </c>
      <c r="X211" s="16">
        <f t="shared" si="31"/>
        <v>279.55703743315507</v>
      </c>
      <c r="Y211" s="56">
        <f t="shared" si="32"/>
        <v>255.60767843137253</v>
      </c>
    </row>
    <row r="212" spans="1:25" outlineLevel="2" x14ac:dyDescent="0.25">
      <c r="A212" s="24" t="s">
        <v>93</v>
      </c>
      <c r="B212" s="25" t="s">
        <v>134</v>
      </c>
      <c r="C212" s="25" t="s">
        <v>150</v>
      </c>
      <c r="D212" s="26">
        <v>125</v>
      </c>
      <c r="E212" s="27">
        <v>128.5</v>
      </c>
      <c r="F212" s="27">
        <v>36.46</v>
      </c>
      <c r="G212" s="44">
        <v>0.35710367526055947</v>
      </c>
      <c r="H212" s="44">
        <v>0.59243006034009882</v>
      </c>
      <c r="I212" s="29">
        <v>13.02</v>
      </c>
      <c r="J212" s="29">
        <v>8.58</v>
      </c>
      <c r="K212" s="29">
        <v>14.86</v>
      </c>
      <c r="L212" s="29">
        <v>2.46</v>
      </c>
      <c r="M212" s="29">
        <v>38.92</v>
      </c>
      <c r="N212" s="30">
        <v>-48950.137000000002</v>
      </c>
      <c r="O212" s="30">
        <v>310233.511</v>
      </c>
      <c r="P212" s="30">
        <v>21431.736000000001</v>
      </c>
      <c r="Q212" s="30">
        <v>60287.146999999997</v>
      </c>
      <c r="R212" s="30">
        <v>370520.658</v>
      </c>
      <c r="S212" s="30">
        <v>321570.52100000001</v>
      </c>
      <c r="T212" s="30">
        <f t="shared" si="27"/>
        <v>2883.4292451361866</v>
      </c>
      <c r="U212" s="30">
        <f t="shared" si="28"/>
        <v>2716.6453073929961</v>
      </c>
      <c r="V212" s="30">
        <f t="shared" si="29"/>
        <v>2335.7103891050588</v>
      </c>
      <c r="W212" s="30">
        <f t="shared" si="30"/>
        <v>2414.2685680933851</v>
      </c>
      <c r="X212" s="30">
        <f t="shared" si="31"/>
        <v>246.96775521754509</v>
      </c>
      <c r="Y212" s="45">
        <f t="shared" si="32"/>
        <v>212.33730810045989</v>
      </c>
    </row>
    <row r="213" spans="1:25" outlineLevel="2" x14ac:dyDescent="0.25">
      <c r="A213" s="20" t="s">
        <v>93</v>
      </c>
      <c r="B213" t="s">
        <v>99</v>
      </c>
      <c r="C213" t="s">
        <v>116</v>
      </c>
      <c r="D213" s="12">
        <v>129</v>
      </c>
      <c r="E213" s="13">
        <v>129.5</v>
      </c>
      <c r="F213" s="13">
        <v>32.6</v>
      </c>
      <c r="G213" s="46">
        <v>0.21472392638036808</v>
      </c>
      <c r="H213" s="46">
        <v>0.30674846625766872</v>
      </c>
      <c r="I213" s="14">
        <v>7</v>
      </c>
      <c r="J213" s="14">
        <v>3</v>
      </c>
      <c r="K213" s="14">
        <v>22.6</v>
      </c>
      <c r="L213" s="14">
        <v>2.0299999999999998</v>
      </c>
      <c r="M213" s="14">
        <v>34.630000000000003</v>
      </c>
      <c r="N213" s="16">
        <v>-49263.625</v>
      </c>
      <c r="O213" s="16">
        <v>297271.473</v>
      </c>
      <c r="P213" s="16">
        <v>33571.896000000001</v>
      </c>
      <c r="Q213" s="16">
        <v>75069.11</v>
      </c>
      <c r="R213" s="16">
        <v>372340.58299999998</v>
      </c>
      <c r="S213" s="16">
        <v>323076.95799999998</v>
      </c>
      <c r="T213" s="16">
        <f t="shared" si="27"/>
        <v>2875.216857142857</v>
      </c>
      <c r="U213" s="16">
        <f t="shared" si="28"/>
        <v>2615.9744169884166</v>
      </c>
      <c r="V213" s="16">
        <f t="shared" si="29"/>
        <v>2235.560324324324</v>
      </c>
      <c r="W213" s="16">
        <f t="shared" si="30"/>
        <v>2295.5326100386101</v>
      </c>
      <c r="X213" s="16">
        <f t="shared" si="31"/>
        <v>237.81585608985606</v>
      </c>
      <c r="Y213" s="56">
        <f t="shared" si="32"/>
        <v>203.23275675675674</v>
      </c>
    </row>
    <row r="214" spans="1:25" outlineLevel="2" x14ac:dyDescent="0.25">
      <c r="A214" s="24" t="s">
        <v>93</v>
      </c>
      <c r="B214" s="25" t="s">
        <v>221</v>
      </c>
      <c r="C214" s="25" t="s">
        <v>228</v>
      </c>
      <c r="D214" s="26">
        <v>130</v>
      </c>
      <c r="E214" s="27">
        <v>129.5</v>
      </c>
      <c r="F214" s="27">
        <v>31.28</v>
      </c>
      <c r="G214" s="44">
        <v>0.29156010230179025</v>
      </c>
      <c r="H214" s="44">
        <v>0.58216112531969311</v>
      </c>
      <c r="I214" s="29">
        <v>9.1199999999999992</v>
      </c>
      <c r="J214" s="29">
        <v>9.09</v>
      </c>
      <c r="K214" s="29">
        <v>13.07</v>
      </c>
      <c r="L214" s="29">
        <v>1.35</v>
      </c>
      <c r="M214" s="29">
        <v>32.630000000000003</v>
      </c>
      <c r="N214" s="30">
        <v>-84548.823999999993</v>
      </c>
      <c r="O214" s="30">
        <v>278561.35200000001</v>
      </c>
      <c r="P214" s="30">
        <v>48041.843000000001</v>
      </c>
      <c r="Q214" s="30">
        <v>104923.71</v>
      </c>
      <c r="R214" s="30">
        <v>383485.06200000003</v>
      </c>
      <c r="S214" s="30">
        <v>298936.23800000001</v>
      </c>
      <c r="T214" s="30">
        <f t="shared" si="27"/>
        <v>2961.2746100386103</v>
      </c>
      <c r="U214" s="30">
        <f t="shared" si="28"/>
        <v>2590.2951274131278</v>
      </c>
      <c r="V214" s="30">
        <f t="shared" si="29"/>
        <v>1937.4084555984557</v>
      </c>
      <c r="W214" s="30">
        <f t="shared" si="30"/>
        <v>2151.0529111969113</v>
      </c>
      <c r="X214" s="30">
        <f t="shared" si="31"/>
        <v>235.48137521937525</v>
      </c>
      <c r="Y214" s="45">
        <f t="shared" si="32"/>
        <v>176.12804141804142</v>
      </c>
    </row>
    <row r="215" spans="1:25" outlineLevel="2" x14ac:dyDescent="0.25">
      <c r="A215" s="20" t="s">
        <v>93</v>
      </c>
      <c r="B215" t="s">
        <v>99</v>
      </c>
      <c r="C215" t="s">
        <v>115</v>
      </c>
      <c r="D215" s="12">
        <v>127</v>
      </c>
      <c r="E215" s="13">
        <v>129.75</v>
      </c>
      <c r="F215" s="13">
        <v>37.54</v>
      </c>
      <c r="G215" s="46">
        <v>0.20644645711241344</v>
      </c>
      <c r="H215" s="46">
        <v>0.34789557805007987</v>
      </c>
      <c r="I215" s="14">
        <v>7.75</v>
      </c>
      <c r="J215" s="14">
        <v>5.31</v>
      </c>
      <c r="K215" s="14">
        <v>24.48</v>
      </c>
      <c r="L215" s="14">
        <v>2.93</v>
      </c>
      <c r="M215" s="14">
        <v>40.47</v>
      </c>
      <c r="N215" s="16">
        <v>-49677.928999999996</v>
      </c>
      <c r="O215" s="16">
        <v>346776.04399999999</v>
      </c>
      <c r="P215" s="16">
        <v>36273.839999999997</v>
      </c>
      <c r="Q215" s="16">
        <v>71846.819000000003</v>
      </c>
      <c r="R215" s="16">
        <v>418622.86300000001</v>
      </c>
      <c r="S215" s="16">
        <v>368944.93400000001</v>
      </c>
      <c r="T215" s="16">
        <f t="shared" si="27"/>
        <v>3226.3804470134874</v>
      </c>
      <c r="U215" s="16">
        <f t="shared" si="28"/>
        <v>2946.8132793834302</v>
      </c>
      <c r="V215" s="16">
        <f t="shared" si="29"/>
        <v>2563.9390674373799</v>
      </c>
      <c r="W215" s="16">
        <f t="shared" si="30"/>
        <v>2672.6477379576108</v>
      </c>
      <c r="X215" s="16">
        <f t="shared" si="31"/>
        <v>267.89211630758456</v>
      </c>
      <c r="Y215" s="56">
        <f t="shared" si="32"/>
        <v>233.08536976703454</v>
      </c>
    </row>
    <row r="216" spans="1:25" outlineLevel="2" x14ac:dyDescent="0.25">
      <c r="A216" s="24" t="s">
        <v>93</v>
      </c>
      <c r="B216" s="25" t="s">
        <v>152</v>
      </c>
      <c r="C216" s="25" t="s">
        <v>159</v>
      </c>
      <c r="D216" s="26">
        <v>128</v>
      </c>
      <c r="E216" s="27">
        <v>131.75</v>
      </c>
      <c r="F216" s="27">
        <v>26.07</v>
      </c>
      <c r="G216" s="44">
        <v>3.8358266206367474E-2</v>
      </c>
      <c r="H216" s="44">
        <v>0.3736095128500192</v>
      </c>
      <c r="I216" s="29">
        <v>1</v>
      </c>
      <c r="J216" s="29">
        <v>8.74</v>
      </c>
      <c r="K216" s="29">
        <v>16.329999999999998</v>
      </c>
      <c r="L216" s="29">
        <v>2</v>
      </c>
      <c r="M216" s="29">
        <v>28.07</v>
      </c>
      <c r="N216" s="30">
        <v>-39131.938999999998</v>
      </c>
      <c r="O216" s="30">
        <v>246428.98300000001</v>
      </c>
      <c r="P216" s="30">
        <v>107586.173</v>
      </c>
      <c r="Q216" s="30">
        <v>150872.92600000001</v>
      </c>
      <c r="R216" s="30">
        <v>397301.90899999999</v>
      </c>
      <c r="S216" s="30">
        <v>358169.97</v>
      </c>
      <c r="T216" s="30">
        <f t="shared" si="27"/>
        <v>3015.5742618595823</v>
      </c>
      <c r="U216" s="30">
        <f t="shared" si="28"/>
        <v>2198.9809184060719</v>
      </c>
      <c r="V216" s="30">
        <f t="shared" si="29"/>
        <v>1901.9643036053128</v>
      </c>
      <c r="W216" s="30">
        <f t="shared" si="30"/>
        <v>1870.4287134724859</v>
      </c>
      <c r="X216" s="30">
        <f t="shared" si="31"/>
        <v>199.90735621873381</v>
      </c>
      <c r="Y216" s="45">
        <f t="shared" si="32"/>
        <v>172.90584578230116</v>
      </c>
    </row>
    <row r="217" spans="1:25" outlineLevel="2" x14ac:dyDescent="0.25">
      <c r="A217" s="20" t="s">
        <v>93</v>
      </c>
      <c r="B217" t="s">
        <v>221</v>
      </c>
      <c r="C217" t="s">
        <v>229</v>
      </c>
      <c r="D217" s="12">
        <v>135</v>
      </c>
      <c r="E217" s="13">
        <v>134.375</v>
      </c>
      <c r="F217" s="13">
        <v>40.71</v>
      </c>
      <c r="G217" s="46">
        <v>0.48636698599852618</v>
      </c>
      <c r="H217" s="46">
        <v>0.62466224514861213</v>
      </c>
      <c r="I217" s="14">
        <v>19.8</v>
      </c>
      <c r="J217" s="14">
        <v>5.63</v>
      </c>
      <c r="K217" s="14">
        <v>15.28</v>
      </c>
      <c r="L217" s="14">
        <v>3</v>
      </c>
      <c r="M217" s="14">
        <v>43.71</v>
      </c>
      <c r="N217" s="16">
        <v>-61708.548999999999</v>
      </c>
      <c r="O217" s="16">
        <v>347232.73700000002</v>
      </c>
      <c r="P217" s="16">
        <v>88105.953999999998</v>
      </c>
      <c r="Q217" s="16">
        <v>122405.295</v>
      </c>
      <c r="R217" s="16">
        <v>469638.03200000001</v>
      </c>
      <c r="S217" s="16">
        <v>407929.48300000001</v>
      </c>
      <c r="T217" s="16">
        <f t="shared" si="27"/>
        <v>3494.9807032558142</v>
      </c>
      <c r="U217" s="16">
        <f t="shared" si="28"/>
        <v>2839.3084874418605</v>
      </c>
      <c r="V217" s="16">
        <f t="shared" si="29"/>
        <v>2380.0820762790695</v>
      </c>
      <c r="W217" s="16">
        <f t="shared" si="30"/>
        <v>2584.0575776744186</v>
      </c>
      <c r="X217" s="16">
        <f t="shared" si="31"/>
        <v>258.11895340380551</v>
      </c>
      <c r="Y217" s="56">
        <f t="shared" si="32"/>
        <v>216.37109784355178</v>
      </c>
    </row>
    <row r="218" spans="1:25" outlineLevel="2" x14ac:dyDescent="0.25">
      <c r="A218" s="24" t="s">
        <v>93</v>
      </c>
      <c r="B218" s="25" t="s">
        <v>172</v>
      </c>
      <c r="C218" s="25" t="s">
        <v>175</v>
      </c>
      <c r="D218" s="26">
        <v>134</v>
      </c>
      <c r="E218" s="27">
        <v>137.75</v>
      </c>
      <c r="F218" s="27">
        <v>32.909999999999997</v>
      </c>
      <c r="G218" s="44">
        <v>0.41324825281069588</v>
      </c>
      <c r="H218" s="44">
        <v>0.64083865086599823</v>
      </c>
      <c r="I218" s="29">
        <v>13.6</v>
      </c>
      <c r="J218" s="29">
        <v>7.49</v>
      </c>
      <c r="K218" s="29">
        <v>11.82</v>
      </c>
      <c r="L218" s="29">
        <v>2</v>
      </c>
      <c r="M218" s="29">
        <v>34.909999999999997</v>
      </c>
      <c r="N218" s="30">
        <v>-59190.205999999998</v>
      </c>
      <c r="O218" s="30">
        <v>290993.61099999998</v>
      </c>
      <c r="P218" s="30">
        <v>19901.723999999998</v>
      </c>
      <c r="Q218" s="30">
        <v>55394.690999999999</v>
      </c>
      <c r="R218" s="30">
        <v>346388.30199999997</v>
      </c>
      <c r="S218" s="30">
        <v>287198.09599999996</v>
      </c>
      <c r="T218" s="30">
        <f t="shared" si="27"/>
        <v>2514.615622504537</v>
      </c>
      <c r="U218" s="30">
        <f t="shared" si="28"/>
        <v>2370.1384972776768</v>
      </c>
      <c r="V218" s="30">
        <f t="shared" si="29"/>
        <v>1940.4455317604354</v>
      </c>
      <c r="W218" s="30">
        <f t="shared" si="30"/>
        <v>2112.4763049001813</v>
      </c>
      <c r="X218" s="30">
        <f t="shared" si="31"/>
        <v>215.46713611615243</v>
      </c>
      <c r="Y218" s="45">
        <f t="shared" si="32"/>
        <v>176.40413925094867</v>
      </c>
    </row>
    <row r="219" spans="1:25" outlineLevel="2" x14ac:dyDescent="0.25">
      <c r="A219" s="20" t="s">
        <v>93</v>
      </c>
      <c r="B219" t="s">
        <v>221</v>
      </c>
      <c r="C219" t="s">
        <v>230</v>
      </c>
      <c r="D219" s="12">
        <v>139</v>
      </c>
      <c r="E219" s="13">
        <v>139</v>
      </c>
      <c r="F219" s="13">
        <v>36.700000000000003</v>
      </c>
      <c r="G219" s="46">
        <v>0.41144414168937327</v>
      </c>
      <c r="H219" s="46">
        <v>0.5367847411444141</v>
      </c>
      <c r="I219" s="14">
        <v>15.1</v>
      </c>
      <c r="J219" s="14">
        <v>4.5999999999999996</v>
      </c>
      <c r="K219" s="14">
        <v>17</v>
      </c>
      <c r="L219" s="14">
        <v>3.38</v>
      </c>
      <c r="M219" s="14">
        <v>40.080000000000005</v>
      </c>
      <c r="N219" s="16">
        <v>-70433.986000000004</v>
      </c>
      <c r="O219" s="16">
        <v>328634.75199999998</v>
      </c>
      <c r="P219" s="16">
        <v>44960.605000000003</v>
      </c>
      <c r="Q219" s="16">
        <v>81996.138000000006</v>
      </c>
      <c r="R219" s="16">
        <v>410630.89</v>
      </c>
      <c r="S219" s="16">
        <v>340196.90399999998</v>
      </c>
      <c r="T219" s="16">
        <f t="shared" si="27"/>
        <v>2954.1790647482017</v>
      </c>
      <c r="U219" s="16">
        <f t="shared" si="28"/>
        <v>2630.7214748201441</v>
      </c>
      <c r="V219" s="16">
        <f t="shared" si="29"/>
        <v>2124.0021510791366</v>
      </c>
      <c r="W219" s="16">
        <f t="shared" si="30"/>
        <v>2364.2787913669063</v>
      </c>
      <c r="X219" s="16">
        <f t="shared" si="31"/>
        <v>239.1564977109222</v>
      </c>
      <c r="Y219" s="56">
        <f t="shared" si="32"/>
        <v>193.09110464355788</v>
      </c>
    </row>
    <row r="220" spans="1:25" outlineLevel="2" x14ac:dyDescent="0.25">
      <c r="A220" s="24" t="s">
        <v>93</v>
      </c>
      <c r="B220" s="25" t="s">
        <v>231</v>
      </c>
      <c r="C220" s="25" t="s">
        <v>232</v>
      </c>
      <c r="D220" s="26">
        <v>146</v>
      </c>
      <c r="E220" s="27">
        <v>141.5</v>
      </c>
      <c r="F220" s="27">
        <v>43.379999999999995</v>
      </c>
      <c r="G220" s="44">
        <v>0.23858921161825727</v>
      </c>
      <c r="H220" s="44">
        <v>0.44651913324112491</v>
      </c>
      <c r="I220" s="29">
        <v>10.35</v>
      </c>
      <c r="J220" s="29">
        <v>9.02</v>
      </c>
      <c r="K220" s="29">
        <v>24.01</v>
      </c>
      <c r="L220" s="29">
        <v>0.25</v>
      </c>
      <c r="M220" s="29">
        <v>43.629999999999995</v>
      </c>
      <c r="N220" s="30">
        <v>-47350.294999999998</v>
      </c>
      <c r="O220" s="30">
        <v>416409.94300000003</v>
      </c>
      <c r="P220" s="30">
        <v>49476.24</v>
      </c>
      <c r="Q220" s="30">
        <v>89912.078999999998</v>
      </c>
      <c r="R220" s="30">
        <v>506322.022</v>
      </c>
      <c r="S220" s="30">
        <v>458971.72700000001</v>
      </c>
      <c r="T220" s="30">
        <f t="shared" si="27"/>
        <v>3578.2475053003532</v>
      </c>
      <c r="U220" s="30">
        <f t="shared" si="28"/>
        <v>3228.5920989399292</v>
      </c>
      <c r="V220" s="30">
        <f t="shared" si="29"/>
        <v>2893.9610388692581</v>
      </c>
      <c r="W220" s="30">
        <f t="shared" si="30"/>
        <v>2942.8264522968202</v>
      </c>
      <c r="X220" s="30">
        <f t="shared" si="31"/>
        <v>293.50837263090267</v>
      </c>
      <c r="Y220" s="45">
        <f t="shared" si="32"/>
        <v>263.08736716993258</v>
      </c>
    </row>
    <row r="221" spans="1:25" outlineLevel="2" x14ac:dyDescent="0.25">
      <c r="A221" s="20" t="s">
        <v>93</v>
      </c>
      <c r="B221" t="s">
        <v>99</v>
      </c>
      <c r="C221" t="s">
        <v>117</v>
      </c>
      <c r="D221" s="12">
        <v>141</v>
      </c>
      <c r="E221" s="13">
        <v>142.75</v>
      </c>
      <c r="F221" s="13">
        <v>32.839999999999996</v>
      </c>
      <c r="G221" s="46">
        <v>0.23903775883069428</v>
      </c>
      <c r="H221" s="46">
        <v>0.48538367844092573</v>
      </c>
      <c r="I221" s="14">
        <v>7.85</v>
      </c>
      <c r="J221" s="14">
        <v>8.09</v>
      </c>
      <c r="K221" s="14">
        <v>16.899999999999999</v>
      </c>
      <c r="L221" s="14">
        <v>1</v>
      </c>
      <c r="M221" s="14">
        <v>33.839999999999996</v>
      </c>
      <c r="N221" s="16">
        <v>-53939.178999999996</v>
      </c>
      <c r="O221" s="16">
        <v>390163.43099999998</v>
      </c>
      <c r="P221" s="16">
        <v>47261.94</v>
      </c>
      <c r="Q221" s="16">
        <v>88562.918999999994</v>
      </c>
      <c r="R221" s="16">
        <v>478726.35</v>
      </c>
      <c r="S221" s="16">
        <v>424787.17099999997</v>
      </c>
      <c r="T221" s="16">
        <f t="shared" si="27"/>
        <v>3353.599649737303</v>
      </c>
      <c r="U221" s="16">
        <f t="shared" si="28"/>
        <v>3022.5177583187387</v>
      </c>
      <c r="V221" s="16">
        <f t="shared" si="29"/>
        <v>2644.6601120840628</v>
      </c>
      <c r="W221" s="16">
        <f t="shared" si="30"/>
        <v>2733.1939124343257</v>
      </c>
      <c r="X221" s="16">
        <f t="shared" si="31"/>
        <v>274.77434166533988</v>
      </c>
      <c r="Y221" s="56">
        <f t="shared" si="32"/>
        <v>240.42364655309663</v>
      </c>
    </row>
    <row r="222" spans="1:25" outlineLevel="2" x14ac:dyDescent="0.25">
      <c r="A222" s="24" t="s">
        <v>93</v>
      </c>
      <c r="B222" s="25" t="s">
        <v>152</v>
      </c>
      <c r="C222" s="25" t="s">
        <v>160</v>
      </c>
      <c r="D222" s="26">
        <v>139</v>
      </c>
      <c r="E222" s="27">
        <v>143.375</v>
      </c>
      <c r="F222" s="27">
        <v>28.5</v>
      </c>
      <c r="G222" s="44">
        <v>0.18947368421052632</v>
      </c>
      <c r="H222" s="44">
        <v>0.25964912280701757</v>
      </c>
      <c r="I222" s="29">
        <v>5.4</v>
      </c>
      <c r="J222" s="29">
        <v>2</v>
      </c>
      <c r="K222" s="29">
        <v>21.1</v>
      </c>
      <c r="L222" s="29">
        <v>2</v>
      </c>
      <c r="M222" s="29">
        <v>30.5</v>
      </c>
      <c r="N222" s="30">
        <v>-41615.097999999998</v>
      </c>
      <c r="O222" s="30">
        <v>252891.38399999999</v>
      </c>
      <c r="P222" s="30">
        <v>0</v>
      </c>
      <c r="Q222" s="30">
        <v>94933.198000000004</v>
      </c>
      <c r="R222" s="30">
        <v>347824.58199999999</v>
      </c>
      <c r="S222" s="30">
        <v>306209.484</v>
      </c>
      <c r="T222" s="30">
        <f t="shared" si="27"/>
        <v>2425.9779040976459</v>
      </c>
      <c r="U222" s="30">
        <f t="shared" si="28"/>
        <v>2425.9779040976459</v>
      </c>
      <c r="V222" s="30">
        <f t="shared" si="29"/>
        <v>2135.7243870967741</v>
      </c>
      <c r="W222" s="30">
        <f t="shared" si="30"/>
        <v>1763.8457471665213</v>
      </c>
      <c r="X222" s="30">
        <f t="shared" si="31"/>
        <v>220.54344582705872</v>
      </c>
      <c r="Y222" s="45">
        <f t="shared" si="32"/>
        <v>194.15676246334309</v>
      </c>
    </row>
    <row r="223" spans="1:25" outlineLevel="2" x14ac:dyDescent="0.25">
      <c r="A223" s="20" t="s">
        <v>93</v>
      </c>
      <c r="B223" t="s">
        <v>257</v>
      </c>
      <c r="C223" t="s">
        <v>261</v>
      </c>
      <c r="D223" s="12">
        <v>156</v>
      </c>
      <c r="E223" s="13">
        <v>145</v>
      </c>
      <c r="F223" s="13">
        <v>49.480000000000004</v>
      </c>
      <c r="G223" s="46">
        <v>0.23848019401778495</v>
      </c>
      <c r="H223" s="46">
        <v>0.58872271624898942</v>
      </c>
      <c r="I223" s="14">
        <v>11.8</v>
      </c>
      <c r="J223" s="14">
        <v>17.329999999999998</v>
      </c>
      <c r="K223" s="14">
        <v>20.350000000000001</v>
      </c>
      <c r="L223" s="14">
        <v>1.64</v>
      </c>
      <c r="M223" s="14">
        <v>51.120000000000005</v>
      </c>
      <c r="N223" s="16">
        <v>-65226.216999999997</v>
      </c>
      <c r="O223" s="16">
        <v>467195.859</v>
      </c>
      <c r="P223" s="16">
        <v>68943.347999999998</v>
      </c>
      <c r="Q223" s="16">
        <v>111399.534</v>
      </c>
      <c r="R223" s="16">
        <v>578595.39300000004</v>
      </c>
      <c r="S223" s="16">
        <v>513369.17600000004</v>
      </c>
      <c r="T223" s="16">
        <f t="shared" si="27"/>
        <v>3990.3130551724139</v>
      </c>
      <c r="U223" s="16">
        <f t="shared" si="28"/>
        <v>3514.8416896551726</v>
      </c>
      <c r="V223" s="16">
        <f t="shared" si="29"/>
        <v>3065.005710344828</v>
      </c>
      <c r="W223" s="16">
        <f t="shared" si="30"/>
        <v>3222.0404068965518</v>
      </c>
      <c r="X223" s="16">
        <f t="shared" si="31"/>
        <v>319.53106269592479</v>
      </c>
      <c r="Y223" s="56">
        <f t="shared" si="32"/>
        <v>278.63688275862074</v>
      </c>
    </row>
    <row r="224" spans="1:25" outlineLevel="2" x14ac:dyDescent="0.25">
      <c r="A224" s="24" t="s">
        <v>93</v>
      </c>
      <c r="B224" s="25" t="s">
        <v>172</v>
      </c>
      <c r="C224" s="25" t="s">
        <v>176</v>
      </c>
      <c r="D224" s="26">
        <v>142</v>
      </c>
      <c r="E224" s="27">
        <v>147.25</v>
      </c>
      <c r="F224" s="27">
        <v>35.81</v>
      </c>
      <c r="G224" s="44">
        <v>0.25132644512705948</v>
      </c>
      <c r="H224" s="44">
        <v>0.61156101647584471</v>
      </c>
      <c r="I224" s="29">
        <v>9</v>
      </c>
      <c r="J224" s="29">
        <v>12.9</v>
      </c>
      <c r="K224" s="29">
        <v>13.91</v>
      </c>
      <c r="L224" s="29">
        <v>2.75</v>
      </c>
      <c r="M224" s="29">
        <v>38.56</v>
      </c>
      <c r="N224" s="30">
        <v>-76166.231</v>
      </c>
      <c r="O224" s="30">
        <v>319970.69799999997</v>
      </c>
      <c r="P224" s="30">
        <v>34796.213000000003</v>
      </c>
      <c r="Q224" s="30">
        <v>78642.75</v>
      </c>
      <c r="R224" s="30">
        <v>398613.44799999997</v>
      </c>
      <c r="S224" s="30">
        <v>322447.21699999995</v>
      </c>
      <c r="T224" s="30">
        <f t="shared" si="27"/>
        <v>2707.0522784380305</v>
      </c>
      <c r="U224" s="30">
        <f t="shared" si="28"/>
        <v>2470.7452292020371</v>
      </c>
      <c r="V224" s="30">
        <f t="shared" si="29"/>
        <v>1953.487293718166</v>
      </c>
      <c r="W224" s="30">
        <f t="shared" si="30"/>
        <v>2172.9758777589132</v>
      </c>
      <c r="X224" s="30">
        <f t="shared" si="31"/>
        <v>224.61320265473066</v>
      </c>
      <c r="Y224" s="45">
        <f t="shared" si="32"/>
        <v>177.58975397437874</v>
      </c>
    </row>
    <row r="225" spans="1:25" outlineLevel="2" x14ac:dyDescent="0.25">
      <c r="A225" s="20" t="s">
        <v>93</v>
      </c>
      <c r="B225" t="s">
        <v>134</v>
      </c>
      <c r="C225" t="s">
        <v>151</v>
      </c>
      <c r="D225" s="12">
        <v>150</v>
      </c>
      <c r="E225" s="13">
        <v>150.625</v>
      </c>
      <c r="F225" s="13">
        <v>46.83</v>
      </c>
      <c r="G225" s="46">
        <v>0.29745889387144991</v>
      </c>
      <c r="H225" s="46">
        <v>0.50074738415545594</v>
      </c>
      <c r="I225" s="14">
        <v>13.93</v>
      </c>
      <c r="J225" s="14">
        <v>9.52</v>
      </c>
      <c r="K225" s="14">
        <v>23.38</v>
      </c>
      <c r="L225" s="14">
        <v>2.7</v>
      </c>
      <c r="M225" s="14">
        <v>49.53</v>
      </c>
      <c r="N225" s="16">
        <v>-57633.391000000003</v>
      </c>
      <c r="O225" s="16">
        <v>443690.79</v>
      </c>
      <c r="P225" s="16">
        <v>33412.811999999998</v>
      </c>
      <c r="Q225" s="16">
        <v>78194.73</v>
      </c>
      <c r="R225" s="16">
        <v>521885.51999999996</v>
      </c>
      <c r="S225" s="16">
        <v>464252.12899999996</v>
      </c>
      <c r="T225" s="16">
        <f t="shared" si="27"/>
        <v>3464.8001327800825</v>
      </c>
      <c r="U225" s="16">
        <f t="shared" si="28"/>
        <v>3242.9723352697092</v>
      </c>
      <c r="V225" s="16">
        <f t="shared" si="29"/>
        <v>2860.3440132780083</v>
      </c>
      <c r="W225" s="16">
        <f t="shared" si="30"/>
        <v>2945.6649958506223</v>
      </c>
      <c r="X225" s="16">
        <f t="shared" si="31"/>
        <v>294.81566684270086</v>
      </c>
      <c r="Y225" s="56">
        <f t="shared" si="32"/>
        <v>260.03127393436438</v>
      </c>
    </row>
    <row r="226" spans="1:25" outlineLevel="2" x14ac:dyDescent="0.25">
      <c r="A226" s="24" t="s">
        <v>93</v>
      </c>
      <c r="B226" s="25" t="s">
        <v>31</v>
      </c>
      <c r="C226" s="25" t="s">
        <v>96</v>
      </c>
      <c r="D226" s="26">
        <v>152</v>
      </c>
      <c r="E226" s="27">
        <v>153.25</v>
      </c>
      <c r="F226" s="27">
        <v>50.84</v>
      </c>
      <c r="G226" s="44">
        <v>0.24409913453973248</v>
      </c>
      <c r="H226" s="44">
        <v>0.40794649881982692</v>
      </c>
      <c r="I226" s="29">
        <v>12.41</v>
      </c>
      <c r="J226" s="29">
        <v>8.33</v>
      </c>
      <c r="K226" s="29">
        <v>30.1</v>
      </c>
      <c r="L226" s="29">
        <v>1.81</v>
      </c>
      <c r="M226" s="29">
        <v>52.650000000000006</v>
      </c>
      <c r="N226" s="30">
        <v>-49495.286999999997</v>
      </c>
      <c r="O226" s="30">
        <v>514291</v>
      </c>
      <c r="P226" s="30">
        <v>0</v>
      </c>
      <c r="Q226" s="30">
        <v>37631</v>
      </c>
      <c r="R226" s="30">
        <v>551922</v>
      </c>
      <c r="S226" s="30">
        <v>502426.71299999999</v>
      </c>
      <c r="T226" s="30">
        <f t="shared" si="27"/>
        <v>3601.4486133768351</v>
      </c>
      <c r="U226" s="30">
        <f t="shared" si="28"/>
        <v>3601.4486133768351</v>
      </c>
      <c r="V226" s="30">
        <f t="shared" si="29"/>
        <v>3278.4777357259381</v>
      </c>
      <c r="W226" s="30">
        <f t="shared" si="30"/>
        <v>3355.8955954323001</v>
      </c>
      <c r="X226" s="30">
        <f t="shared" si="31"/>
        <v>327.40441939789412</v>
      </c>
      <c r="Y226" s="45">
        <f t="shared" si="32"/>
        <v>298.04343052053986</v>
      </c>
    </row>
    <row r="227" spans="1:25" outlineLevel="2" x14ac:dyDescent="0.25">
      <c r="A227" s="20" t="s">
        <v>93</v>
      </c>
      <c r="B227" t="s">
        <v>99</v>
      </c>
      <c r="C227" t="s">
        <v>118</v>
      </c>
      <c r="D227" s="12">
        <v>155</v>
      </c>
      <c r="E227" s="13">
        <v>155.625</v>
      </c>
      <c r="F227" s="13">
        <v>38.880000000000003</v>
      </c>
      <c r="G227" s="46">
        <v>0.57124485596707819</v>
      </c>
      <c r="H227" s="46">
        <v>0.59696502057613166</v>
      </c>
      <c r="I227" s="14">
        <v>22.21</v>
      </c>
      <c r="J227" s="14">
        <v>1</v>
      </c>
      <c r="K227" s="14">
        <v>15.67</v>
      </c>
      <c r="L227" s="14">
        <v>2</v>
      </c>
      <c r="M227" s="14">
        <v>40.880000000000003</v>
      </c>
      <c r="N227" s="16">
        <v>-57099.69</v>
      </c>
      <c r="O227" s="16">
        <v>407249.30900000001</v>
      </c>
      <c r="P227" s="16">
        <v>32752.991999999998</v>
      </c>
      <c r="Q227" s="16">
        <v>82598.763999999996</v>
      </c>
      <c r="R227" s="16">
        <v>489848.07299999997</v>
      </c>
      <c r="S227" s="16">
        <v>432748.38299999997</v>
      </c>
      <c r="T227" s="16">
        <f t="shared" si="27"/>
        <v>3147.6181397590358</v>
      </c>
      <c r="U227" s="16">
        <f t="shared" si="28"/>
        <v>2937.1571469879518</v>
      </c>
      <c r="V227" s="16">
        <f t="shared" si="29"/>
        <v>2570.2515084337347</v>
      </c>
      <c r="W227" s="16">
        <f t="shared" si="30"/>
        <v>2616.8630297188756</v>
      </c>
      <c r="X227" s="16">
        <f t="shared" si="31"/>
        <v>267.01428608981382</v>
      </c>
      <c r="Y227" s="56">
        <f t="shared" si="32"/>
        <v>233.65922803943042</v>
      </c>
    </row>
    <row r="228" spans="1:25" outlineLevel="2" x14ac:dyDescent="0.25">
      <c r="A228" s="24" t="s">
        <v>93</v>
      </c>
      <c r="B228" s="25" t="s">
        <v>31</v>
      </c>
      <c r="C228" s="25" t="s">
        <v>97</v>
      </c>
      <c r="D228" s="26">
        <v>157</v>
      </c>
      <c r="E228" s="27">
        <v>162.75</v>
      </c>
      <c r="F228" s="27">
        <v>46.21</v>
      </c>
      <c r="G228" s="44">
        <v>0.30837481064704608</v>
      </c>
      <c r="H228" s="44">
        <v>0.34299935078987231</v>
      </c>
      <c r="I228" s="29">
        <v>14.25</v>
      </c>
      <c r="J228" s="29">
        <v>1.6</v>
      </c>
      <c r="K228" s="29">
        <v>30.36</v>
      </c>
      <c r="L228" s="29">
        <v>2.8</v>
      </c>
      <c r="M228" s="29">
        <v>49.01</v>
      </c>
      <c r="N228" s="30">
        <v>-45302.091999999997</v>
      </c>
      <c r="O228" s="30">
        <v>450501.87199999997</v>
      </c>
      <c r="P228" s="30">
        <v>57799.627999999997</v>
      </c>
      <c r="Q228" s="30">
        <v>114641.30899999999</v>
      </c>
      <c r="R228" s="30">
        <v>565143.18099999998</v>
      </c>
      <c r="S228" s="30">
        <v>519841.08899999998</v>
      </c>
      <c r="T228" s="30">
        <f t="shared" si="27"/>
        <v>3472.461941628264</v>
      </c>
      <c r="U228" s="30">
        <f t="shared" si="28"/>
        <v>3117.318298003072</v>
      </c>
      <c r="V228" s="30">
        <f t="shared" si="29"/>
        <v>2838.9644301075268</v>
      </c>
      <c r="W228" s="30">
        <f t="shared" si="30"/>
        <v>2768.0606574500766</v>
      </c>
      <c r="X228" s="30">
        <f t="shared" si="31"/>
        <v>283.3925725457338</v>
      </c>
      <c r="Y228" s="45">
        <f t="shared" si="32"/>
        <v>258.08767546432063</v>
      </c>
    </row>
    <row r="229" spans="1:25" outlineLevel="2" x14ac:dyDescent="0.25">
      <c r="A229" s="20" t="s">
        <v>93</v>
      </c>
      <c r="B229" t="s">
        <v>217</v>
      </c>
      <c r="C229" t="s">
        <v>220</v>
      </c>
      <c r="D229" s="12">
        <v>173</v>
      </c>
      <c r="E229" s="13">
        <v>178.625</v>
      </c>
      <c r="F229" s="13">
        <v>63.97</v>
      </c>
      <c r="G229" s="46">
        <v>0.24917930279818665</v>
      </c>
      <c r="H229" s="46">
        <v>0.35860559637329997</v>
      </c>
      <c r="I229" s="14">
        <v>15.94</v>
      </c>
      <c r="J229" s="14">
        <v>7</v>
      </c>
      <c r="K229" s="14">
        <v>41.03</v>
      </c>
      <c r="L229" s="14">
        <v>3.29</v>
      </c>
      <c r="M229" s="14">
        <v>67.260000000000005</v>
      </c>
      <c r="N229" s="16">
        <v>-81495.61</v>
      </c>
      <c r="O229" s="16">
        <v>506109.89199999999</v>
      </c>
      <c r="P229" s="16">
        <v>55019.591999999997</v>
      </c>
      <c r="Q229" s="16">
        <v>124123.75599999999</v>
      </c>
      <c r="R229" s="16">
        <v>630233.64800000004</v>
      </c>
      <c r="S229" s="16">
        <v>548738.03800000006</v>
      </c>
      <c r="T229" s="16">
        <f t="shared" si="27"/>
        <v>3528.2499538138559</v>
      </c>
      <c r="U229" s="16">
        <f t="shared" si="28"/>
        <v>3220.2326438068585</v>
      </c>
      <c r="V229" s="16">
        <f t="shared" si="29"/>
        <v>2763.9940993701894</v>
      </c>
      <c r="W229" s="16">
        <f t="shared" si="30"/>
        <v>2833.3653855843245</v>
      </c>
      <c r="X229" s="16">
        <f t="shared" si="31"/>
        <v>292.74842216425986</v>
      </c>
      <c r="Y229" s="56">
        <f t="shared" si="32"/>
        <v>251.2721908518354</v>
      </c>
    </row>
    <row r="230" spans="1:25" outlineLevel="2" x14ac:dyDescent="0.25">
      <c r="A230" s="24" t="s">
        <v>93</v>
      </c>
      <c r="B230" s="25" t="s">
        <v>122</v>
      </c>
      <c r="C230" s="25" t="s">
        <v>133</v>
      </c>
      <c r="D230" s="26">
        <v>186</v>
      </c>
      <c r="E230" s="27">
        <v>190.875</v>
      </c>
      <c r="F230" s="27">
        <v>48.539999999999992</v>
      </c>
      <c r="G230" s="44">
        <v>0.15883807169344874</v>
      </c>
      <c r="H230" s="44">
        <v>0.25875566543057271</v>
      </c>
      <c r="I230" s="29">
        <v>7.71</v>
      </c>
      <c r="J230" s="29">
        <v>4.8499999999999996</v>
      </c>
      <c r="K230" s="29">
        <v>35.979999999999997</v>
      </c>
      <c r="L230" s="29">
        <v>1</v>
      </c>
      <c r="M230" s="29">
        <v>49.539999999999992</v>
      </c>
      <c r="N230" s="30">
        <v>-96931.562999999995</v>
      </c>
      <c r="O230" s="30">
        <v>447742.08500000002</v>
      </c>
      <c r="P230" s="30">
        <v>56425.728000000003</v>
      </c>
      <c r="Q230" s="30">
        <v>156526.12299999999</v>
      </c>
      <c r="R230" s="30">
        <v>604268.20799999998</v>
      </c>
      <c r="S230" s="30">
        <v>507336.64500000002</v>
      </c>
      <c r="T230" s="30">
        <f t="shared" si="27"/>
        <v>3165.7797406679765</v>
      </c>
      <c r="U230" s="30">
        <f t="shared" si="28"/>
        <v>2870.1636149312376</v>
      </c>
      <c r="V230" s="30">
        <f t="shared" si="29"/>
        <v>2362.3361728880159</v>
      </c>
      <c r="W230" s="30">
        <f t="shared" si="30"/>
        <v>2345.7345645055666</v>
      </c>
      <c r="X230" s="30">
        <f t="shared" si="31"/>
        <v>260.92396499374888</v>
      </c>
      <c r="Y230" s="45">
        <f t="shared" si="32"/>
        <v>214.75783389891055</v>
      </c>
    </row>
    <row r="231" spans="1:25" outlineLevel="2" x14ac:dyDescent="0.25">
      <c r="A231" s="20" t="s">
        <v>93</v>
      </c>
      <c r="B231" t="s">
        <v>31</v>
      </c>
      <c r="C231" t="s">
        <v>98</v>
      </c>
      <c r="D231" s="12">
        <v>196</v>
      </c>
      <c r="E231" s="13">
        <v>199.375</v>
      </c>
      <c r="F231" s="13">
        <v>61.34</v>
      </c>
      <c r="G231" s="46">
        <v>0.25888490381480272</v>
      </c>
      <c r="H231" s="46">
        <v>0.57124225627649161</v>
      </c>
      <c r="I231" s="14">
        <v>15.88</v>
      </c>
      <c r="J231" s="14">
        <v>19.16</v>
      </c>
      <c r="K231" s="14">
        <v>26.3</v>
      </c>
      <c r="L231" s="14">
        <v>4</v>
      </c>
      <c r="M231" s="14">
        <v>65.3</v>
      </c>
      <c r="N231" s="16">
        <v>-52098.86</v>
      </c>
      <c r="O231" s="16">
        <v>549075.64300000004</v>
      </c>
      <c r="P231" s="16">
        <v>85677.876999999993</v>
      </c>
      <c r="Q231" s="16">
        <v>140373.96599999999</v>
      </c>
      <c r="R231" s="16">
        <v>689449.60900000005</v>
      </c>
      <c r="S231" s="16">
        <v>637350.74900000007</v>
      </c>
      <c r="T231" s="16">
        <f t="shared" si="27"/>
        <v>3458.054465203762</v>
      </c>
      <c r="U231" s="16">
        <f t="shared" si="28"/>
        <v>3028.3221667711605</v>
      </c>
      <c r="V231" s="16">
        <f t="shared" si="29"/>
        <v>2767.011270219436</v>
      </c>
      <c r="W231" s="16">
        <f t="shared" si="30"/>
        <v>2753.9844163009407</v>
      </c>
      <c r="X231" s="16">
        <f t="shared" si="31"/>
        <v>275.30201516101459</v>
      </c>
      <c r="Y231" s="56">
        <f t="shared" si="32"/>
        <v>251.54647911085783</v>
      </c>
    </row>
    <row r="232" spans="1:25" outlineLevel="2" x14ac:dyDescent="0.25">
      <c r="A232" s="24" t="s">
        <v>93</v>
      </c>
      <c r="B232" s="25" t="s">
        <v>120</v>
      </c>
      <c r="C232" s="25" t="s">
        <v>121</v>
      </c>
      <c r="D232" s="26">
        <v>208</v>
      </c>
      <c r="E232" s="27">
        <v>210.375</v>
      </c>
      <c r="F232" s="27">
        <v>65.639999999999986</v>
      </c>
      <c r="G232" s="44">
        <v>0.30286410725167584</v>
      </c>
      <c r="H232" s="44">
        <v>0.5140158439975625</v>
      </c>
      <c r="I232" s="29">
        <v>19.88</v>
      </c>
      <c r="J232" s="29">
        <v>13.86</v>
      </c>
      <c r="K232" s="29">
        <v>31.9</v>
      </c>
      <c r="L232" s="29">
        <v>0</v>
      </c>
      <c r="M232" s="29">
        <v>65.639999999999986</v>
      </c>
      <c r="N232" s="30">
        <v>-90114.093999999997</v>
      </c>
      <c r="O232" s="30">
        <v>748313.58600000001</v>
      </c>
      <c r="P232" s="30">
        <v>22150.95</v>
      </c>
      <c r="Q232" s="30">
        <v>169770.26199999999</v>
      </c>
      <c r="R232" s="30">
        <v>918083.848</v>
      </c>
      <c r="S232" s="30">
        <v>827969.75399999996</v>
      </c>
      <c r="T232" s="30">
        <f t="shared" si="27"/>
        <v>4364.0349281045756</v>
      </c>
      <c r="U232" s="30">
        <f t="shared" si="28"/>
        <v>4258.7422364824724</v>
      </c>
      <c r="V232" s="30">
        <f t="shared" si="29"/>
        <v>3830.3924135472371</v>
      </c>
      <c r="W232" s="30">
        <f t="shared" si="30"/>
        <v>3557.0461604278075</v>
      </c>
      <c r="X232" s="30">
        <f t="shared" si="31"/>
        <v>387.15838513477024</v>
      </c>
      <c r="Y232" s="45">
        <f t="shared" si="32"/>
        <v>348.2174921406579</v>
      </c>
    </row>
    <row r="233" spans="1:25" s="1" customFormat="1" outlineLevel="1" x14ac:dyDescent="0.25">
      <c r="A233" s="47" t="s">
        <v>302</v>
      </c>
      <c r="B233" s="53" t="s">
        <v>324</v>
      </c>
      <c r="C233" s="53"/>
      <c r="D233" s="74">
        <f>SUBTOTAL(9,D210:D232)</f>
        <v>3392</v>
      </c>
      <c r="E233" s="49">
        <f>SUBTOTAL(9,E210:E232)</f>
        <v>3431.375</v>
      </c>
      <c r="F233" s="49">
        <f>SUBTOTAL(9,F210:F232)</f>
        <v>965.56000000000006</v>
      </c>
      <c r="G233" s="50">
        <f>+I233/F233</f>
        <v>0.28662123534529182</v>
      </c>
      <c r="H233" s="50">
        <f>+(I233+J233)/F233</f>
        <v>0.47731886159327225</v>
      </c>
      <c r="I233" s="51">
        <f t="shared" ref="I233:S233" si="34">SUBTOTAL(9,I210:I232)</f>
        <v>276.75</v>
      </c>
      <c r="J233" s="51">
        <f t="shared" si="34"/>
        <v>184.13</v>
      </c>
      <c r="K233" s="51">
        <f t="shared" si="34"/>
        <v>504.68000000000012</v>
      </c>
      <c r="L233" s="51">
        <f t="shared" si="34"/>
        <v>49.89</v>
      </c>
      <c r="M233" s="51">
        <f t="shared" si="34"/>
        <v>1015.4099999999997</v>
      </c>
      <c r="N233" s="52">
        <f t="shared" si="34"/>
        <v>-1349037.8720000002</v>
      </c>
      <c r="O233" s="52">
        <f t="shared" si="34"/>
        <v>9161902.3989999983</v>
      </c>
      <c r="P233" s="52">
        <f t="shared" si="34"/>
        <v>1031776.5349999999</v>
      </c>
      <c r="Q233" s="52">
        <f t="shared" si="34"/>
        <v>2274637.6430000002</v>
      </c>
      <c r="R233" s="52">
        <f t="shared" si="34"/>
        <v>11436540.041999999</v>
      </c>
      <c r="S233" s="52">
        <f t="shared" si="34"/>
        <v>10087502.17</v>
      </c>
      <c r="T233" s="52">
        <f t="shared" si="27"/>
        <v>3332.9321458598956</v>
      </c>
      <c r="U233" s="52">
        <f t="shared" si="28"/>
        <v>3032.2431990091432</v>
      </c>
      <c r="V233" s="52">
        <f t="shared" si="29"/>
        <v>2639.0952999890715</v>
      </c>
      <c r="W233" s="52">
        <f t="shared" si="30"/>
        <v>2670.0382205384135</v>
      </c>
      <c r="X233" s="52">
        <f t="shared" si="31"/>
        <v>275.65847263719485</v>
      </c>
      <c r="Y233" s="57">
        <f t="shared" si="32"/>
        <v>239.91775454446105</v>
      </c>
    </row>
    <row r="234" spans="1:25" s="1" customFormat="1" ht="15.75" thickBot="1" x14ac:dyDescent="0.3">
      <c r="A234" s="75"/>
      <c r="B234" s="76" t="s">
        <v>325</v>
      </c>
      <c r="C234" s="76"/>
      <c r="D234" s="77">
        <f>+D233+D209+D160+D82+D41</f>
        <v>16588</v>
      </c>
      <c r="E234" s="78">
        <f t="shared" ref="E234:S234" si="35">+E233+E209+E160+E82+E41</f>
        <v>16733.375</v>
      </c>
      <c r="F234" s="78">
        <f t="shared" si="35"/>
        <v>5025.0632999999998</v>
      </c>
      <c r="G234" s="79">
        <f>+I234/F234</f>
        <v>0.25497987259185367</v>
      </c>
      <c r="H234" s="79">
        <f>+(I234+J234)/F234</f>
        <v>0.43611987932569923</v>
      </c>
      <c r="I234" s="80">
        <f t="shared" si="35"/>
        <v>1281.2899999999997</v>
      </c>
      <c r="J234" s="80">
        <f t="shared" si="35"/>
        <v>910.24</v>
      </c>
      <c r="K234" s="80">
        <f t="shared" si="35"/>
        <v>2833.6333000000004</v>
      </c>
      <c r="L234" s="80">
        <f t="shared" si="35"/>
        <v>272.57</v>
      </c>
      <c r="M234" s="80">
        <f t="shared" si="35"/>
        <v>5297.5433000000003</v>
      </c>
      <c r="N234" s="81">
        <f t="shared" si="35"/>
        <v>-6078516.0660000006</v>
      </c>
      <c r="O234" s="81">
        <f t="shared" si="35"/>
        <v>46832328.792999998</v>
      </c>
      <c r="P234" s="81">
        <f t="shared" si="35"/>
        <v>5382836.9840000011</v>
      </c>
      <c r="Q234" s="81">
        <f t="shared" si="35"/>
        <v>12425109.974000001</v>
      </c>
      <c r="R234" s="81">
        <f t="shared" si="35"/>
        <v>59257438.766999997</v>
      </c>
      <c r="S234" s="81">
        <f t="shared" si="35"/>
        <v>53178922.700999998</v>
      </c>
      <c r="T234" s="81">
        <f t="shared" si="27"/>
        <v>3541.2723833058185</v>
      </c>
      <c r="U234" s="81">
        <f t="shared" si="28"/>
        <v>3219.589699208916</v>
      </c>
      <c r="V234" s="81">
        <f t="shared" si="29"/>
        <v>2856.3326715023118</v>
      </c>
      <c r="W234" s="81">
        <f t="shared" si="30"/>
        <v>2798.7377796170827</v>
      </c>
      <c r="X234" s="81">
        <f t="shared" si="31"/>
        <v>292.68997265535603</v>
      </c>
      <c r="Y234" s="82">
        <f t="shared" si="32"/>
        <v>259.66660650021015</v>
      </c>
    </row>
    <row r="235" spans="1:25" ht="15.75" thickTop="1" x14ac:dyDescent="0.25"/>
    <row r="240" spans="1:25" x14ac:dyDescent="0.25"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S240" s="6"/>
    </row>
    <row r="241" spans="1:24" s="1" customFormat="1" x14ac:dyDescent="0.25">
      <c r="A241" s="1" t="s">
        <v>0</v>
      </c>
      <c r="E241" s="2" t="s">
        <v>1</v>
      </c>
      <c r="F241" s="2"/>
      <c r="G241" s="3"/>
      <c r="H241" s="3"/>
      <c r="I241" s="2" t="s">
        <v>2</v>
      </c>
      <c r="J241" s="2"/>
      <c r="K241" s="2"/>
      <c r="L241" s="2"/>
      <c r="M241" s="4"/>
      <c r="X241" s="1">
        <v>11</v>
      </c>
    </row>
    <row r="242" spans="1:24" ht="15.75" customHeight="1" x14ac:dyDescent="0.25">
      <c r="A242" s="1" t="s">
        <v>3</v>
      </c>
      <c r="E242" s="5"/>
      <c r="F242" s="5"/>
      <c r="I242" s="5"/>
      <c r="J242" s="5"/>
      <c r="K242" s="5"/>
      <c r="L242" s="5"/>
      <c r="M242" s="5"/>
      <c r="N242" s="6"/>
      <c r="O242" s="6"/>
      <c r="P242" s="6"/>
      <c r="Q242" s="6"/>
      <c r="R242" s="6"/>
      <c r="S242" s="6"/>
    </row>
    <row r="243" spans="1:24" x14ac:dyDescent="0.25"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S243" s="6"/>
    </row>
    <row r="244" spans="1:24" x14ac:dyDescent="0.25"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S244" s="6"/>
    </row>
    <row r="245" spans="1:24" x14ac:dyDescent="0.25"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S245" s="6"/>
    </row>
    <row r="246" spans="1:24" x14ac:dyDescent="0.25"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S246" s="6"/>
    </row>
    <row r="247" spans="1:24" x14ac:dyDescent="0.25"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S247" s="6"/>
    </row>
    <row r="248" spans="1:24" x14ac:dyDescent="0.25"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S248" s="6"/>
    </row>
    <row r="249" spans="1:24" x14ac:dyDescent="0.25"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S249" s="6"/>
    </row>
    <row r="250" spans="1:24" x14ac:dyDescent="0.25"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S250" s="6"/>
    </row>
    <row r="251" spans="1:24" x14ac:dyDescent="0.25"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S251" s="6"/>
    </row>
  </sheetData>
  <sheetProtection algorithmName="SHA-512" hashValue="VG05+Clp6UdBRCKMwW2yFV987mrJbri1E+wBffuO+r5xtve4Rm9kuEnVvomWCT3L45RsM4w7JN+EB10Izjf5Rg==" saltValue="8I1RSebuySqIGAm31MT2qA==" spinCount="100000" sheet="1" objects="1" scenarios="1" insertColumns="0" sort="0" autoFilter="0" pivotTables="0"/>
  <autoFilter ref="A6:B6" xr:uid="{4FE68273-E6C3-405D-A77F-DAD94491A6D5}"/>
  <sortState xmlns:xlrd2="http://schemas.microsoft.com/office/spreadsheetml/2017/richdata2" ref="A7:Y232">
    <sortCondition ref="E7:E232"/>
  </sortState>
  <pageMargins left="0.7" right="0.7" top="0.75" bottom="0.75" header="0.3" footer="0.3"/>
  <pageSetup paperSize="9" orientation="landscape" r:id="rId1"/>
  <ignoredErrors>
    <ignoredError sqref="I82:S8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270ED-65AA-4806-A0E9-3D5D7B204840}">
  <dimension ref="A1:Y44"/>
  <sheetViews>
    <sheetView topLeftCell="C1" zoomScale="120" zoomScaleNormal="120" workbookViewId="0">
      <pane ySplit="9" topLeftCell="A42" activePane="bottomLeft" state="frozen"/>
      <selection pane="bottomLeft" activeCell="D16" sqref="D16:M16"/>
    </sheetView>
  </sheetViews>
  <sheetFormatPr defaultRowHeight="15" outlineLevelRow="2" x14ac:dyDescent="0.25"/>
  <cols>
    <col min="2" max="2" width="28.7109375" customWidth="1"/>
    <col min="3" max="3" width="32.5703125" customWidth="1"/>
    <col min="4" max="4" width="12.140625" customWidth="1"/>
    <col min="5" max="5" width="10.7109375" customWidth="1"/>
    <col min="6" max="6" width="13.5703125" customWidth="1"/>
    <col min="7" max="7" width="10.7109375" customWidth="1"/>
    <col min="8" max="8" width="16.140625" customWidth="1"/>
    <col min="9" max="9" width="12.5703125" customWidth="1"/>
    <col min="10" max="10" width="12.7109375" customWidth="1"/>
    <col min="11" max="11" width="14.28515625" customWidth="1"/>
    <col min="12" max="12" width="14.5703125" customWidth="1"/>
    <col min="13" max="13" width="11.28515625" customWidth="1"/>
    <col min="14" max="14" width="10.85546875" customWidth="1"/>
    <col min="15" max="15" width="12" customWidth="1"/>
    <col min="16" max="16" width="12.42578125" customWidth="1"/>
    <col min="17" max="17" width="16.85546875" customWidth="1"/>
    <col min="18" max="18" width="10.7109375" customWidth="1"/>
    <col min="19" max="19" width="10.85546875" customWidth="1"/>
    <col min="20" max="20" width="11.140625" customWidth="1"/>
    <col min="21" max="21" width="11" customWidth="1"/>
    <col min="22" max="22" width="11.28515625" customWidth="1"/>
    <col min="23" max="23" width="13.42578125" customWidth="1"/>
    <col min="24" max="24" width="17.28515625" customWidth="1"/>
    <col min="25" max="25" width="18.85546875" customWidth="1"/>
  </cols>
  <sheetData>
    <row r="1" spans="1:25" s="1" customFormat="1" x14ac:dyDescent="0.25">
      <c r="A1" s="1" t="s">
        <v>0</v>
      </c>
      <c r="E1" s="2" t="s">
        <v>1</v>
      </c>
      <c r="F1" s="2"/>
      <c r="G1" s="3"/>
      <c r="H1" s="3"/>
      <c r="I1" s="2" t="s">
        <v>2</v>
      </c>
      <c r="J1" s="2"/>
      <c r="K1" s="2"/>
      <c r="L1" s="2"/>
      <c r="M1" s="4"/>
      <c r="T1" s="1">
        <v>1000</v>
      </c>
      <c r="X1" s="1">
        <v>11</v>
      </c>
    </row>
    <row r="2" spans="1:25" ht="15.75" customHeight="1" x14ac:dyDescent="0.25">
      <c r="A2" s="1" t="s">
        <v>3</v>
      </c>
      <c r="E2" s="5"/>
      <c r="F2" s="5"/>
      <c r="I2" s="5"/>
      <c r="J2" s="5"/>
      <c r="K2" s="5"/>
      <c r="L2" s="5"/>
      <c r="M2" s="5"/>
      <c r="N2" s="6"/>
      <c r="O2" s="6"/>
      <c r="P2" s="6"/>
      <c r="Q2" s="6"/>
      <c r="R2" s="6"/>
      <c r="S2" s="6"/>
    </row>
    <row r="3" spans="1:25" ht="5.25" customHeight="1" x14ac:dyDescent="0.25">
      <c r="E3" s="5"/>
      <c r="F3" s="5"/>
      <c r="I3" s="5"/>
      <c r="J3" s="5"/>
      <c r="K3" s="5"/>
      <c r="L3" s="5"/>
      <c r="M3" s="5"/>
    </row>
    <row r="4" spans="1:25" s="1" customFormat="1" ht="13.5" customHeight="1" x14ac:dyDescent="0.25">
      <c r="A4" s="1" t="s">
        <v>4</v>
      </c>
      <c r="E4" s="2"/>
      <c r="F4" s="2"/>
      <c r="G4" s="3"/>
      <c r="H4" s="3"/>
      <c r="I4" s="2"/>
      <c r="J4" s="2"/>
      <c r="K4" s="2"/>
      <c r="L4" s="2"/>
      <c r="M4" s="4"/>
    </row>
    <row r="5" spans="1:25" s="1" customFormat="1" x14ac:dyDescent="0.25">
      <c r="E5" s="2"/>
      <c r="F5" s="2"/>
      <c r="G5" s="3"/>
      <c r="H5" s="3"/>
      <c r="I5" s="2"/>
      <c r="J5" s="2"/>
      <c r="K5" s="2"/>
      <c r="L5" s="2"/>
      <c r="M5" s="4"/>
    </row>
    <row r="6" spans="1:25" s="1" customFormat="1" x14ac:dyDescent="0.25">
      <c r="E6" s="2"/>
      <c r="F6" s="2"/>
      <c r="G6" s="3"/>
      <c r="H6" s="3"/>
      <c r="I6" s="2"/>
      <c r="J6" s="2"/>
      <c r="K6" s="2"/>
      <c r="L6" s="2"/>
      <c r="M6" s="4"/>
    </row>
    <row r="7" spans="1:25" s="1" customFormat="1" x14ac:dyDescent="0.25">
      <c r="E7" s="2"/>
      <c r="F7" s="2"/>
      <c r="G7" s="3"/>
      <c r="H7" s="3"/>
      <c r="I7" s="2"/>
      <c r="J7" s="2"/>
      <c r="K7" s="2"/>
      <c r="L7" s="2"/>
      <c r="M7" s="4"/>
    </row>
    <row r="9" spans="1:25" s="10" customFormat="1" ht="65.099999999999994" customHeight="1" x14ac:dyDescent="0.2">
      <c r="A9" s="7" t="s">
        <v>5</v>
      </c>
      <c r="B9" s="7" t="s">
        <v>6</v>
      </c>
      <c r="C9" s="17" t="s">
        <v>7</v>
      </c>
      <c r="D9" s="17" t="s">
        <v>8</v>
      </c>
      <c r="E9" s="18" t="s">
        <v>9</v>
      </c>
      <c r="F9" s="8" t="s">
        <v>10</v>
      </c>
      <c r="G9" s="7" t="s">
        <v>11</v>
      </c>
      <c r="H9" s="7" t="s">
        <v>12</v>
      </c>
      <c r="I9" s="8" t="s">
        <v>13</v>
      </c>
      <c r="J9" s="8" t="s">
        <v>14</v>
      </c>
      <c r="K9" s="8" t="s">
        <v>15</v>
      </c>
      <c r="L9" s="8" t="s">
        <v>16</v>
      </c>
      <c r="M9" s="8" t="s">
        <v>17</v>
      </c>
      <c r="N9" s="19" t="s">
        <v>18</v>
      </c>
      <c r="O9" s="19" t="s">
        <v>19</v>
      </c>
      <c r="P9" s="19" t="s">
        <v>20</v>
      </c>
      <c r="Q9" s="19" t="s">
        <v>21</v>
      </c>
      <c r="R9" s="19" t="s">
        <v>22</v>
      </c>
      <c r="S9" s="7" t="s">
        <v>23</v>
      </c>
      <c r="T9" s="7" t="s">
        <v>24</v>
      </c>
      <c r="U9" s="9" t="s">
        <v>25</v>
      </c>
      <c r="V9" s="9" t="s">
        <v>26</v>
      </c>
      <c r="W9" s="9" t="s">
        <v>27</v>
      </c>
      <c r="X9" s="9" t="s">
        <v>28</v>
      </c>
      <c r="Y9" s="9" t="s">
        <v>29</v>
      </c>
    </row>
    <row r="10" spans="1:25" x14ac:dyDescent="0.25">
      <c r="A10" s="84" t="s">
        <v>119</v>
      </c>
      <c r="B10" s="85" t="s">
        <v>231</v>
      </c>
      <c r="C10" s="93" t="s">
        <v>308</v>
      </c>
      <c r="D10" s="37">
        <v>3</v>
      </c>
      <c r="E10" s="38">
        <v>2.875</v>
      </c>
      <c r="F10" s="38">
        <v>1.7</v>
      </c>
      <c r="G10" s="39">
        <v>0</v>
      </c>
      <c r="H10" s="39">
        <v>0</v>
      </c>
      <c r="I10" s="40">
        <v>0</v>
      </c>
      <c r="J10" s="40">
        <v>0</v>
      </c>
      <c r="K10" s="40">
        <v>1.7</v>
      </c>
      <c r="L10" s="40">
        <v>0</v>
      </c>
      <c r="M10" s="40">
        <v>1.7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73">
        <v>0</v>
      </c>
    </row>
    <row r="11" spans="1:25" outlineLevel="2" x14ac:dyDescent="0.25">
      <c r="A11" s="24" t="s">
        <v>119</v>
      </c>
      <c r="B11" s="25" t="s">
        <v>245</v>
      </c>
      <c r="C11" s="94" t="s">
        <v>246</v>
      </c>
      <c r="D11" s="26">
        <v>6</v>
      </c>
      <c r="E11" s="27">
        <v>5.25</v>
      </c>
      <c r="F11" s="27">
        <f t="shared" ref="F11:F20" si="0">+I11+J11+K11</f>
        <v>1.95</v>
      </c>
      <c r="G11" s="44">
        <f t="shared" ref="G11:G20" si="1">+I11/F11</f>
        <v>0.61538461538461542</v>
      </c>
      <c r="H11" s="44">
        <f t="shared" ref="H11:H20" si="2">+(I11+J11)/F11</f>
        <v>1</v>
      </c>
      <c r="I11" s="29">
        <v>1.2</v>
      </c>
      <c r="J11" s="29">
        <v>0.75</v>
      </c>
      <c r="K11" s="29">
        <v>0</v>
      </c>
      <c r="L11" s="29">
        <v>0</v>
      </c>
      <c r="M11" s="29">
        <v>1.95</v>
      </c>
      <c r="N11" s="30">
        <v>-1578.0550000000001</v>
      </c>
      <c r="O11" s="30">
        <v>34900.428</v>
      </c>
      <c r="P11" s="30">
        <v>2003.4590000000001</v>
      </c>
      <c r="Q11" s="30">
        <v>3078.0479999999998</v>
      </c>
      <c r="R11" s="30">
        <f t="shared" ref="R11:R20" si="3">+Q11+O11</f>
        <v>37978.476000000002</v>
      </c>
      <c r="S11" s="30">
        <f t="shared" ref="S11:S20" si="4">+R11+N11</f>
        <v>36400.421000000002</v>
      </c>
      <c r="T11" s="30">
        <f t="shared" ref="T11:T20" si="5">+R11/E11</f>
        <v>7233.9954285714293</v>
      </c>
      <c r="U11" s="30">
        <f t="shared" ref="U11:U20" si="6">+(R11-P11)/E11</f>
        <v>6852.3841904761903</v>
      </c>
      <c r="V11" s="30">
        <f t="shared" ref="V11:V20" si="7">+(S11-P11)/E11</f>
        <v>6551.802285714286</v>
      </c>
      <c r="W11" s="30">
        <f t="shared" ref="W11:W20" si="8">+O11/E11</f>
        <v>6647.7005714285715</v>
      </c>
      <c r="X11" s="30">
        <f t="shared" ref="X11:X20" si="9">+U11/$X$1</f>
        <v>622.94401731601727</v>
      </c>
      <c r="Y11" s="45">
        <f t="shared" ref="Y11:Y20" si="10">+V11/$X$1</f>
        <v>595.61838961038961</v>
      </c>
    </row>
    <row r="12" spans="1:25" outlineLevel="2" x14ac:dyDescent="0.25">
      <c r="A12" s="83" t="s">
        <v>119</v>
      </c>
      <c r="B12" s="11" t="s">
        <v>274</v>
      </c>
      <c r="C12" s="95" t="s">
        <v>275</v>
      </c>
      <c r="D12" s="12">
        <v>7</v>
      </c>
      <c r="E12" s="13">
        <v>6.875</v>
      </c>
      <c r="F12" s="13">
        <f t="shared" si="0"/>
        <v>2.2000000000000002</v>
      </c>
      <c r="G12" s="46">
        <f t="shared" si="1"/>
        <v>0</v>
      </c>
      <c r="H12" s="46">
        <f t="shared" si="2"/>
        <v>0.27272727272727271</v>
      </c>
      <c r="I12" s="14">
        <v>0</v>
      </c>
      <c r="J12" s="14">
        <v>0.6</v>
      </c>
      <c r="K12" s="14">
        <v>1.6</v>
      </c>
      <c r="L12" s="14">
        <v>0</v>
      </c>
      <c r="M12" s="14">
        <v>2.2000000000000002</v>
      </c>
      <c r="N12" s="16">
        <v>-1592.1859999999999</v>
      </c>
      <c r="O12" s="16">
        <v>19174.825000000001</v>
      </c>
      <c r="P12" s="16">
        <v>1502.0039999999999</v>
      </c>
      <c r="Q12" s="16">
        <v>2312.049</v>
      </c>
      <c r="R12" s="16">
        <f t="shared" si="3"/>
        <v>21486.874</v>
      </c>
      <c r="S12" s="16">
        <f t="shared" si="4"/>
        <v>19894.687999999998</v>
      </c>
      <c r="T12" s="16">
        <f t="shared" si="5"/>
        <v>3125.3634909090911</v>
      </c>
      <c r="U12" s="16">
        <f t="shared" si="6"/>
        <v>2906.8901818181816</v>
      </c>
      <c r="V12" s="16">
        <f t="shared" si="7"/>
        <v>2675.2994909090908</v>
      </c>
      <c r="W12" s="16">
        <f t="shared" si="8"/>
        <v>2789.0654545454545</v>
      </c>
      <c r="X12" s="16">
        <f t="shared" si="9"/>
        <v>264.2627438016529</v>
      </c>
      <c r="Y12" s="56">
        <f t="shared" si="10"/>
        <v>243.20904462809915</v>
      </c>
    </row>
    <row r="13" spans="1:25" outlineLevel="2" x14ac:dyDescent="0.25">
      <c r="A13" s="24" t="s">
        <v>119</v>
      </c>
      <c r="B13" s="25" t="s">
        <v>257</v>
      </c>
      <c r="C13" s="94" t="s">
        <v>311</v>
      </c>
      <c r="D13" s="26">
        <v>8</v>
      </c>
      <c r="E13" s="27">
        <v>6.125</v>
      </c>
      <c r="F13" s="27">
        <f t="shared" si="0"/>
        <v>2.16</v>
      </c>
      <c r="G13" s="44">
        <f t="shared" si="1"/>
        <v>0</v>
      </c>
      <c r="H13" s="44">
        <f t="shared" si="2"/>
        <v>9.2592592592592587E-2</v>
      </c>
      <c r="I13" s="29">
        <v>0</v>
      </c>
      <c r="J13" s="29">
        <v>0.2</v>
      </c>
      <c r="K13" s="29">
        <v>1.96</v>
      </c>
      <c r="L13" s="29">
        <v>0</v>
      </c>
      <c r="M13" s="29">
        <v>2.16</v>
      </c>
      <c r="N13" s="30">
        <v>0</v>
      </c>
      <c r="O13" s="30">
        <v>0</v>
      </c>
      <c r="P13" s="30">
        <v>0</v>
      </c>
      <c r="Q13" s="30">
        <v>1.3</v>
      </c>
      <c r="R13" s="30">
        <f t="shared" si="3"/>
        <v>1.3</v>
      </c>
      <c r="S13" s="30">
        <f t="shared" si="4"/>
        <v>1.3</v>
      </c>
      <c r="T13" s="30">
        <f t="shared" si="5"/>
        <v>0.21224489795918369</v>
      </c>
      <c r="U13" s="30">
        <f t="shared" si="6"/>
        <v>0.21224489795918369</v>
      </c>
      <c r="V13" s="30">
        <f t="shared" si="7"/>
        <v>0.21224489795918369</v>
      </c>
      <c r="W13" s="30">
        <f t="shared" si="8"/>
        <v>0</v>
      </c>
      <c r="X13" s="30">
        <f t="shared" si="9"/>
        <v>1.9294990723562153E-2</v>
      </c>
      <c r="Y13" s="45">
        <f t="shared" si="10"/>
        <v>1.9294990723562153E-2</v>
      </c>
    </row>
    <row r="14" spans="1:25" outlineLevel="2" x14ac:dyDescent="0.25">
      <c r="A14" s="83" t="s">
        <v>119</v>
      </c>
      <c r="B14" s="11" t="s">
        <v>207</v>
      </c>
      <c r="C14" s="95" t="s">
        <v>208</v>
      </c>
      <c r="D14" s="12">
        <v>8</v>
      </c>
      <c r="E14" s="13">
        <v>8</v>
      </c>
      <c r="F14" s="13">
        <f t="shared" si="0"/>
        <v>2.25</v>
      </c>
      <c r="G14" s="46">
        <f t="shared" si="1"/>
        <v>0</v>
      </c>
      <c r="H14" s="46">
        <f t="shared" si="2"/>
        <v>0.1111111111111111</v>
      </c>
      <c r="I14" s="14">
        <v>0</v>
      </c>
      <c r="J14" s="14">
        <v>0.25</v>
      </c>
      <c r="K14" s="14">
        <v>2</v>
      </c>
      <c r="L14" s="14">
        <v>0</v>
      </c>
      <c r="M14" s="14">
        <v>2.25</v>
      </c>
      <c r="N14" s="16">
        <v>-1796.5060000000001</v>
      </c>
      <c r="O14" s="16">
        <v>21734.466</v>
      </c>
      <c r="P14" s="16">
        <v>1598</v>
      </c>
      <c r="Q14" s="16">
        <v>7736.0150000000003</v>
      </c>
      <c r="R14" s="16">
        <f t="shared" si="3"/>
        <v>29470.481</v>
      </c>
      <c r="S14" s="16">
        <f t="shared" si="4"/>
        <v>27673.974999999999</v>
      </c>
      <c r="T14" s="16">
        <f t="shared" si="5"/>
        <v>3683.810125</v>
      </c>
      <c r="U14" s="16">
        <f t="shared" si="6"/>
        <v>3484.060125</v>
      </c>
      <c r="V14" s="16">
        <f t="shared" si="7"/>
        <v>3259.4968749999998</v>
      </c>
      <c r="W14" s="16">
        <f t="shared" si="8"/>
        <v>2716.80825</v>
      </c>
      <c r="X14" s="16">
        <f t="shared" si="9"/>
        <v>316.73273863636365</v>
      </c>
      <c r="Y14" s="56">
        <f t="shared" si="10"/>
        <v>296.31789772727274</v>
      </c>
    </row>
    <row r="15" spans="1:25" outlineLevel="2" x14ac:dyDescent="0.25">
      <c r="A15" s="24" t="s">
        <v>119</v>
      </c>
      <c r="B15" s="25" t="s">
        <v>277</v>
      </c>
      <c r="C15" s="94" t="s">
        <v>326</v>
      </c>
      <c r="D15" s="26">
        <v>8</v>
      </c>
      <c r="E15" s="27">
        <v>8</v>
      </c>
      <c r="F15" s="27">
        <f t="shared" si="0"/>
        <v>1.4000000000000001</v>
      </c>
      <c r="G15" s="44">
        <f t="shared" si="1"/>
        <v>0.21428571428571425</v>
      </c>
      <c r="H15" s="44">
        <f t="shared" si="2"/>
        <v>1</v>
      </c>
      <c r="I15" s="29">
        <v>0.3</v>
      </c>
      <c r="J15" s="29">
        <v>1.1000000000000001</v>
      </c>
      <c r="K15" s="29">
        <v>0</v>
      </c>
      <c r="L15" s="29">
        <v>0</v>
      </c>
      <c r="M15" s="29">
        <v>1.4000000000000001</v>
      </c>
      <c r="N15" s="30">
        <v>0</v>
      </c>
      <c r="O15" s="30">
        <v>0</v>
      </c>
      <c r="P15" s="30">
        <v>0</v>
      </c>
      <c r="Q15" s="30">
        <v>0</v>
      </c>
      <c r="R15" s="30">
        <f t="shared" si="3"/>
        <v>0</v>
      </c>
      <c r="S15" s="30">
        <f t="shared" si="4"/>
        <v>0</v>
      </c>
      <c r="T15" s="30">
        <f t="shared" si="5"/>
        <v>0</v>
      </c>
      <c r="U15" s="30">
        <f t="shared" si="6"/>
        <v>0</v>
      </c>
      <c r="V15" s="30">
        <f t="shared" si="7"/>
        <v>0</v>
      </c>
      <c r="W15" s="30">
        <f t="shared" si="8"/>
        <v>0</v>
      </c>
      <c r="X15" s="30">
        <f t="shared" si="9"/>
        <v>0</v>
      </c>
      <c r="Y15" s="45">
        <f t="shared" si="10"/>
        <v>0</v>
      </c>
    </row>
    <row r="16" spans="1:25" outlineLevel="2" x14ac:dyDescent="0.25">
      <c r="A16" s="83" t="s">
        <v>119</v>
      </c>
      <c r="B16" s="11" t="s">
        <v>204</v>
      </c>
      <c r="C16" s="95" t="s">
        <v>327</v>
      </c>
      <c r="D16" s="12">
        <v>9</v>
      </c>
      <c r="E16" s="13">
        <v>9</v>
      </c>
      <c r="F16" s="13">
        <v>3.5</v>
      </c>
      <c r="G16" s="46">
        <v>0</v>
      </c>
      <c r="H16" s="46">
        <v>0.51428571428571435</v>
      </c>
      <c r="I16" s="14">
        <v>0</v>
      </c>
      <c r="J16" s="14">
        <v>1.8</v>
      </c>
      <c r="K16" s="14">
        <v>1.8</v>
      </c>
      <c r="L16" s="14">
        <v>0</v>
      </c>
      <c r="M16" s="14">
        <v>3.5</v>
      </c>
      <c r="N16" s="16">
        <v>0</v>
      </c>
      <c r="O16" s="16">
        <v>0</v>
      </c>
      <c r="P16" s="16">
        <v>0</v>
      </c>
      <c r="Q16" s="16">
        <v>0</v>
      </c>
      <c r="R16" s="16">
        <f t="shared" si="3"/>
        <v>0</v>
      </c>
      <c r="S16" s="16">
        <f t="shared" si="4"/>
        <v>0</v>
      </c>
      <c r="T16" s="16">
        <f t="shared" si="5"/>
        <v>0</v>
      </c>
      <c r="U16" s="16">
        <f t="shared" si="6"/>
        <v>0</v>
      </c>
      <c r="V16" s="16">
        <f t="shared" si="7"/>
        <v>0</v>
      </c>
      <c r="W16" s="16">
        <f t="shared" si="8"/>
        <v>0</v>
      </c>
      <c r="X16" s="16">
        <f t="shared" si="9"/>
        <v>0</v>
      </c>
      <c r="Y16" s="56">
        <f t="shared" si="10"/>
        <v>0</v>
      </c>
    </row>
    <row r="17" spans="1:25" outlineLevel="2" x14ac:dyDescent="0.25">
      <c r="A17" s="24" t="s">
        <v>119</v>
      </c>
      <c r="B17" s="25" t="s">
        <v>200</v>
      </c>
      <c r="C17" s="94" t="s">
        <v>201</v>
      </c>
      <c r="D17" s="26">
        <v>12</v>
      </c>
      <c r="E17" s="27">
        <v>11.625</v>
      </c>
      <c r="F17" s="27">
        <f t="shared" si="0"/>
        <v>3.67</v>
      </c>
      <c r="G17" s="44">
        <f t="shared" si="1"/>
        <v>0.27247956403269757</v>
      </c>
      <c r="H17" s="44">
        <f t="shared" si="2"/>
        <v>0.35149863760217986</v>
      </c>
      <c r="I17" s="29">
        <v>1</v>
      </c>
      <c r="J17" s="29">
        <v>0.28999999999999998</v>
      </c>
      <c r="K17" s="29">
        <v>2.38</v>
      </c>
      <c r="L17" s="29">
        <v>0</v>
      </c>
      <c r="M17" s="29">
        <v>3.67</v>
      </c>
      <c r="N17" s="30">
        <v>-918</v>
      </c>
      <c r="O17" s="30">
        <v>44444</v>
      </c>
      <c r="P17" s="30">
        <v>7832</v>
      </c>
      <c r="Q17" s="30">
        <v>19116</v>
      </c>
      <c r="R17" s="30">
        <f t="shared" si="3"/>
        <v>63560</v>
      </c>
      <c r="S17" s="30">
        <f t="shared" si="4"/>
        <v>62642</v>
      </c>
      <c r="T17" s="30">
        <f t="shared" si="5"/>
        <v>5467.5268817204305</v>
      </c>
      <c r="U17" s="30">
        <f t="shared" si="6"/>
        <v>4793.8064516129034</v>
      </c>
      <c r="V17" s="30">
        <f t="shared" si="7"/>
        <v>4714.8387096774195</v>
      </c>
      <c r="W17" s="30">
        <f t="shared" si="8"/>
        <v>3823.1397849462364</v>
      </c>
      <c r="X17" s="30">
        <f t="shared" si="9"/>
        <v>435.80058651026394</v>
      </c>
      <c r="Y17" s="45">
        <f t="shared" si="10"/>
        <v>428.6217008797654</v>
      </c>
    </row>
    <row r="18" spans="1:25" outlineLevel="2" x14ac:dyDescent="0.25">
      <c r="A18" s="83" t="s">
        <v>119</v>
      </c>
      <c r="B18" s="11" t="s">
        <v>202</v>
      </c>
      <c r="C18" s="95" t="s">
        <v>203</v>
      </c>
      <c r="D18" s="12">
        <v>14</v>
      </c>
      <c r="E18" s="13">
        <v>14</v>
      </c>
      <c r="F18" s="13">
        <f t="shared" si="0"/>
        <v>4.7</v>
      </c>
      <c r="G18" s="46">
        <f t="shared" si="1"/>
        <v>0.21276595744680851</v>
      </c>
      <c r="H18" s="46">
        <f t="shared" si="2"/>
        <v>0.57446808510638303</v>
      </c>
      <c r="I18" s="14">
        <v>1</v>
      </c>
      <c r="J18" s="14">
        <v>1.7</v>
      </c>
      <c r="K18" s="14">
        <v>2</v>
      </c>
      <c r="L18" s="14">
        <v>0.3</v>
      </c>
      <c r="M18" s="14">
        <v>5</v>
      </c>
      <c r="N18" s="16">
        <v>-3021.8029999999999</v>
      </c>
      <c r="O18" s="16">
        <v>35361.502999999997</v>
      </c>
      <c r="P18" s="16">
        <v>4374.2759999999998</v>
      </c>
      <c r="Q18" s="16">
        <v>8547.4490000000005</v>
      </c>
      <c r="R18" s="16">
        <f t="shared" si="3"/>
        <v>43908.951999999997</v>
      </c>
      <c r="S18" s="16">
        <f t="shared" si="4"/>
        <v>40887.148999999998</v>
      </c>
      <c r="T18" s="16">
        <f t="shared" si="5"/>
        <v>3136.353714285714</v>
      </c>
      <c r="U18" s="16">
        <f t="shared" si="6"/>
        <v>2823.9054285714287</v>
      </c>
      <c r="V18" s="16">
        <f t="shared" si="7"/>
        <v>2608.0623571428573</v>
      </c>
      <c r="W18" s="16">
        <f t="shared" si="8"/>
        <v>2525.8216428571427</v>
      </c>
      <c r="X18" s="16">
        <f t="shared" si="9"/>
        <v>256.71867532467536</v>
      </c>
      <c r="Y18" s="56">
        <f t="shared" si="10"/>
        <v>237.09657792207793</v>
      </c>
    </row>
    <row r="19" spans="1:25" outlineLevel="2" x14ac:dyDescent="0.25">
      <c r="A19" s="24" t="s">
        <v>119</v>
      </c>
      <c r="B19" s="25" t="s">
        <v>251</v>
      </c>
      <c r="C19" s="94" t="s">
        <v>252</v>
      </c>
      <c r="D19" s="26">
        <v>14</v>
      </c>
      <c r="E19" s="27">
        <v>14</v>
      </c>
      <c r="F19" s="27">
        <f t="shared" si="0"/>
        <v>6.16</v>
      </c>
      <c r="G19" s="44">
        <f t="shared" si="1"/>
        <v>0</v>
      </c>
      <c r="H19" s="44">
        <f t="shared" si="2"/>
        <v>0.22889610389610388</v>
      </c>
      <c r="I19" s="29">
        <v>0</v>
      </c>
      <c r="J19" s="29">
        <v>1.41</v>
      </c>
      <c r="K19" s="29">
        <v>4.75</v>
      </c>
      <c r="L19" s="29">
        <v>0</v>
      </c>
      <c r="M19" s="29">
        <v>6.16</v>
      </c>
      <c r="N19" s="30">
        <v>-5359.7740000000003</v>
      </c>
      <c r="O19" s="30">
        <v>64201.133999999998</v>
      </c>
      <c r="P19" s="30">
        <v>3424.8719999999998</v>
      </c>
      <c r="Q19" s="30">
        <v>11036.753000000001</v>
      </c>
      <c r="R19" s="30">
        <f t="shared" si="3"/>
        <v>75237.887000000002</v>
      </c>
      <c r="S19" s="30">
        <f t="shared" si="4"/>
        <v>69878.112999999998</v>
      </c>
      <c r="T19" s="30">
        <f t="shared" si="5"/>
        <v>5374.1347857142855</v>
      </c>
      <c r="U19" s="30">
        <f t="shared" si="6"/>
        <v>5129.5010714285718</v>
      </c>
      <c r="V19" s="30">
        <f t="shared" si="7"/>
        <v>4746.6600714285714</v>
      </c>
      <c r="W19" s="30">
        <f t="shared" si="8"/>
        <v>4585.7952857142855</v>
      </c>
      <c r="X19" s="30">
        <f t="shared" si="9"/>
        <v>466.31827922077923</v>
      </c>
      <c r="Y19" s="45">
        <f t="shared" si="10"/>
        <v>431.51455194805197</v>
      </c>
    </row>
    <row r="20" spans="1:25" outlineLevel="2" x14ac:dyDescent="0.25">
      <c r="A20" s="83" t="s">
        <v>119</v>
      </c>
      <c r="B20" s="11" t="s">
        <v>293</v>
      </c>
      <c r="C20" s="95" t="s">
        <v>294</v>
      </c>
      <c r="D20" s="12">
        <v>15</v>
      </c>
      <c r="E20" s="13">
        <v>13.875</v>
      </c>
      <c r="F20" s="13">
        <f t="shared" si="0"/>
        <v>5.3100000000000005</v>
      </c>
      <c r="G20" s="46">
        <f t="shared" si="1"/>
        <v>0.51789077212806023</v>
      </c>
      <c r="H20" s="46">
        <f t="shared" si="2"/>
        <v>0.70621468926553665</v>
      </c>
      <c r="I20" s="14">
        <v>2.75</v>
      </c>
      <c r="J20" s="14">
        <v>1</v>
      </c>
      <c r="K20" s="14">
        <v>1.56</v>
      </c>
      <c r="L20" s="14">
        <v>0</v>
      </c>
      <c r="M20" s="14">
        <v>5.3100000000000005</v>
      </c>
      <c r="N20" s="16">
        <v>-5126.3590000000004</v>
      </c>
      <c r="O20" s="16">
        <v>83553.289999999994</v>
      </c>
      <c r="P20" s="16">
        <v>0</v>
      </c>
      <c r="Q20" s="16">
        <v>883</v>
      </c>
      <c r="R20" s="16">
        <f t="shared" si="3"/>
        <v>84436.29</v>
      </c>
      <c r="S20" s="16">
        <f t="shared" si="4"/>
        <v>79309.930999999997</v>
      </c>
      <c r="T20" s="16">
        <f t="shared" si="5"/>
        <v>6085.4983783783782</v>
      </c>
      <c r="U20" s="16">
        <f t="shared" si="6"/>
        <v>6085.4983783783782</v>
      </c>
      <c r="V20" s="16">
        <f t="shared" si="7"/>
        <v>5716.0310630630629</v>
      </c>
      <c r="W20" s="16">
        <f t="shared" si="8"/>
        <v>6021.8587387387379</v>
      </c>
      <c r="X20" s="16">
        <f t="shared" si="9"/>
        <v>553.22712530712533</v>
      </c>
      <c r="Y20" s="56">
        <f t="shared" si="10"/>
        <v>519.63918755118755</v>
      </c>
    </row>
    <row r="21" spans="1:25" outlineLevel="2" x14ac:dyDescent="0.25">
      <c r="A21" s="24" t="s">
        <v>119</v>
      </c>
      <c r="B21" s="25" t="s">
        <v>235</v>
      </c>
      <c r="C21" s="94" t="s">
        <v>310</v>
      </c>
      <c r="D21" s="26">
        <v>17</v>
      </c>
      <c r="E21" s="27">
        <v>16.875</v>
      </c>
      <c r="F21" s="27">
        <v>4.95</v>
      </c>
      <c r="G21" s="44">
        <v>0.19191919191919191</v>
      </c>
      <c r="H21" s="44">
        <v>0.39393939393939392</v>
      </c>
      <c r="I21" s="29">
        <v>0.95</v>
      </c>
      <c r="J21" s="29">
        <v>1</v>
      </c>
      <c r="K21" s="29">
        <v>3</v>
      </c>
      <c r="L21" s="29">
        <v>0</v>
      </c>
      <c r="M21" s="29">
        <v>4.95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45">
        <v>0</v>
      </c>
    </row>
    <row r="22" spans="1:25" outlineLevel="2" x14ac:dyDescent="0.25">
      <c r="A22" s="83" t="s">
        <v>119</v>
      </c>
      <c r="B22" s="11" t="s">
        <v>231</v>
      </c>
      <c r="C22" s="95" t="s">
        <v>328</v>
      </c>
      <c r="D22" s="12">
        <v>20</v>
      </c>
      <c r="E22" s="13">
        <v>19.125</v>
      </c>
      <c r="F22" s="13">
        <v>5.4</v>
      </c>
      <c r="G22" s="46">
        <v>0.18518518518518517</v>
      </c>
      <c r="H22" s="46">
        <v>0.53703703703703698</v>
      </c>
      <c r="I22" s="14">
        <v>1</v>
      </c>
      <c r="J22" s="14">
        <v>1.9</v>
      </c>
      <c r="K22" s="14">
        <v>2.5</v>
      </c>
      <c r="L22" s="14">
        <v>0</v>
      </c>
      <c r="M22" s="14">
        <v>5.4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56">
        <v>0</v>
      </c>
    </row>
    <row r="23" spans="1:25" outlineLevel="2" x14ac:dyDescent="0.25">
      <c r="A23" s="24" t="s">
        <v>119</v>
      </c>
      <c r="B23" s="25" t="s">
        <v>297</v>
      </c>
      <c r="C23" s="94" t="s">
        <v>298</v>
      </c>
      <c r="D23" s="26">
        <v>21</v>
      </c>
      <c r="E23" s="27">
        <v>20.75</v>
      </c>
      <c r="F23" s="27">
        <f t="shared" ref="F23:F35" si="11">+I23+J23+K23</f>
        <v>7.67</v>
      </c>
      <c r="G23" s="44">
        <f t="shared" ref="G23:G43" si="12">+I23/F23</f>
        <v>0.36114732724902215</v>
      </c>
      <c r="H23" s="44">
        <f t="shared" ref="H23:H43" si="13">+(I23+J23)/F23</f>
        <v>0.5958279009126467</v>
      </c>
      <c r="I23" s="29">
        <v>2.77</v>
      </c>
      <c r="J23" s="29">
        <v>1.8</v>
      </c>
      <c r="K23" s="29">
        <v>3.1</v>
      </c>
      <c r="L23" s="29">
        <v>1.2</v>
      </c>
      <c r="M23" s="29">
        <v>8.8699999999999992</v>
      </c>
      <c r="N23" s="30">
        <v>-6775.4480000000003</v>
      </c>
      <c r="O23" s="30">
        <v>74280.963000000003</v>
      </c>
      <c r="P23" s="30">
        <v>6372.6959999999999</v>
      </c>
      <c r="Q23" s="30">
        <v>26717.978999999999</v>
      </c>
      <c r="R23" s="30">
        <f>+Q23+O23</f>
        <v>100998.94200000001</v>
      </c>
      <c r="S23" s="30">
        <f>+R23+N23</f>
        <v>94223.494000000006</v>
      </c>
      <c r="T23" s="30">
        <f>+R23/E23</f>
        <v>4867.4188915662653</v>
      </c>
      <c r="U23" s="30">
        <f>+(R23-P23)/E23</f>
        <v>4560.3010120481931</v>
      </c>
      <c r="V23" s="30">
        <f>+(S23-P23)/E23</f>
        <v>4233.773397590362</v>
      </c>
      <c r="W23" s="30">
        <f>+O23/E23</f>
        <v>3579.8054457831327</v>
      </c>
      <c r="X23" s="30">
        <f t="shared" ref="X23:Y38" si="14">+U23/$X$1</f>
        <v>414.57281927710847</v>
      </c>
      <c r="Y23" s="45">
        <f t="shared" si="14"/>
        <v>384.88849069003294</v>
      </c>
    </row>
    <row r="24" spans="1:25" outlineLevel="2" x14ac:dyDescent="0.25">
      <c r="A24" s="83" t="s">
        <v>119</v>
      </c>
      <c r="B24" s="11" t="s">
        <v>191</v>
      </c>
      <c r="C24" s="95" t="s">
        <v>192</v>
      </c>
      <c r="D24" s="12">
        <v>22</v>
      </c>
      <c r="E24" s="13">
        <v>20.375</v>
      </c>
      <c r="F24" s="13">
        <f t="shared" si="11"/>
        <v>7.2</v>
      </c>
      <c r="G24" s="46">
        <f t="shared" si="12"/>
        <v>0</v>
      </c>
      <c r="H24" s="46">
        <f t="shared" si="13"/>
        <v>0.65277777777777779</v>
      </c>
      <c r="I24" s="14">
        <v>0</v>
      </c>
      <c r="J24" s="14">
        <v>4.7</v>
      </c>
      <c r="K24" s="14">
        <v>2.5</v>
      </c>
      <c r="L24" s="14">
        <v>1.21</v>
      </c>
      <c r="M24" s="14">
        <v>8.41</v>
      </c>
      <c r="N24" s="16">
        <v>-3530.9169999999999</v>
      </c>
      <c r="O24" s="16">
        <v>66572.036999999997</v>
      </c>
      <c r="P24" s="16">
        <v>11994.78</v>
      </c>
      <c r="Q24" s="16">
        <v>16653.324000000001</v>
      </c>
      <c r="R24" s="16">
        <f>+Q24+O24</f>
        <v>83225.361000000004</v>
      </c>
      <c r="S24" s="16">
        <f>+R24+N24</f>
        <v>79694.444000000003</v>
      </c>
      <c r="T24" s="16">
        <f>+R24/E24</f>
        <v>4084.6802944785277</v>
      </c>
      <c r="U24" s="16">
        <f>+(R24-P24)/E24</f>
        <v>3495.9794355828221</v>
      </c>
      <c r="V24" s="16">
        <f>+(S24-P24)/E24</f>
        <v>3322.6828957055218</v>
      </c>
      <c r="W24" s="16">
        <f>+O24/E24</f>
        <v>3267.3392392638034</v>
      </c>
      <c r="X24" s="16">
        <f t="shared" si="14"/>
        <v>317.81631232571112</v>
      </c>
      <c r="Y24" s="56">
        <f t="shared" si="14"/>
        <v>302.06208142777473</v>
      </c>
    </row>
    <row r="25" spans="1:25" outlineLevel="2" x14ac:dyDescent="0.25">
      <c r="A25" s="24" t="s">
        <v>119</v>
      </c>
      <c r="B25" s="25" t="s">
        <v>245</v>
      </c>
      <c r="C25" s="94" t="s">
        <v>247</v>
      </c>
      <c r="D25" s="26">
        <v>23</v>
      </c>
      <c r="E25" s="27">
        <v>21.5</v>
      </c>
      <c r="F25" s="27">
        <f t="shared" si="11"/>
        <v>4.88</v>
      </c>
      <c r="G25" s="44">
        <f t="shared" si="12"/>
        <v>0.20491803278688525</v>
      </c>
      <c r="H25" s="44">
        <f t="shared" si="13"/>
        <v>1</v>
      </c>
      <c r="I25" s="29">
        <v>1</v>
      </c>
      <c r="J25" s="29">
        <v>3.88</v>
      </c>
      <c r="K25" s="29">
        <v>0</v>
      </c>
      <c r="L25" s="29">
        <v>0</v>
      </c>
      <c r="M25" s="29">
        <v>4.88</v>
      </c>
      <c r="N25" s="30">
        <v>-5482.4080000000004</v>
      </c>
      <c r="O25" s="30">
        <v>45136.035000000003</v>
      </c>
      <c r="P25" s="30">
        <v>13578.821</v>
      </c>
      <c r="Q25" s="30">
        <v>20746.707999999999</v>
      </c>
      <c r="R25" s="30">
        <f>+Q25+O25</f>
        <v>65882.743000000002</v>
      </c>
      <c r="S25" s="30">
        <f>+R25+N25</f>
        <v>60400.334999999999</v>
      </c>
      <c r="T25" s="30">
        <f>+R25/E25</f>
        <v>3064.3136279069768</v>
      </c>
      <c r="U25" s="30">
        <f>+(R25-P25)/E25</f>
        <v>2432.7405581395351</v>
      </c>
      <c r="V25" s="30">
        <f>+(S25-P25)/E25</f>
        <v>2177.7448372093022</v>
      </c>
      <c r="W25" s="30">
        <f>+O25/E25</f>
        <v>2099.3504651162793</v>
      </c>
      <c r="X25" s="30">
        <f t="shared" si="14"/>
        <v>221.15823255813956</v>
      </c>
      <c r="Y25" s="45">
        <f t="shared" si="14"/>
        <v>197.97680338266383</v>
      </c>
    </row>
    <row r="26" spans="1:25" outlineLevel="2" x14ac:dyDescent="0.25">
      <c r="A26" s="83" t="s">
        <v>119</v>
      </c>
      <c r="B26" s="11" t="s">
        <v>257</v>
      </c>
      <c r="C26" s="95" t="s">
        <v>258</v>
      </c>
      <c r="D26" s="12">
        <v>24</v>
      </c>
      <c r="E26" s="13">
        <v>24</v>
      </c>
      <c r="F26" s="13">
        <f t="shared" si="11"/>
        <v>8.8000000000000007</v>
      </c>
      <c r="G26" s="46">
        <f t="shared" si="12"/>
        <v>0.17045454545454544</v>
      </c>
      <c r="H26" s="46">
        <f t="shared" si="13"/>
        <v>0.54545454545454541</v>
      </c>
      <c r="I26" s="14">
        <v>1.5</v>
      </c>
      <c r="J26" s="14">
        <v>3.3</v>
      </c>
      <c r="K26" s="14">
        <v>4</v>
      </c>
      <c r="L26" s="14">
        <v>1</v>
      </c>
      <c r="M26" s="14">
        <v>9.8000000000000007</v>
      </c>
      <c r="N26" s="16">
        <v>-9640.768</v>
      </c>
      <c r="O26" s="16">
        <v>94152.292000000001</v>
      </c>
      <c r="P26" s="16">
        <v>7817.7839999999997</v>
      </c>
      <c r="Q26" s="16">
        <v>15966.058999999999</v>
      </c>
      <c r="R26" s="16">
        <f>+Q26+O26</f>
        <v>110118.351</v>
      </c>
      <c r="S26" s="16">
        <f>+R26+N26</f>
        <v>100477.583</v>
      </c>
      <c r="T26" s="16">
        <f>+R26/E26</f>
        <v>4588.2646249999998</v>
      </c>
      <c r="U26" s="16">
        <f>+(R26-P26)/E26</f>
        <v>4262.5236249999998</v>
      </c>
      <c r="V26" s="16">
        <f>+(S26-P26)/E26</f>
        <v>3860.8249583333331</v>
      </c>
      <c r="W26" s="16">
        <f>+O26/E26</f>
        <v>3923.0121666666669</v>
      </c>
      <c r="X26" s="16">
        <f t="shared" si="14"/>
        <v>387.5021477272727</v>
      </c>
      <c r="Y26" s="56">
        <f t="shared" si="14"/>
        <v>350.9840871212121</v>
      </c>
    </row>
    <row r="27" spans="1:25" outlineLevel="2" x14ac:dyDescent="0.25">
      <c r="A27" s="24" t="s">
        <v>119</v>
      </c>
      <c r="B27" s="25" t="s">
        <v>257</v>
      </c>
      <c r="C27" s="94" t="s">
        <v>259</v>
      </c>
      <c r="D27" s="26">
        <v>26</v>
      </c>
      <c r="E27" s="27">
        <v>25</v>
      </c>
      <c r="F27" s="27">
        <f t="shared" si="11"/>
        <v>9.67</v>
      </c>
      <c r="G27" s="44">
        <f t="shared" si="12"/>
        <v>0.41365046535677352</v>
      </c>
      <c r="H27" s="44">
        <f t="shared" si="13"/>
        <v>0.41365046535677352</v>
      </c>
      <c r="I27" s="29">
        <v>4</v>
      </c>
      <c r="J27" s="29">
        <v>0</v>
      </c>
      <c r="K27" s="29">
        <v>5.67</v>
      </c>
      <c r="L27" s="29">
        <v>1</v>
      </c>
      <c r="M27" s="29">
        <v>10.67</v>
      </c>
      <c r="N27" s="30">
        <v>-11029.945</v>
      </c>
      <c r="O27" s="30">
        <v>90837.481</v>
      </c>
      <c r="P27" s="30">
        <v>10527.216</v>
      </c>
      <c r="Q27" s="30">
        <v>20549.718000000001</v>
      </c>
      <c r="R27" s="30">
        <f>+Q27+O27</f>
        <v>111387.19899999999</v>
      </c>
      <c r="S27" s="30">
        <f>+R27+N27</f>
        <v>100357.25399999999</v>
      </c>
      <c r="T27" s="30">
        <f>+R27/E27</f>
        <v>4455.4879599999995</v>
      </c>
      <c r="U27" s="30">
        <f>+(R27-P27)/E27</f>
        <v>4034.3993199999995</v>
      </c>
      <c r="V27" s="30">
        <f>+(S27-P27)/E27</f>
        <v>3593.2015199999996</v>
      </c>
      <c r="W27" s="30">
        <f>+O27/E27</f>
        <v>3633.4992400000001</v>
      </c>
      <c r="X27" s="30">
        <f t="shared" si="14"/>
        <v>366.7635745454545</v>
      </c>
      <c r="Y27" s="45">
        <f t="shared" si="14"/>
        <v>326.65468363636359</v>
      </c>
    </row>
    <row r="28" spans="1:25" outlineLevel="2" x14ac:dyDescent="0.25">
      <c r="A28" s="83" t="s">
        <v>119</v>
      </c>
      <c r="B28" s="11" t="s">
        <v>245</v>
      </c>
      <c r="C28" s="95" t="s">
        <v>248</v>
      </c>
      <c r="D28" s="12">
        <v>30</v>
      </c>
      <c r="E28" s="13">
        <v>26.875</v>
      </c>
      <c r="F28" s="13">
        <f t="shared" si="11"/>
        <v>7.9</v>
      </c>
      <c r="G28" s="46">
        <f t="shared" si="12"/>
        <v>0.37974683544303794</v>
      </c>
      <c r="H28" s="46">
        <f t="shared" si="13"/>
        <v>0.620253164556962</v>
      </c>
      <c r="I28" s="14">
        <v>3</v>
      </c>
      <c r="J28" s="14">
        <v>1.9</v>
      </c>
      <c r="K28" s="14">
        <v>3</v>
      </c>
      <c r="L28" s="14">
        <v>1.8</v>
      </c>
      <c r="M28" s="14">
        <v>9.6999999999999993</v>
      </c>
      <c r="N28" s="16">
        <v>-7289</v>
      </c>
      <c r="O28" s="16">
        <v>101104</v>
      </c>
      <c r="P28" s="16">
        <v>9218</v>
      </c>
      <c r="Q28" s="16">
        <v>14123</v>
      </c>
      <c r="R28" s="16">
        <f t="shared" ref="R28" si="15">+Q28+O28</f>
        <v>115227</v>
      </c>
      <c r="S28" s="16">
        <f t="shared" ref="S28" si="16">+R28+N28</f>
        <v>107938</v>
      </c>
      <c r="T28" s="16">
        <f t="shared" ref="T28:T43" si="17">+R28/E28</f>
        <v>4287.5162790697677</v>
      </c>
      <c r="U28" s="16">
        <f t="shared" ref="U28:U43" si="18">+(R28-P28)/E28</f>
        <v>3944.5209302325579</v>
      </c>
      <c r="V28" s="16">
        <f t="shared" ref="V28:V43" si="19">+(S28-P28)/E28</f>
        <v>3673.3023255813955</v>
      </c>
      <c r="W28" s="16">
        <f t="shared" ref="W28:W43" si="20">+O28/E28</f>
        <v>3762.0093023255813</v>
      </c>
      <c r="X28" s="16">
        <f t="shared" si="14"/>
        <v>358.59281183932347</v>
      </c>
      <c r="Y28" s="56">
        <f t="shared" si="14"/>
        <v>333.93657505285415</v>
      </c>
    </row>
    <row r="29" spans="1:25" s="1" customFormat="1" outlineLevel="1" x14ac:dyDescent="0.25">
      <c r="A29" s="66" t="s">
        <v>119</v>
      </c>
      <c r="B29" s="34" t="s">
        <v>329</v>
      </c>
      <c r="C29" s="96"/>
      <c r="D29" s="86">
        <f>SUBTOTAL(9,D11:D28)</f>
        <v>284</v>
      </c>
      <c r="E29" s="68">
        <f>SUBTOTAL(9,E11:E28)</f>
        <v>271.25</v>
      </c>
      <c r="F29" s="68">
        <f>SUBTOTAL(9,F11:F28)</f>
        <v>89.770000000000024</v>
      </c>
      <c r="G29" s="69">
        <f t="shared" si="12"/>
        <v>0.22802718057257429</v>
      </c>
      <c r="H29" s="69">
        <f t="shared" si="13"/>
        <v>0.53525676729419613</v>
      </c>
      <c r="I29" s="70">
        <f t="shared" ref="I29:S29" si="21">SUBTOTAL(9,I11:I28)</f>
        <v>20.47</v>
      </c>
      <c r="J29" s="70">
        <f t="shared" si="21"/>
        <v>27.58</v>
      </c>
      <c r="K29" s="70">
        <f t="shared" si="21"/>
        <v>41.820000000000007</v>
      </c>
      <c r="L29" s="70">
        <f t="shared" si="21"/>
        <v>6.51</v>
      </c>
      <c r="M29" s="70">
        <f t="shared" si="21"/>
        <v>96.28</v>
      </c>
      <c r="N29" s="71">
        <f t="shared" si="21"/>
        <v>-63141.169000000002</v>
      </c>
      <c r="O29" s="71">
        <f t="shared" si="21"/>
        <v>775452.45400000003</v>
      </c>
      <c r="P29" s="71">
        <f t="shared" si="21"/>
        <v>80243.907999999996</v>
      </c>
      <c r="Q29" s="71">
        <f t="shared" si="21"/>
        <v>167467.40199999997</v>
      </c>
      <c r="R29" s="71">
        <f t="shared" si="21"/>
        <v>942919.85600000003</v>
      </c>
      <c r="S29" s="71">
        <f t="shared" si="21"/>
        <v>879778.68699999992</v>
      </c>
      <c r="T29" s="71">
        <f t="shared" si="17"/>
        <v>3476.2022341013826</v>
      </c>
      <c r="U29" s="71">
        <f t="shared" si="18"/>
        <v>3180.3721585253461</v>
      </c>
      <c r="V29" s="71">
        <f t="shared" si="19"/>
        <v>2947.5936552995386</v>
      </c>
      <c r="W29" s="71">
        <f t="shared" si="20"/>
        <v>2858.8108903225807</v>
      </c>
      <c r="X29" s="71">
        <f t="shared" si="14"/>
        <v>289.1247416841224</v>
      </c>
      <c r="Y29" s="72">
        <f t="shared" si="14"/>
        <v>267.96305957268532</v>
      </c>
    </row>
    <row r="30" spans="1:25" outlineLevel="2" x14ac:dyDescent="0.25">
      <c r="A30" s="84" t="s">
        <v>30</v>
      </c>
      <c r="B30" s="85" t="s">
        <v>177</v>
      </c>
      <c r="C30" s="93" t="s">
        <v>178</v>
      </c>
      <c r="D30" s="37">
        <v>33</v>
      </c>
      <c r="E30" s="38">
        <v>33.125</v>
      </c>
      <c r="F30" s="38">
        <f t="shared" si="11"/>
        <v>10.65</v>
      </c>
      <c r="G30" s="39">
        <f t="shared" si="12"/>
        <v>0.28169014084507044</v>
      </c>
      <c r="H30" s="39">
        <f t="shared" si="13"/>
        <v>0.65727699530516426</v>
      </c>
      <c r="I30" s="40">
        <v>3</v>
      </c>
      <c r="J30" s="40">
        <v>4</v>
      </c>
      <c r="K30" s="40">
        <v>3.65</v>
      </c>
      <c r="L30" s="40">
        <v>1.38</v>
      </c>
      <c r="M30" s="40">
        <v>12.030000000000001</v>
      </c>
      <c r="N30" s="41">
        <v>-15974.242</v>
      </c>
      <c r="O30" s="41">
        <v>119880.851</v>
      </c>
      <c r="P30" s="41">
        <v>10637.88</v>
      </c>
      <c r="Q30" s="41">
        <v>25355.334999999999</v>
      </c>
      <c r="R30" s="41">
        <f>+Q30+O30</f>
        <v>145236.18599999999</v>
      </c>
      <c r="S30" s="41">
        <f>+R30+N30</f>
        <v>129261.94399999999</v>
      </c>
      <c r="T30" s="41">
        <f t="shared" si="17"/>
        <v>4384.4886339622635</v>
      </c>
      <c r="U30" s="41">
        <f t="shared" si="18"/>
        <v>4063.3450867924521</v>
      </c>
      <c r="V30" s="41">
        <f t="shared" si="19"/>
        <v>3581.103818867924</v>
      </c>
      <c r="W30" s="41">
        <f t="shared" si="20"/>
        <v>3619.044558490566</v>
      </c>
      <c r="X30" s="41">
        <f t="shared" si="14"/>
        <v>369.39500789022293</v>
      </c>
      <c r="Y30" s="73">
        <f t="shared" si="14"/>
        <v>325.55489262435674</v>
      </c>
    </row>
    <row r="31" spans="1:25" outlineLevel="2" x14ac:dyDescent="0.25">
      <c r="A31" s="24" t="s">
        <v>30</v>
      </c>
      <c r="B31" s="25" t="s">
        <v>134</v>
      </c>
      <c r="C31" s="94" t="s">
        <v>305</v>
      </c>
      <c r="D31" s="26">
        <v>41</v>
      </c>
      <c r="E31" s="27">
        <v>42.625</v>
      </c>
      <c r="F31" s="27">
        <f t="shared" si="11"/>
        <v>15.850000000000001</v>
      </c>
      <c r="G31" s="44">
        <f t="shared" si="12"/>
        <v>0</v>
      </c>
      <c r="H31" s="44">
        <f t="shared" si="13"/>
        <v>0.31861198738170343</v>
      </c>
      <c r="I31" s="29">
        <v>0</v>
      </c>
      <c r="J31" s="29">
        <v>5.05</v>
      </c>
      <c r="K31" s="29">
        <v>10.8</v>
      </c>
      <c r="L31" s="29">
        <v>0</v>
      </c>
      <c r="M31" s="29">
        <v>15.850000000000001</v>
      </c>
      <c r="N31" s="30">
        <v>0</v>
      </c>
      <c r="O31" s="30">
        <v>0</v>
      </c>
      <c r="P31" s="30">
        <v>0</v>
      </c>
      <c r="Q31" s="30">
        <v>0</v>
      </c>
      <c r="R31" s="30">
        <f>+Q31+O31</f>
        <v>0</v>
      </c>
      <c r="S31" s="30">
        <f>+R31+N31</f>
        <v>0</v>
      </c>
      <c r="T31" s="30">
        <f t="shared" si="17"/>
        <v>0</v>
      </c>
      <c r="U31" s="30">
        <f t="shared" si="18"/>
        <v>0</v>
      </c>
      <c r="V31" s="30">
        <f t="shared" si="19"/>
        <v>0</v>
      </c>
      <c r="W31" s="30">
        <f t="shared" si="20"/>
        <v>0</v>
      </c>
      <c r="X31" s="30">
        <f t="shared" si="14"/>
        <v>0</v>
      </c>
      <c r="Y31" s="45">
        <f t="shared" si="14"/>
        <v>0</v>
      </c>
    </row>
    <row r="32" spans="1:25" outlineLevel="2" x14ac:dyDescent="0.25">
      <c r="A32" s="83" t="s">
        <v>30</v>
      </c>
      <c r="B32" s="11" t="s">
        <v>31</v>
      </c>
      <c r="C32" s="95" t="s">
        <v>45</v>
      </c>
      <c r="D32" s="12">
        <v>58</v>
      </c>
      <c r="E32" s="13">
        <v>61.125</v>
      </c>
      <c r="F32" s="13">
        <f t="shared" si="11"/>
        <v>13.35</v>
      </c>
      <c r="G32" s="46">
        <f t="shared" si="12"/>
        <v>0.14981273408239701</v>
      </c>
      <c r="H32" s="46">
        <f t="shared" si="13"/>
        <v>0.24344569288389514</v>
      </c>
      <c r="I32" s="14">
        <v>2</v>
      </c>
      <c r="J32" s="14">
        <v>1.25</v>
      </c>
      <c r="K32" s="14">
        <v>10.1</v>
      </c>
      <c r="L32" s="14">
        <v>0</v>
      </c>
      <c r="M32" s="14">
        <v>13.35</v>
      </c>
      <c r="N32" s="16">
        <v>-21155.788</v>
      </c>
      <c r="O32" s="16">
        <v>127905</v>
      </c>
      <c r="P32" s="16">
        <v>0</v>
      </c>
      <c r="Q32" s="16">
        <v>53888.868999999999</v>
      </c>
      <c r="R32" s="16">
        <f t="shared" ref="R32" si="22">+Q32+O32</f>
        <v>181793.86900000001</v>
      </c>
      <c r="S32" s="16">
        <f t="shared" ref="S32" si="23">+R32+N32</f>
        <v>160638.08100000001</v>
      </c>
      <c r="T32" s="16">
        <f t="shared" si="17"/>
        <v>2974.132826175869</v>
      </c>
      <c r="U32" s="16">
        <f t="shared" si="18"/>
        <v>2974.132826175869</v>
      </c>
      <c r="V32" s="16">
        <f t="shared" si="19"/>
        <v>2628.025865030675</v>
      </c>
      <c r="W32" s="16">
        <f t="shared" si="20"/>
        <v>2092.5153374233128</v>
      </c>
      <c r="X32" s="16">
        <f t="shared" si="14"/>
        <v>270.37571147053353</v>
      </c>
      <c r="Y32" s="56">
        <f t="shared" si="14"/>
        <v>238.91144227551592</v>
      </c>
    </row>
    <row r="33" spans="1:25" s="1" customFormat="1" outlineLevel="1" x14ac:dyDescent="0.25">
      <c r="A33" s="66" t="s">
        <v>319</v>
      </c>
      <c r="B33" s="34" t="s">
        <v>330</v>
      </c>
      <c r="C33" s="96"/>
      <c r="D33" s="86">
        <f>SUBTOTAL(9,D30:D32)</f>
        <v>132</v>
      </c>
      <c r="E33" s="68">
        <f>SUBTOTAL(9,E30:E32)</f>
        <v>136.875</v>
      </c>
      <c r="F33" s="68">
        <f>SUBTOTAL(9,F30:F32)</f>
        <v>39.85</v>
      </c>
      <c r="G33" s="69">
        <f t="shared" si="12"/>
        <v>0.12547051442910914</v>
      </c>
      <c r="H33" s="69">
        <f t="shared" si="13"/>
        <v>0.38393977415307401</v>
      </c>
      <c r="I33" s="70">
        <f>SUBTOTAL(9,I30:I32)</f>
        <v>5</v>
      </c>
      <c r="J33" s="70">
        <f>SUBTOTAL(9,J30:J32)</f>
        <v>10.3</v>
      </c>
      <c r="K33" s="70">
        <f>SUBTOTAL(9,K30:K32)</f>
        <v>24.55</v>
      </c>
      <c r="L33" s="70">
        <f>SUBTOTAL(9,L30:L32)</f>
        <v>1.38</v>
      </c>
      <c r="M33" s="70">
        <f>SUBTOTAL(9,M30:M32)</f>
        <v>41.230000000000004</v>
      </c>
      <c r="N33" s="71">
        <f>+N32+N30</f>
        <v>-37130.03</v>
      </c>
      <c r="O33" s="71">
        <f t="shared" ref="O33:S33" si="24">+O32+O30</f>
        <v>247785.851</v>
      </c>
      <c r="P33" s="71">
        <f t="shared" si="24"/>
        <v>10637.88</v>
      </c>
      <c r="Q33" s="71">
        <f t="shared" si="24"/>
        <v>79244.203999999998</v>
      </c>
      <c r="R33" s="71">
        <f t="shared" si="24"/>
        <v>327030.05499999999</v>
      </c>
      <c r="S33" s="71">
        <f t="shared" si="24"/>
        <v>289900.02500000002</v>
      </c>
      <c r="T33" s="54">
        <f t="shared" si="17"/>
        <v>2389.2606757990866</v>
      </c>
      <c r="U33" s="54">
        <f t="shared" si="18"/>
        <v>2311.5410045662102</v>
      </c>
      <c r="V33" s="54">
        <f t="shared" si="19"/>
        <v>2040.2713789954339</v>
      </c>
      <c r="W33" s="54">
        <f t="shared" si="20"/>
        <v>1810.3075872146119</v>
      </c>
      <c r="X33" s="54">
        <f t="shared" si="14"/>
        <v>210.14009132420094</v>
      </c>
      <c r="Y33" s="55">
        <f t="shared" si="14"/>
        <v>185.47921627231219</v>
      </c>
    </row>
    <row r="34" spans="1:25" outlineLevel="2" x14ac:dyDescent="0.25">
      <c r="A34" s="84" t="s">
        <v>46</v>
      </c>
      <c r="B34" s="85" t="s">
        <v>237</v>
      </c>
      <c r="C34" s="93" t="s">
        <v>238</v>
      </c>
      <c r="D34" s="37">
        <v>72</v>
      </c>
      <c r="E34" s="38">
        <v>73.125</v>
      </c>
      <c r="F34" s="38">
        <f t="shared" si="11"/>
        <v>17.63</v>
      </c>
      <c r="G34" s="39">
        <f t="shared" si="12"/>
        <v>0.22348269994327852</v>
      </c>
      <c r="H34" s="39">
        <f t="shared" si="13"/>
        <v>0.39364719228587636</v>
      </c>
      <c r="I34" s="40">
        <v>3.94</v>
      </c>
      <c r="J34" s="40">
        <v>3</v>
      </c>
      <c r="K34" s="40">
        <v>10.69</v>
      </c>
      <c r="L34" s="40">
        <v>1</v>
      </c>
      <c r="M34" s="40">
        <v>18.63</v>
      </c>
      <c r="N34" s="41">
        <v>-21167.012999999999</v>
      </c>
      <c r="O34" s="41">
        <v>155184.541</v>
      </c>
      <c r="P34" s="41">
        <v>15988.404</v>
      </c>
      <c r="Q34" s="41">
        <v>53937.231</v>
      </c>
      <c r="R34" s="41">
        <f>+Q34+O34</f>
        <v>209121.772</v>
      </c>
      <c r="S34" s="41">
        <f>+R34+N34</f>
        <v>187954.75899999999</v>
      </c>
      <c r="T34" s="41">
        <f t="shared" si="17"/>
        <v>2859.7849162393163</v>
      </c>
      <c r="U34" s="41">
        <f t="shared" si="18"/>
        <v>2641.1400752136751</v>
      </c>
      <c r="V34" s="41">
        <f t="shared" si="19"/>
        <v>2351.6766495726492</v>
      </c>
      <c r="W34" s="41">
        <f t="shared" si="20"/>
        <v>2122.181757264957</v>
      </c>
      <c r="X34" s="41">
        <f t="shared" si="14"/>
        <v>240.10364320124319</v>
      </c>
      <c r="Y34" s="73">
        <f t="shared" si="14"/>
        <v>213.78878632478629</v>
      </c>
    </row>
    <row r="35" spans="1:25" outlineLevel="2" x14ac:dyDescent="0.25">
      <c r="A35" s="24" t="s">
        <v>46</v>
      </c>
      <c r="B35" s="25" t="s">
        <v>161</v>
      </c>
      <c r="C35" s="94" t="s">
        <v>306</v>
      </c>
      <c r="D35" s="26">
        <v>84</v>
      </c>
      <c r="E35" s="27">
        <v>85.375</v>
      </c>
      <c r="F35" s="27">
        <f t="shared" si="11"/>
        <v>19.91</v>
      </c>
      <c r="G35" s="44">
        <f t="shared" si="12"/>
        <v>5.0226017076845805E-2</v>
      </c>
      <c r="H35" s="44">
        <f t="shared" si="13"/>
        <v>0.21094927172275238</v>
      </c>
      <c r="I35" s="29">
        <v>1</v>
      </c>
      <c r="J35" s="29">
        <v>3.2</v>
      </c>
      <c r="K35" s="29">
        <v>15.71</v>
      </c>
      <c r="L35" s="29">
        <v>0</v>
      </c>
      <c r="M35" s="29">
        <v>19.91</v>
      </c>
      <c r="N35" s="30">
        <v>0</v>
      </c>
      <c r="O35" s="30">
        <v>0</v>
      </c>
      <c r="P35" s="30">
        <v>0</v>
      </c>
      <c r="Q35" s="30">
        <v>0</v>
      </c>
      <c r="R35" s="30">
        <f>+Q35+O35</f>
        <v>0</v>
      </c>
      <c r="S35" s="30">
        <f>+R35+N35</f>
        <v>0</v>
      </c>
      <c r="T35" s="30">
        <f t="shared" si="17"/>
        <v>0</v>
      </c>
      <c r="U35" s="30">
        <f t="shared" si="18"/>
        <v>0</v>
      </c>
      <c r="V35" s="30">
        <f t="shared" si="19"/>
        <v>0</v>
      </c>
      <c r="W35" s="30">
        <f t="shared" si="20"/>
        <v>0</v>
      </c>
      <c r="X35" s="30">
        <f t="shared" si="14"/>
        <v>0</v>
      </c>
      <c r="Y35" s="45">
        <f t="shared" si="14"/>
        <v>0</v>
      </c>
    </row>
    <row r="36" spans="1:25" s="1" customFormat="1" outlineLevel="1" x14ac:dyDescent="0.25">
      <c r="A36" s="87" t="s">
        <v>314</v>
      </c>
      <c r="B36" s="88" t="s">
        <v>331</v>
      </c>
      <c r="C36" s="97"/>
      <c r="D36" s="48">
        <f>SUBTOTAL(9,D34:D35)</f>
        <v>156</v>
      </c>
      <c r="E36" s="49">
        <f>SUBTOTAL(9,E34:E35)</f>
        <v>158.5</v>
      </c>
      <c r="F36" s="49">
        <f>SUBTOTAL(9,F34:F35)</f>
        <v>37.54</v>
      </c>
      <c r="G36" s="50">
        <f t="shared" si="12"/>
        <v>0.1315929675013319</v>
      </c>
      <c r="H36" s="50">
        <f t="shared" si="13"/>
        <v>0.2967501331912627</v>
      </c>
      <c r="I36" s="51">
        <f>SUBTOTAL(9,I34:I35)</f>
        <v>4.9399999999999995</v>
      </c>
      <c r="J36" s="51">
        <f>SUBTOTAL(9,J34:J35)</f>
        <v>6.2</v>
      </c>
      <c r="K36" s="51">
        <f>SUBTOTAL(9,K34:K35)</f>
        <v>26.4</v>
      </c>
      <c r="L36" s="51">
        <f>SUBTOTAL(9,L34:L35)</f>
        <v>1</v>
      </c>
      <c r="M36" s="51">
        <f>SUBTOTAL(9,M34:M35)</f>
        <v>38.54</v>
      </c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7"/>
    </row>
    <row r="37" spans="1:25" outlineLevel="2" x14ac:dyDescent="0.25">
      <c r="A37" s="58" t="s">
        <v>72</v>
      </c>
      <c r="B37" s="59" t="s">
        <v>152</v>
      </c>
      <c r="C37" s="98" t="s">
        <v>156</v>
      </c>
      <c r="D37" s="60">
        <v>98</v>
      </c>
      <c r="E37" s="61">
        <v>102.5</v>
      </c>
      <c r="F37" s="61">
        <v>23.7</v>
      </c>
      <c r="G37" s="62">
        <f t="shared" si="12"/>
        <v>0.29535864978902954</v>
      </c>
      <c r="H37" s="62">
        <f t="shared" si="13"/>
        <v>0.36708860759493667</v>
      </c>
      <c r="I37" s="63">
        <v>7</v>
      </c>
      <c r="J37" s="63">
        <v>1.7</v>
      </c>
      <c r="K37" s="63">
        <v>15</v>
      </c>
      <c r="L37" s="63">
        <v>2</v>
      </c>
      <c r="M37" s="63">
        <v>25.7</v>
      </c>
      <c r="N37" s="64">
        <v>-33111.760000000002</v>
      </c>
      <c r="O37" s="64">
        <v>213701.63800000001</v>
      </c>
      <c r="P37" s="64">
        <v>69028.361000000004</v>
      </c>
      <c r="Q37" s="64">
        <v>106179.77</v>
      </c>
      <c r="R37" s="64">
        <v>319881.408</v>
      </c>
      <c r="S37" s="64">
        <v>286769.64799999999</v>
      </c>
      <c r="T37" s="64">
        <f t="shared" si="17"/>
        <v>3120.7942243902439</v>
      </c>
      <c r="U37" s="64">
        <f t="shared" si="18"/>
        <v>2447.3467999999998</v>
      </c>
      <c r="V37" s="64">
        <f t="shared" si="19"/>
        <v>2124.3052390243902</v>
      </c>
      <c r="W37" s="64">
        <f t="shared" si="20"/>
        <v>2084.8940292682928</v>
      </c>
      <c r="X37" s="64">
        <f t="shared" si="14"/>
        <v>222.4860727272727</v>
      </c>
      <c r="Y37" s="65">
        <f t="shared" si="14"/>
        <v>193.11865809312638</v>
      </c>
    </row>
    <row r="38" spans="1:25" outlineLevel="2" x14ac:dyDescent="0.25">
      <c r="A38" s="83" t="s">
        <v>72</v>
      </c>
      <c r="B38" s="11" t="s">
        <v>152</v>
      </c>
      <c r="C38" s="95" t="s">
        <v>158</v>
      </c>
      <c r="D38" s="12">
        <v>112</v>
      </c>
      <c r="E38" s="13">
        <v>115</v>
      </c>
      <c r="F38" s="13">
        <v>24.71</v>
      </c>
      <c r="G38" s="46">
        <f t="shared" si="12"/>
        <v>0.22177256171590451</v>
      </c>
      <c r="H38" s="46">
        <f t="shared" si="13"/>
        <v>0.22177256171590451</v>
      </c>
      <c r="I38" s="14">
        <v>5.48</v>
      </c>
      <c r="J38" s="14">
        <v>0</v>
      </c>
      <c r="K38" s="14">
        <v>19.23</v>
      </c>
      <c r="L38" s="14">
        <v>1.2</v>
      </c>
      <c r="M38" s="14">
        <v>25.91</v>
      </c>
      <c r="N38" s="16">
        <v>-34442.353000000003</v>
      </c>
      <c r="O38" s="16">
        <v>241657.85699999999</v>
      </c>
      <c r="P38" s="16">
        <v>54560.46</v>
      </c>
      <c r="Q38" s="16">
        <v>89339.967999999993</v>
      </c>
      <c r="R38" s="16">
        <v>330997.82499999995</v>
      </c>
      <c r="S38" s="16">
        <v>296555.47199999995</v>
      </c>
      <c r="T38" s="16">
        <f t="shared" si="17"/>
        <v>2878.2419565217388</v>
      </c>
      <c r="U38" s="16">
        <f t="shared" si="18"/>
        <v>2403.8031739130429</v>
      </c>
      <c r="V38" s="16">
        <f t="shared" si="19"/>
        <v>2104.3044521739125</v>
      </c>
      <c r="W38" s="16">
        <f t="shared" si="20"/>
        <v>2101.3726695652172</v>
      </c>
      <c r="X38" s="16">
        <f t="shared" si="14"/>
        <v>218.52756126482208</v>
      </c>
      <c r="Y38" s="56">
        <f t="shared" si="14"/>
        <v>191.30040474308296</v>
      </c>
    </row>
    <row r="39" spans="1:25" s="1" customFormat="1" outlineLevel="1" x14ac:dyDescent="0.25">
      <c r="A39" s="66" t="s">
        <v>323</v>
      </c>
      <c r="B39" s="34" t="s">
        <v>332</v>
      </c>
      <c r="C39" s="96"/>
      <c r="D39" s="86">
        <f>SUBTOTAL(9,D37:D38)</f>
        <v>210</v>
      </c>
      <c r="E39" s="68">
        <f>SUBTOTAL(9,E37:E38)</f>
        <v>217.5</v>
      </c>
      <c r="F39" s="68">
        <f>SUBTOTAL(9,F37:F38)</f>
        <v>48.41</v>
      </c>
      <c r="G39" s="69">
        <f t="shared" si="12"/>
        <v>0.25779797562487095</v>
      </c>
      <c r="H39" s="69">
        <f t="shared" si="13"/>
        <v>0.29291468704813056</v>
      </c>
      <c r="I39" s="70">
        <f t="shared" ref="I39:S39" si="25">SUBTOTAL(9,I37:I38)</f>
        <v>12.48</v>
      </c>
      <c r="J39" s="70">
        <f t="shared" si="25"/>
        <v>1.7</v>
      </c>
      <c r="K39" s="70">
        <f t="shared" si="25"/>
        <v>34.230000000000004</v>
      </c>
      <c r="L39" s="70">
        <f t="shared" si="25"/>
        <v>3.2</v>
      </c>
      <c r="M39" s="70">
        <f t="shared" si="25"/>
        <v>51.61</v>
      </c>
      <c r="N39" s="71">
        <f t="shared" si="25"/>
        <v>-67554.113000000012</v>
      </c>
      <c r="O39" s="71">
        <f t="shared" si="25"/>
        <v>455359.495</v>
      </c>
      <c r="P39" s="71">
        <f t="shared" si="25"/>
        <v>123588.821</v>
      </c>
      <c r="Q39" s="71">
        <f t="shared" si="25"/>
        <v>195519.73800000001</v>
      </c>
      <c r="R39" s="71">
        <f t="shared" si="25"/>
        <v>650879.23300000001</v>
      </c>
      <c r="S39" s="71">
        <f t="shared" si="25"/>
        <v>583325.11999999988</v>
      </c>
      <c r="T39" s="71">
        <f t="shared" si="17"/>
        <v>2992.5481977011495</v>
      </c>
      <c r="U39" s="71">
        <f t="shared" si="18"/>
        <v>2424.3237333333332</v>
      </c>
      <c r="V39" s="71">
        <f t="shared" si="19"/>
        <v>2113.7301103448272</v>
      </c>
      <c r="W39" s="71">
        <f t="shared" si="20"/>
        <v>2093.6068735632184</v>
      </c>
      <c r="X39" s="71">
        <f t="shared" ref="X39:Y43" si="26">+U39/$X$1</f>
        <v>220.39306666666664</v>
      </c>
      <c r="Y39" s="72">
        <f t="shared" si="26"/>
        <v>192.15728275862065</v>
      </c>
    </row>
    <row r="40" spans="1:25" outlineLevel="2" x14ac:dyDescent="0.25">
      <c r="A40" s="84" t="s">
        <v>302</v>
      </c>
      <c r="B40" s="85" t="s">
        <v>152</v>
      </c>
      <c r="C40" s="93" t="s">
        <v>159</v>
      </c>
      <c r="D40" s="37">
        <v>128</v>
      </c>
      <c r="E40" s="38">
        <v>131.75</v>
      </c>
      <c r="F40" s="38">
        <v>26.07</v>
      </c>
      <c r="G40" s="39">
        <f t="shared" si="12"/>
        <v>3.8358266206367474E-2</v>
      </c>
      <c r="H40" s="39">
        <f t="shared" si="13"/>
        <v>0.3736095128500192</v>
      </c>
      <c r="I40" s="40">
        <v>1</v>
      </c>
      <c r="J40" s="40">
        <v>8.74</v>
      </c>
      <c r="K40" s="40">
        <v>16.329999999999998</v>
      </c>
      <c r="L40" s="40">
        <v>2</v>
      </c>
      <c r="M40" s="40">
        <v>28.07</v>
      </c>
      <c r="N40" s="41">
        <v>-39131.938999999998</v>
      </c>
      <c r="O40" s="41">
        <v>246428.98300000001</v>
      </c>
      <c r="P40" s="41">
        <v>107586.173</v>
      </c>
      <c r="Q40" s="41">
        <v>150872.92600000001</v>
      </c>
      <c r="R40" s="41">
        <v>397301.90899999999</v>
      </c>
      <c r="S40" s="41">
        <v>358169.97</v>
      </c>
      <c r="T40" s="41">
        <f t="shared" si="17"/>
        <v>3015.5742618595823</v>
      </c>
      <c r="U40" s="41">
        <f t="shared" si="18"/>
        <v>2198.9809184060719</v>
      </c>
      <c r="V40" s="41">
        <f t="shared" si="19"/>
        <v>1901.9643036053128</v>
      </c>
      <c r="W40" s="41">
        <f t="shared" si="20"/>
        <v>1870.4287134724859</v>
      </c>
      <c r="X40" s="41">
        <f t="shared" si="26"/>
        <v>199.90735621873381</v>
      </c>
      <c r="Y40" s="73">
        <f t="shared" si="26"/>
        <v>172.90584578230116</v>
      </c>
    </row>
    <row r="41" spans="1:25" outlineLevel="2" x14ac:dyDescent="0.25">
      <c r="A41" s="24" t="s">
        <v>302</v>
      </c>
      <c r="B41" s="25" t="s">
        <v>31</v>
      </c>
      <c r="C41" s="94" t="s">
        <v>96</v>
      </c>
      <c r="D41" s="26">
        <v>152</v>
      </c>
      <c r="E41" s="27">
        <v>153.25</v>
      </c>
      <c r="F41" s="27">
        <f>+I41+J41+K41</f>
        <v>50.84</v>
      </c>
      <c r="G41" s="44">
        <f t="shared" si="12"/>
        <v>0.24409913453973248</v>
      </c>
      <c r="H41" s="44">
        <f t="shared" si="13"/>
        <v>0.40794649881982692</v>
      </c>
      <c r="I41" s="29">
        <v>12.41</v>
      </c>
      <c r="J41" s="29">
        <v>8.33</v>
      </c>
      <c r="K41" s="29">
        <v>30.1</v>
      </c>
      <c r="L41" s="29">
        <v>1.81</v>
      </c>
      <c r="M41" s="29">
        <v>52.650000000000006</v>
      </c>
      <c r="N41" s="30">
        <v>-49495.286999999997</v>
      </c>
      <c r="O41" s="30">
        <v>514291</v>
      </c>
      <c r="P41" s="30">
        <v>0</v>
      </c>
      <c r="Q41" s="30">
        <v>37631</v>
      </c>
      <c r="R41" s="30">
        <f t="shared" ref="R41" si="27">+Q41+O41</f>
        <v>551922</v>
      </c>
      <c r="S41" s="30">
        <f t="shared" ref="S41" si="28">+R41+N41</f>
        <v>502426.71299999999</v>
      </c>
      <c r="T41" s="30">
        <f t="shared" si="17"/>
        <v>3601.4486133768351</v>
      </c>
      <c r="U41" s="30">
        <f t="shared" si="18"/>
        <v>3601.4486133768351</v>
      </c>
      <c r="V41" s="30">
        <f t="shared" si="19"/>
        <v>3278.4777357259381</v>
      </c>
      <c r="W41" s="30">
        <f t="shared" si="20"/>
        <v>3355.8955954323001</v>
      </c>
      <c r="X41" s="30">
        <f t="shared" si="26"/>
        <v>327.40441939789412</v>
      </c>
      <c r="Y41" s="45">
        <f t="shared" si="26"/>
        <v>298.04343052053986</v>
      </c>
    </row>
    <row r="42" spans="1:25" s="1" customFormat="1" outlineLevel="1" x14ac:dyDescent="0.25">
      <c r="A42" s="87" t="s">
        <v>335</v>
      </c>
      <c r="B42" s="88" t="s">
        <v>333</v>
      </c>
      <c r="C42" s="97"/>
      <c r="D42" s="48">
        <f>SUBTOTAL(9,D40:D41)</f>
        <v>280</v>
      </c>
      <c r="E42" s="49">
        <f>SUBTOTAL(9,E40:E41)</f>
        <v>285</v>
      </c>
      <c r="F42" s="49">
        <f>SUBTOTAL(9,F40:F41)</f>
        <v>76.91</v>
      </c>
      <c r="G42" s="50">
        <f t="shared" si="12"/>
        <v>0.17435964113899363</v>
      </c>
      <c r="H42" s="50">
        <f t="shared" si="13"/>
        <v>0.39630737225328311</v>
      </c>
      <c r="I42" s="51">
        <f t="shared" ref="I42:S42" si="29">SUBTOTAL(9,I40:I41)</f>
        <v>13.41</v>
      </c>
      <c r="J42" s="51">
        <f t="shared" si="29"/>
        <v>17.07</v>
      </c>
      <c r="K42" s="51">
        <f t="shared" si="29"/>
        <v>46.43</v>
      </c>
      <c r="L42" s="51">
        <f t="shared" si="29"/>
        <v>3.81</v>
      </c>
      <c r="M42" s="51">
        <f t="shared" si="29"/>
        <v>80.72</v>
      </c>
      <c r="N42" s="52">
        <f t="shared" si="29"/>
        <v>-88627.225999999995</v>
      </c>
      <c r="O42" s="52">
        <f t="shared" si="29"/>
        <v>760719.98300000001</v>
      </c>
      <c r="P42" s="52">
        <f t="shared" si="29"/>
        <v>107586.173</v>
      </c>
      <c r="Q42" s="52">
        <f t="shared" si="29"/>
        <v>188503.92600000001</v>
      </c>
      <c r="R42" s="52">
        <f t="shared" si="29"/>
        <v>949223.90899999999</v>
      </c>
      <c r="S42" s="52">
        <f t="shared" si="29"/>
        <v>860596.68299999996</v>
      </c>
      <c r="T42" s="52">
        <f t="shared" si="17"/>
        <v>3330.6102070175439</v>
      </c>
      <c r="U42" s="52">
        <f t="shared" si="18"/>
        <v>2953.1148631578949</v>
      </c>
      <c r="V42" s="52">
        <f t="shared" si="19"/>
        <v>2642.1421403508771</v>
      </c>
      <c r="W42" s="52">
        <f t="shared" si="20"/>
        <v>2669.1929228070176</v>
      </c>
      <c r="X42" s="52">
        <f t="shared" si="26"/>
        <v>268.46498755980861</v>
      </c>
      <c r="Y42" s="57">
        <f t="shared" si="26"/>
        <v>240.19474003189791</v>
      </c>
    </row>
    <row r="43" spans="1:25" s="1" customFormat="1" ht="15.75" thickBot="1" x14ac:dyDescent="0.3">
      <c r="A43" s="75"/>
      <c r="B43" s="76" t="s">
        <v>334</v>
      </c>
      <c r="C43" s="99"/>
      <c r="D43" s="89">
        <f>SUBTOTAL(9,D11:D41)</f>
        <v>1062</v>
      </c>
      <c r="E43" s="78">
        <f>SUBTOTAL(9,E11:E41)</f>
        <v>1069.125</v>
      </c>
      <c r="F43" s="78">
        <f>SUBTOTAL(9,F11:F41)</f>
        <v>292.48</v>
      </c>
      <c r="G43" s="79">
        <f t="shared" si="12"/>
        <v>0.19249179431072208</v>
      </c>
      <c r="H43" s="79">
        <f t="shared" si="13"/>
        <v>0.40737828227571116</v>
      </c>
      <c r="I43" s="80">
        <f t="shared" ref="I43:S43" si="30">SUBTOTAL(9,I11:I41)</f>
        <v>56.3</v>
      </c>
      <c r="J43" s="80">
        <f t="shared" si="30"/>
        <v>62.85</v>
      </c>
      <c r="K43" s="80">
        <f t="shared" si="30"/>
        <v>173.43</v>
      </c>
      <c r="L43" s="80">
        <f t="shared" si="30"/>
        <v>15.9</v>
      </c>
      <c r="M43" s="80">
        <f t="shared" si="30"/>
        <v>308.38</v>
      </c>
      <c r="N43" s="81">
        <f t="shared" si="30"/>
        <v>-314749.58100000001</v>
      </c>
      <c r="O43" s="81">
        <f t="shared" si="30"/>
        <v>2642288.1749999998</v>
      </c>
      <c r="P43" s="81">
        <f t="shared" si="30"/>
        <v>348683.06599999999</v>
      </c>
      <c r="Q43" s="81">
        <f t="shared" si="30"/>
        <v>763916.70499999996</v>
      </c>
      <c r="R43" s="81">
        <f t="shared" si="30"/>
        <v>3406204.88</v>
      </c>
      <c r="S43" s="81">
        <f t="shared" si="30"/>
        <v>3091455.2990000001</v>
      </c>
      <c r="T43" s="81">
        <f t="shared" si="17"/>
        <v>3185.9743996258621</v>
      </c>
      <c r="U43" s="81">
        <f t="shared" si="18"/>
        <v>2859.8356730971586</v>
      </c>
      <c r="V43" s="81">
        <f t="shared" si="19"/>
        <v>2565.43643914416</v>
      </c>
      <c r="W43" s="81">
        <f t="shared" si="20"/>
        <v>2471.449245878639</v>
      </c>
      <c r="X43" s="81">
        <f t="shared" si="26"/>
        <v>259.98506119065081</v>
      </c>
      <c r="Y43" s="81">
        <f t="shared" si="26"/>
        <v>233.2214944676509</v>
      </c>
    </row>
    <row r="44" spans="1:25" ht="15.75" thickTop="1" x14ac:dyDescent="0.25"/>
  </sheetData>
  <sheetProtection insertColumns="0" sort="0" autoFilter="0" pivotTables="0"/>
  <sortState xmlns:xlrd2="http://schemas.microsoft.com/office/spreadsheetml/2017/richdata2" ref="B10:Y41">
    <sortCondition ref="D10:D41"/>
  </sortState>
  <pageMargins left="0.7" right="0.7" top="0.75" bottom="0.75" header="0.3" footer="0.3"/>
  <ignoredErrors>
    <ignoredError sqref="D29:Q29" formulaRange="1"/>
    <ignoredError sqref="R33:S33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4b9a7cf-7b88-4cc0-b804-b018afc29c18" xsi:nil="true"/>
    <lcf76f155ced4ddcb4097134ff3c332f xmlns="f85cbc60-c7c6-4480-9186-003b4d44aa4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FDB5288BD1744FB94285E1867E42CF" ma:contentTypeVersion="11" ma:contentTypeDescription="Create a new document." ma:contentTypeScope="" ma:versionID="1025538f688e0dc7562f104743742fa6">
  <xsd:schema xmlns:xsd="http://www.w3.org/2001/XMLSchema" xmlns:xs="http://www.w3.org/2001/XMLSchema" xmlns:p="http://schemas.microsoft.com/office/2006/metadata/properties" xmlns:ns2="f85cbc60-c7c6-4480-9186-003b4d44aa44" xmlns:ns3="24b9a7cf-7b88-4cc0-b804-b018afc29c18" targetNamespace="http://schemas.microsoft.com/office/2006/metadata/properties" ma:root="true" ma:fieldsID="789a67590abb5d316f380b291f635ef3" ns2:_="" ns3:_="">
    <xsd:import namespace="f85cbc60-c7c6-4480-9186-003b4d44aa44"/>
    <xsd:import namespace="24b9a7cf-7b88-4cc0-b804-b018afc29c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5cbc60-c7c6-4480-9186-003b4d44a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5dec690-262e-4e23-afc4-9522bd1c4b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9a7cf-7b88-4cc0-b804-b018afc29c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4f49720-b2eb-410f-8188-91a594dddbe9}" ma:internalName="TaxCatchAll" ma:showField="CatchAllData" ma:web="24b9a7cf-7b88-4cc0-b804-b018afc29c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23BC67-60BE-4BF5-A185-C1D9A6E252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393BEA-9F1D-4FCD-B17A-74851D1B1267}">
  <ds:schemaRefs>
    <ds:schemaRef ds:uri="http://schemas.microsoft.com/office/2006/metadata/properties"/>
    <ds:schemaRef ds:uri="http://schemas.microsoft.com/office/infopath/2007/PartnerControls"/>
    <ds:schemaRef ds:uri="24b9a7cf-7b88-4cc0-b804-b018afc29c18"/>
    <ds:schemaRef ds:uri="f85cbc60-c7c6-4480-9186-003b4d44aa44"/>
  </ds:schemaRefs>
</ds:datastoreItem>
</file>

<file path=customXml/itemProps3.xml><?xml version="1.0" encoding="utf-8"?>
<ds:datastoreItem xmlns:ds="http://schemas.openxmlformats.org/officeDocument/2006/customXml" ds:itemID="{814DAF45-9A81-4A76-8616-787879BA63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5cbc60-c7c6-4480-9186-003b4d44aa44"/>
    <ds:schemaRef ds:uri="24b9a7cf-7b88-4cc0-b804-b018afc29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PIVOT</vt:lpstr>
      <vt:lpstr>Grunntafla</vt:lpstr>
      <vt:lpstr>Filter</vt:lpstr>
      <vt:lpstr>Samreknir skólar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Valgerður Freyja Ágústsdóttir</cp:lastModifiedBy>
  <cp:revision/>
  <dcterms:created xsi:type="dcterms:W3CDTF">2023-10-11T11:09:53Z</dcterms:created>
  <dcterms:modified xsi:type="dcterms:W3CDTF">2023-12-01T14:21:17Z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0x01010034FDB5288BD1744FB94285E1867E42CF</vt:lpwstr>
  </property>
  <property fmtid="{D5CDD505-2E9C-101B-9397-08002B2CF9AE}" pid="3" name="MediaServiceImageTags">
    <vt:lpwstr/>
  </property>
</Properties>
</file>