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valgerdur_samband_is/Documents/Skólaskýrslan/Uppl um skóla 2022/"/>
    </mc:Choice>
  </mc:AlternateContent>
  <xr:revisionPtr revIDLastSave="542" documentId="8_{6094C45D-B887-405B-8E11-F64897A01ACE}" xr6:coauthVersionLast="46" xr6:coauthVersionMax="46" xr10:uidLastSave="{E5D269A7-EE0A-4780-A407-E70616B1330F}"/>
  <bookViews>
    <workbookView xWindow="-13335" yWindow="-21720" windowWidth="51840" windowHeight="21240" activeTab="2" xr2:uid="{05C3E22C-787A-4064-A5BA-BA847A5D6ED5}"/>
  </bookViews>
  <sheets>
    <sheet name="Pivot" sheetId="5" r:id="rId1"/>
    <sheet name="Grunntafla" sheetId="1" r:id="rId2"/>
    <sheet name="Filter" sheetId="3" r:id="rId3"/>
    <sheet name="Samreknir skólar" sheetId="2" r:id="rId4"/>
  </sheets>
  <definedNames>
    <definedName name="_xlnm._FilterDatabase" localSheetId="2" hidden="1">Filter!$A$7:$B$176</definedName>
    <definedName name="_xlnm._FilterDatabase" localSheetId="3" hidden="1">'Samreknir skólar'!$A$7:$B$35</definedName>
  </definedNames>
  <calcPr calcId="191029"/>
  <pivotCaches>
    <pivotCache cacheId="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2" l="1"/>
  <c r="O35" i="2"/>
  <c r="N35" i="2"/>
  <c r="L35" i="2"/>
  <c r="K35" i="2"/>
  <c r="J35" i="2"/>
  <c r="I35" i="2"/>
  <c r="H35" i="2"/>
  <c r="G35" i="2"/>
  <c r="F35" i="2"/>
  <c r="E35" i="2"/>
  <c r="U34" i="2"/>
  <c r="T34" i="2"/>
  <c r="S34" i="2"/>
  <c r="R34" i="2"/>
  <c r="Q34" i="2"/>
  <c r="N34" i="2"/>
  <c r="L34" i="2"/>
  <c r="K34" i="2"/>
  <c r="I34" i="2"/>
  <c r="H34" i="2"/>
  <c r="G34" i="2"/>
  <c r="F34" i="2"/>
  <c r="E34" i="2"/>
  <c r="D34" i="2"/>
  <c r="D35" i="2" s="1"/>
  <c r="U94" i="3"/>
  <c r="T94" i="3"/>
  <c r="S94" i="3"/>
  <c r="R94" i="3"/>
  <c r="Q94" i="3"/>
  <c r="N94" i="3"/>
  <c r="L94" i="3"/>
  <c r="K94" i="3"/>
  <c r="I94" i="3"/>
  <c r="H94" i="3"/>
  <c r="G94" i="3"/>
  <c r="F94" i="3"/>
  <c r="E94" i="3"/>
  <c r="D94" i="3"/>
  <c r="U30" i="2" l="1"/>
  <c r="T30" i="2"/>
  <c r="S30" i="2"/>
  <c r="R30" i="2"/>
  <c r="Q30" i="2"/>
  <c r="N30" i="2"/>
  <c r="L30" i="2"/>
  <c r="K30" i="2"/>
  <c r="I30" i="2"/>
  <c r="H30" i="2"/>
  <c r="G30" i="2"/>
  <c r="F30" i="2"/>
  <c r="E30" i="2"/>
  <c r="D30" i="2"/>
  <c r="U27" i="2"/>
  <c r="T27" i="2"/>
  <c r="S27" i="2"/>
  <c r="R27" i="2"/>
  <c r="Q27" i="2"/>
  <c r="N27" i="2"/>
  <c r="L27" i="2"/>
  <c r="K27" i="2"/>
  <c r="I27" i="2"/>
  <c r="H27" i="2"/>
  <c r="G27" i="2"/>
  <c r="F27" i="2"/>
  <c r="E27" i="2"/>
  <c r="D27" i="2"/>
  <c r="U20" i="2"/>
  <c r="T20" i="2"/>
  <c r="S20" i="2"/>
  <c r="R20" i="2"/>
  <c r="Q20" i="2"/>
  <c r="N20" i="2"/>
  <c r="L20" i="2"/>
  <c r="K20" i="2"/>
  <c r="I20" i="2"/>
  <c r="H20" i="2"/>
  <c r="G20" i="2"/>
  <c r="F20" i="2"/>
  <c r="E20" i="2"/>
  <c r="D20" i="2"/>
  <c r="U11" i="2"/>
  <c r="T11" i="2"/>
  <c r="S11" i="2"/>
  <c r="R11" i="2"/>
  <c r="Q11" i="2"/>
  <c r="N11" i="2"/>
  <c r="L11" i="2"/>
  <c r="K11" i="2"/>
  <c r="I11" i="2"/>
  <c r="H11" i="2"/>
  <c r="G11" i="2"/>
  <c r="F11" i="2"/>
  <c r="E11" i="2"/>
  <c r="D11" i="2"/>
  <c r="U15" i="3"/>
  <c r="T15" i="3"/>
  <c r="S15" i="3"/>
  <c r="R15" i="3"/>
  <c r="Q15" i="3"/>
  <c r="N15" i="3"/>
  <c r="L15" i="3"/>
  <c r="K15" i="3"/>
  <c r="I15" i="3"/>
  <c r="H15" i="3"/>
  <c r="G15" i="3"/>
  <c r="F15" i="3"/>
  <c r="E15" i="3"/>
  <c r="D15" i="3"/>
  <c r="U175" i="3"/>
  <c r="T175" i="3"/>
  <c r="S175" i="3"/>
  <c r="R175" i="3"/>
  <c r="Q175" i="3"/>
  <c r="N175" i="3"/>
  <c r="L175" i="3"/>
  <c r="K175" i="3"/>
  <c r="I175" i="3"/>
  <c r="H175" i="3"/>
  <c r="G175" i="3"/>
  <c r="F175" i="3"/>
  <c r="E175" i="3"/>
  <c r="D175" i="3"/>
  <c r="U162" i="3"/>
  <c r="T162" i="3"/>
  <c r="S162" i="3"/>
  <c r="R162" i="3"/>
  <c r="Q162" i="3"/>
  <c r="N162" i="3"/>
  <c r="L162" i="3"/>
  <c r="K162" i="3"/>
  <c r="I162" i="3"/>
  <c r="H162" i="3"/>
  <c r="G162" i="3"/>
  <c r="F162" i="3"/>
  <c r="E162" i="3"/>
  <c r="D162" i="3"/>
  <c r="U147" i="3"/>
  <c r="T147" i="3"/>
  <c r="S147" i="3"/>
  <c r="R147" i="3"/>
  <c r="Q147" i="3"/>
  <c r="N147" i="3"/>
  <c r="L147" i="3"/>
  <c r="K147" i="3"/>
  <c r="I147" i="3"/>
  <c r="H147" i="3"/>
  <c r="G147" i="3"/>
  <c r="F147" i="3"/>
  <c r="E147" i="3"/>
  <c r="D147" i="3"/>
  <c r="U120" i="3"/>
  <c r="T120" i="3"/>
  <c r="S120" i="3"/>
  <c r="R120" i="3"/>
  <c r="Q120" i="3"/>
  <c r="N120" i="3"/>
  <c r="L120" i="3"/>
  <c r="K120" i="3"/>
  <c r="I120" i="3"/>
  <c r="H120" i="3"/>
  <c r="G120" i="3"/>
  <c r="F120" i="3"/>
  <c r="E120" i="3"/>
  <c r="D120" i="3"/>
  <c r="U78" i="3"/>
  <c r="T78" i="3"/>
  <c r="S78" i="3"/>
  <c r="R78" i="3"/>
  <c r="Q78" i="3"/>
  <c r="N78" i="3"/>
  <c r="L78" i="3"/>
  <c r="K78" i="3"/>
  <c r="I78" i="3"/>
  <c r="H78" i="3"/>
  <c r="G78" i="3"/>
  <c r="F78" i="3"/>
  <c r="E78" i="3"/>
  <c r="D78" i="3"/>
  <c r="U55" i="3"/>
  <c r="T55" i="3"/>
  <c r="S55" i="3"/>
  <c r="R55" i="3"/>
  <c r="Q55" i="3"/>
  <c r="N55" i="3"/>
  <c r="L55" i="3"/>
  <c r="K55" i="3"/>
  <c r="I55" i="3"/>
  <c r="H55" i="3"/>
  <c r="G55" i="3"/>
  <c r="F55" i="3"/>
  <c r="E55" i="3"/>
  <c r="D55" i="3"/>
  <c r="U33" i="3"/>
  <c r="T33" i="3"/>
  <c r="S33" i="3"/>
  <c r="R33" i="3"/>
  <c r="Q33" i="3"/>
  <c r="N33" i="3"/>
  <c r="L33" i="3"/>
  <c r="K33" i="3"/>
  <c r="I33" i="3"/>
  <c r="H33" i="3"/>
  <c r="G33" i="3"/>
  <c r="F33" i="3"/>
  <c r="E33" i="3"/>
  <c r="D33" i="3"/>
  <c r="AA59" i="3"/>
  <c r="V59" i="3"/>
  <c r="W59" i="3" s="1"/>
  <c r="Z59" i="3" s="1"/>
  <c r="P59" i="3"/>
  <c r="J59" i="3"/>
  <c r="O59" i="3" s="1"/>
  <c r="AA51" i="3"/>
  <c r="V51" i="3"/>
  <c r="W51" i="3" s="1"/>
  <c r="Z51" i="3" s="1"/>
  <c r="P51" i="3"/>
  <c r="J51" i="3"/>
  <c r="O51" i="3" s="1"/>
  <c r="AA35" i="3"/>
  <c r="V35" i="3"/>
  <c r="X35" i="3" s="1"/>
  <c r="P35" i="3"/>
  <c r="J35" i="3"/>
  <c r="M35" i="3" s="1"/>
  <c r="AA30" i="3"/>
  <c r="V30" i="3"/>
  <c r="Y30" i="3" s="1"/>
  <c r="P30" i="3"/>
  <c r="J30" i="3"/>
  <c r="M30" i="3" s="1"/>
  <c r="AA32" i="3"/>
  <c r="V32" i="3"/>
  <c r="W32" i="3" s="1"/>
  <c r="Z32" i="3" s="1"/>
  <c r="P32" i="3"/>
  <c r="J32" i="3"/>
  <c r="O32" i="3" s="1"/>
  <c r="AA88" i="3"/>
  <c r="V88" i="3"/>
  <c r="W88" i="3" s="1"/>
  <c r="Z88" i="3" s="1"/>
  <c r="P88" i="3"/>
  <c r="J88" i="3"/>
  <c r="O88" i="3" s="1"/>
  <c r="AA129" i="3"/>
  <c r="V129" i="3"/>
  <c r="X129" i="3" s="1"/>
  <c r="P129" i="3"/>
  <c r="J129" i="3"/>
  <c r="M129" i="3" s="1"/>
  <c r="AA50" i="3"/>
  <c r="V50" i="3"/>
  <c r="W50" i="3" s="1"/>
  <c r="Z50" i="3" s="1"/>
  <c r="P50" i="3"/>
  <c r="J50" i="3"/>
  <c r="M50" i="3" s="1"/>
  <c r="AA61" i="3"/>
  <c r="V61" i="3"/>
  <c r="W61" i="3" s="1"/>
  <c r="Z61" i="3" s="1"/>
  <c r="P61" i="3"/>
  <c r="J61" i="3"/>
  <c r="O61" i="3" s="1"/>
  <c r="AA44" i="3"/>
  <c r="V44" i="3"/>
  <c r="W44" i="3" s="1"/>
  <c r="Z44" i="3" s="1"/>
  <c r="P44" i="3"/>
  <c r="J44" i="3"/>
  <c r="O44" i="3" s="1"/>
  <c r="AA84" i="3"/>
  <c r="V84" i="3"/>
  <c r="Y84" i="3" s="1"/>
  <c r="P84" i="3"/>
  <c r="J84" i="3"/>
  <c r="M84" i="3" s="1"/>
  <c r="AA27" i="3"/>
  <c r="V27" i="3"/>
  <c r="W27" i="3" s="1"/>
  <c r="Z27" i="3" s="1"/>
  <c r="P27" i="3"/>
  <c r="J27" i="3"/>
  <c r="M27" i="3" s="1"/>
  <c r="AA36" i="3"/>
  <c r="V36" i="3"/>
  <c r="W36" i="3" s="1"/>
  <c r="Z36" i="3" s="1"/>
  <c r="P36" i="3"/>
  <c r="J36" i="3"/>
  <c r="O36" i="3" s="1"/>
  <c r="AA91" i="3"/>
  <c r="V91" i="3"/>
  <c r="W91" i="3" s="1"/>
  <c r="Z91" i="3" s="1"/>
  <c r="P91" i="3"/>
  <c r="J91" i="3"/>
  <c r="O91" i="3" s="1"/>
  <c r="AA8" i="3"/>
  <c r="V8" i="3"/>
  <c r="X8" i="3" s="1"/>
  <c r="P8" i="3"/>
  <c r="J8" i="3"/>
  <c r="M8" i="3" s="1"/>
  <c r="AA171" i="3"/>
  <c r="V171" i="3"/>
  <c r="W171" i="3" s="1"/>
  <c r="Z171" i="3" s="1"/>
  <c r="P171" i="3"/>
  <c r="J171" i="3"/>
  <c r="M171" i="3" s="1"/>
  <c r="AA166" i="3"/>
  <c r="V166" i="3"/>
  <c r="W166" i="3" s="1"/>
  <c r="Z166" i="3" s="1"/>
  <c r="P166" i="3"/>
  <c r="J166" i="3"/>
  <c r="O166" i="3" s="1"/>
  <c r="AA63" i="3"/>
  <c r="V63" i="3"/>
  <c r="Y63" i="3" s="1"/>
  <c r="P63" i="3"/>
  <c r="J63" i="3"/>
  <c r="O63" i="3" s="1"/>
  <c r="AA57" i="3"/>
  <c r="V57" i="3"/>
  <c r="Y57" i="3" s="1"/>
  <c r="P57" i="3"/>
  <c r="J57" i="3"/>
  <c r="M57" i="3" s="1"/>
  <c r="AA151" i="3"/>
  <c r="V151" i="3"/>
  <c r="P151" i="3"/>
  <c r="J151" i="3"/>
  <c r="O151" i="3" s="1"/>
  <c r="AA43" i="3"/>
  <c r="V43" i="3"/>
  <c r="W43" i="3" s="1"/>
  <c r="Z43" i="3" s="1"/>
  <c r="P43" i="3"/>
  <c r="J43" i="3"/>
  <c r="M43" i="3" s="1"/>
  <c r="AA119" i="3"/>
  <c r="V119" i="3"/>
  <c r="Y119" i="3" s="1"/>
  <c r="P119" i="3"/>
  <c r="J119" i="3"/>
  <c r="O119" i="3" s="1"/>
  <c r="AA53" i="3"/>
  <c r="V53" i="3"/>
  <c r="Y53" i="3" s="1"/>
  <c r="P53" i="3"/>
  <c r="J53" i="3"/>
  <c r="M53" i="3" s="1"/>
  <c r="AA48" i="3"/>
  <c r="V48" i="3"/>
  <c r="P48" i="3"/>
  <c r="J48" i="3"/>
  <c r="O48" i="3" s="1"/>
  <c r="AA37" i="3"/>
  <c r="V37" i="3"/>
  <c r="W37" i="3" s="1"/>
  <c r="Z37" i="3" s="1"/>
  <c r="P37" i="3"/>
  <c r="J37" i="3"/>
  <c r="O37" i="3" s="1"/>
  <c r="AA24" i="3"/>
  <c r="V24" i="3"/>
  <c r="Y24" i="3" s="1"/>
  <c r="P24" i="3"/>
  <c r="J24" i="3"/>
  <c r="O24" i="3" s="1"/>
  <c r="AA83" i="3"/>
  <c r="V83" i="3"/>
  <c r="W83" i="3" s="1"/>
  <c r="Z83" i="3" s="1"/>
  <c r="P83" i="3"/>
  <c r="J83" i="3"/>
  <c r="M83" i="3" s="1"/>
  <c r="AA77" i="3"/>
  <c r="V77" i="3"/>
  <c r="P77" i="3"/>
  <c r="J77" i="3"/>
  <c r="O77" i="3" s="1"/>
  <c r="AA65" i="3"/>
  <c r="V65" i="3"/>
  <c r="W65" i="3" s="1"/>
  <c r="Z65" i="3" s="1"/>
  <c r="P65" i="3"/>
  <c r="J65" i="3"/>
  <c r="O65" i="3" s="1"/>
  <c r="AA54" i="3"/>
  <c r="V54" i="3"/>
  <c r="Y54" i="3" s="1"/>
  <c r="P54" i="3"/>
  <c r="J54" i="3"/>
  <c r="O54" i="3" s="1"/>
  <c r="AA19" i="3"/>
  <c r="V19" i="3"/>
  <c r="X19" i="3" s="1"/>
  <c r="P19" i="3"/>
  <c r="J19" i="3"/>
  <c r="M19" i="3" s="1"/>
  <c r="AA38" i="3"/>
  <c r="V38" i="3"/>
  <c r="P38" i="3"/>
  <c r="J38" i="3"/>
  <c r="O38" i="3" s="1"/>
  <c r="AA42" i="3"/>
  <c r="V42" i="3"/>
  <c r="W42" i="3" s="1"/>
  <c r="Z42" i="3" s="1"/>
  <c r="P42" i="3"/>
  <c r="J42" i="3"/>
  <c r="O42" i="3" s="1"/>
  <c r="AA23" i="3"/>
  <c r="V23" i="3"/>
  <c r="Y23" i="3" s="1"/>
  <c r="P23" i="3"/>
  <c r="J23" i="3"/>
  <c r="O23" i="3" s="1"/>
  <c r="AA26" i="3"/>
  <c r="V26" i="3"/>
  <c r="Y26" i="3" s="1"/>
  <c r="P26" i="3"/>
  <c r="J26" i="3"/>
  <c r="M26" i="3" s="1"/>
  <c r="AA31" i="3"/>
  <c r="V31" i="3"/>
  <c r="P31" i="3"/>
  <c r="J31" i="3"/>
  <c r="M31" i="3" s="1"/>
  <c r="AA34" i="3"/>
  <c r="V34" i="3"/>
  <c r="W34" i="3" s="1"/>
  <c r="Z34" i="3" s="1"/>
  <c r="P34" i="3"/>
  <c r="J34" i="3"/>
  <c r="O34" i="3" s="1"/>
  <c r="AA41" i="3"/>
  <c r="V41" i="3"/>
  <c r="Y41" i="3" s="1"/>
  <c r="P41" i="3"/>
  <c r="J41" i="3"/>
  <c r="O41" i="3" s="1"/>
  <c r="AA71" i="3"/>
  <c r="V71" i="3"/>
  <c r="Y71" i="3" s="1"/>
  <c r="P71" i="3"/>
  <c r="J71" i="3"/>
  <c r="M71" i="3" s="1"/>
  <c r="AA82" i="3"/>
  <c r="V82" i="3"/>
  <c r="P82" i="3"/>
  <c r="J82" i="3"/>
  <c r="O82" i="3" s="1"/>
  <c r="AA18" i="3"/>
  <c r="V18" i="3"/>
  <c r="W18" i="3" s="1"/>
  <c r="Z18" i="3" s="1"/>
  <c r="P18" i="3"/>
  <c r="J18" i="3"/>
  <c r="O18" i="3" s="1"/>
  <c r="AA81" i="3"/>
  <c r="V81" i="3"/>
  <c r="Y81" i="3" s="1"/>
  <c r="P81" i="3"/>
  <c r="J81" i="3"/>
  <c r="O81" i="3" s="1"/>
  <c r="AA93" i="3"/>
  <c r="V93" i="3"/>
  <c r="Y93" i="3" s="1"/>
  <c r="P93" i="3"/>
  <c r="J93" i="3"/>
  <c r="M93" i="3" s="1"/>
  <c r="AA17" i="3"/>
  <c r="V17" i="3"/>
  <c r="P17" i="3"/>
  <c r="J17" i="3"/>
  <c r="O17" i="3" s="1"/>
  <c r="AA9" i="3"/>
  <c r="V9" i="3"/>
  <c r="W9" i="3" s="1"/>
  <c r="Z9" i="3" s="1"/>
  <c r="P9" i="3"/>
  <c r="J9" i="3"/>
  <c r="O9" i="3" s="1"/>
  <c r="AA146" i="3"/>
  <c r="V146" i="3"/>
  <c r="Y146" i="3" s="1"/>
  <c r="P146" i="3"/>
  <c r="J146" i="3"/>
  <c r="O146" i="3" s="1"/>
  <c r="AA139" i="3"/>
  <c r="V139" i="3"/>
  <c r="X139" i="3" s="1"/>
  <c r="P139" i="3"/>
  <c r="J139" i="3"/>
  <c r="M139" i="3" s="1"/>
  <c r="AA131" i="3"/>
  <c r="V131" i="3"/>
  <c r="P131" i="3"/>
  <c r="J131" i="3"/>
  <c r="O131" i="3" s="1"/>
  <c r="AA116" i="3"/>
  <c r="V116" i="3"/>
  <c r="W116" i="3" s="1"/>
  <c r="Z116" i="3" s="1"/>
  <c r="P116" i="3"/>
  <c r="J116" i="3"/>
  <c r="O116" i="3" s="1"/>
  <c r="AA109" i="3"/>
  <c r="V109" i="3"/>
  <c r="Y109" i="3" s="1"/>
  <c r="P109" i="3"/>
  <c r="J109" i="3"/>
  <c r="O109" i="3" s="1"/>
  <c r="AA104" i="3"/>
  <c r="V104" i="3"/>
  <c r="Y104" i="3" s="1"/>
  <c r="P104" i="3"/>
  <c r="J104" i="3"/>
  <c r="M104" i="3" s="1"/>
  <c r="AA72" i="3"/>
  <c r="V72" i="3"/>
  <c r="P72" i="3"/>
  <c r="J72" i="3"/>
  <c r="O72" i="3" s="1"/>
  <c r="AA14" i="3"/>
  <c r="V14" i="3"/>
  <c r="W14" i="3" s="1"/>
  <c r="Z14" i="3" s="1"/>
  <c r="P14" i="3"/>
  <c r="J14" i="3"/>
  <c r="O14" i="3" s="1"/>
  <c r="AA21" i="3"/>
  <c r="V21" i="3"/>
  <c r="Y21" i="3" s="1"/>
  <c r="P21" i="3"/>
  <c r="J21" i="3"/>
  <c r="O21" i="3" s="1"/>
  <c r="AA39" i="3"/>
  <c r="V39" i="3"/>
  <c r="Y39" i="3" s="1"/>
  <c r="P39" i="3"/>
  <c r="J39" i="3"/>
  <c r="M39" i="3" s="1"/>
  <c r="AA62" i="3"/>
  <c r="V62" i="3"/>
  <c r="P62" i="3"/>
  <c r="J62" i="3"/>
  <c r="O62" i="3" s="1"/>
  <c r="AA64" i="3"/>
  <c r="V64" i="3"/>
  <c r="W64" i="3" s="1"/>
  <c r="Z64" i="3" s="1"/>
  <c r="P64" i="3"/>
  <c r="J64" i="3"/>
  <c r="O64" i="3" s="1"/>
  <c r="AA110" i="3"/>
  <c r="V110" i="3"/>
  <c r="Y110" i="3" s="1"/>
  <c r="P110" i="3"/>
  <c r="J110" i="3"/>
  <c r="O110" i="3" s="1"/>
  <c r="AA56" i="3"/>
  <c r="V56" i="3"/>
  <c r="W56" i="3" s="1"/>
  <c r="Z56" i="3" s="1"/>
  <c r="P56" i="3"/>
  <c r="J56" i="3"/>
  <c r="M56" i="3" s="1"/>
  <c r="AA40" i="3"/>
  <c r="V40" i="3"/>
  <c r="P40" i="3"/>
  <c r="J40" i="3"/>
  <c r="O40" i="3" s="1"/>
  <c r="AA29" i="3"/>
  <c r="V29" i="3"/>
  <c r="W29" i="3" s="1"/>
  <c r="Z29" i="3" s="1"/>
  <c r="P29" i="3"/>
  <c r="J29" i="3"/>
  <c r="M29" i="3" s="1"/>
  <c r="AA11" i="3"/>
  <c r="V11" i="3"/>
  <c r="Y11" i="3" s="1"/>
  <c r="P11" i="3"/>
  <c r="J11" i="3"/>
  <c r="O11" i="3" s="1"/>
  <c r="AA13" i="3"/>
  <c r="V13" i="3"/>
  <c r="Y13" i="3" s="1"/>
  <c r="P13" i="3"/>
  <c r="J13" i="3"/>
  <c r="M13" i="3" s="1"/>
  <c r="AA45" i="3"/>
  <c r="V45" i="3"/>
  <c r="P45" i="3"/>
  <c r="J45" i="3"/>
  <c r="O45" i="3" s="1"/>
  <c r="AA16" i="3"/>
  <c r="V16" i="3"/>
  <c r="W16" i="3" s="1"/>
  <c r="Z16" i="3" s="1"/>
  <c r="P16" i="3"/>
  <c r="J16" i="3"/>
  <c r="O16" i="3" s="1"/>
  <c r="AA22" i="3"/>
  <c r="V22" i="3"/>
  <c r="Y22" i="3" s="1"/>
  <c r="P22" i="3"/>
  <c r="J22" i="3"/>
  <c r="O22" i="3" s="1"/>
  <c r="AA20" i="3"/>
  <c r="V20" i="3"/>
  <c r="X20" i="3" s="1"/>
  <c r="P20" i="3"/>
  <c r="J20" i="3"/>
  <c r="M20" i="3" s="1"/>
  <c r="AA113" i="3"/>
  <c r="V113" i="3"/>
  <c r="P113" i="3"/>
  <c r="J113" i="3"/>
  <c r="O113" i="3" s="1"/>
  <c r="AA28" i="3"/>
  <c r="V28" i="3"/>
  <c r="W28" i="3" s="1"/>
  <c r="Z28" i="3" s="1"/>
  <c r="P28" i="3"/>
  <c r="J28" i="3"/>
  <c r="M28" i="3" s="1"/>
  <c r="AA25" i="3"/>
  <c r="V25" i="3"/>
  <c r="Y25" i="3" s="1"/>
  <c r="P25" i="3"/>
  <c r="J25" i="3"/>
  <c r="O25" i="3" s="1"/>
  <c r="AA10" i="3"/>
  <c r="V10" i="3"/>
  <c r="Y10" i="3" s="1"/>
  <c r="P10" i="3"/>
  <c r="J10" i="3"/>
  <c r="M10" i="3" s="1"/>
  <c r="AA60" i="3"/>
  <c r="V60" i="3"/>
  <c r="P60" i="3"/>
  <c r="J60" i="3"/>
  <c r="O60" i="3" s="1"/>
  <c r="AA47" i="3"/>
  <c r="V47" i="3"/>
  <c r="W47" i="3" s="1"/>
  <c r="Z47" i="3" s="1"/>
  <c r="P47" i="3"/>
  <c r="J47" i="3"/>
  <c r="O47" i="3" s="1"/>
  <c r="AA80" i="3"/>
  <c r="V80" i="3"/>
  <c r="Y80" i="3" s="1"/>
  <c r="P80" i="3"/>
  <c r="J80" i="3"/>
  <c r="O80" i="3" s="1"/>
  <c r="AA12" i="3"/>
  <c r="V12" i="3"/>
  <c r="X12" i="3" s="1"/>
  <c r="P12" i="3"/>
  <c r="J12" i="3"/>
  <c r="M12" i="3" s="1"/>
  <c r="AA67" i="3"/>
  <c r="V67" i="3"/>
  <c r="P67" i="3"/>
  <c r="J67" i="3"/>
  <c r="O67" i="3" s="1"/>
  <c r="AA49" i="3"/>
  <c r="V49" i="3"/>
  <c r="W49" i="3" s="1"/>
  <c r="Z49" i="3" s="1"/>
  <c r="P49" i="3"/>
  <c r="J49" i="3"/>
  <c r="M49" i="3" s="1"/>
  <c r="AA97" i="3"/>
  <c r="V97" i="3"/>
  <c r="Y97" i="3" s="1"/>
  <c r="P97" i="3"/>
  <c r="J97" i="3"/>
  <c r="O97" i="3" s="1"/>
  <c r="AA70" i="3"/>
  <c r="V70" i="3"/>
  <c r="Y70" i="3" s="1"/>
  <c r="P70" i="3"/>
  <c r="J70" i="3"/>
  <c r="M70" i="3" s="1"/>
  <c r="AA46" i="3"/>
  <c r="V46" i="3"/>
  <c r="P46" i="3"/>
  <c r="J46" i="3"/>
  <c r="O46" i="3" s="1"/>
  <c r="AA170" i="3"/>
  <c r="V170" i="3"/>
  <c r="W170" i="3" s="1"/>
  <c r="Z170" i="3" s="1"/>
  <c r="P170" i="3"/>
  <c r="J170" i="3"/>
  <c r="O170" i="3" s="1"/>
  <c r="AA141" i="3"/>
  <c r="V141" i="3"/>
  <c r="Y141" i="3" s="1"/>
  <c r="P141" i="3"/>
  <c r="J141" i="3"/>
  <c r="O141" i="3" s="1"/>
  <c r="AA92" i="3"/>
  <c r="V92" i="3"/>
  <c r="Y92" i="3" s="1"/>
  <c r="P92" i="3"/>
  <c r="J92" i="3"/>
  <c r="M92" i="3" s="1"/>
  <c r="AA86" i="3"/>
  <c r="V86" i="3"/>
  <c r="W86" i="3" s="1"/>
  <c r="Z86" i="3" s="1"/>
  <c r="P86" i="3"/>
  <c r="J86" i="3"/>
  <c r="O86" i="3" s="1"/>
  <c r="AA69" i="3"/>
  <c r="V69" i="3"/>
  <c r="W69" i="3" s="1"/>
  <c r="Z69" i="3" s="1"/>
  <c r="P69" i="3"/>
  <c r="J69" i="3"/>
  <c r="O69" i="3" s="1"/>
  <c r="AA153" i="3"/>
  <c r="V153" i="3"/>
  <c r="Y153" i="3" s="1"/>
  <c r="P153" i="3"/>
  <c r="J153" i="3"/>
  <c r="O153" i="3" s="1"/>
  <c r="AA125" i="3"/>
  <c r="V125" i="3"/>
  <c r="Y125" i="3" s="1"/>
  <c r="P125" i="3"/>
  <c r="J125" i="3"/>
  <c r="M125" i="3" s="1"/>
  <c r="AA124" i="3"/>
  <c r="V124" i="3"/>
  <c r="X124" i="3" s="1"/>
  <c r="P124" i="3"/>
  <c r="J124" i="3"/>
  <c r="M124" i="3" s="1"/>
  <c r="AA122" i="3"/>
  <c r="V122" i="3"/>
  <c r="W122" i="3" s="1"/>
  <c r="Z122" i="3" s="1"/>
  <c r="P122" i="3"/>
  <c r="J122" i="3"/>
  <c r="O122" i="3" s="1"/>
  <c r="AA103" i="3"/>
  <c r="V103" i="3"/>
  <c r="Y103" i="3" s="1"/>
  <c r="P103" i="3"/>
  <c r="J103" i="3"/>
  <c r="O103" i="3" s="1"/>
  <c r="AA102" i="3"/>
  <c r="V102" i="3"/>
  <c r="Y102" i="3" s="1"/>
  <c r="P102" i="3"/>
  <c r="J102" i="3"/>
  <c r="M102" i="3" s="1"/>
  <c r="AA100" i="3"/>
  <c r="V100" i="3"/>
  <c r="X100" i="3" s="1"/>
  <c r="P100" i="3"/>
  <c r="J100" i="3"/>
  <c r="O100" i="3" s="1"/>
  <c r="AA96" i="3"/>
  <c r="V96" i="3"/>
  <c r="W96" i="3" s="1"/>
  <c r="Z96" i="3" s="1"/>
  <c r="P96" i="3"/>
  <c r="J96" i="3"/>
  <c r="O96" i="3" s="1"/>
  <c r="AA168" i="3"/>
  <c r="V168" i="3"/>
  <c r="Y168" i="3" s="1"/>
  <c r="P168" i="3"/>
  <c r="J168" i="3"/>
  <c r="O168" i="3" s="1"/>
  <c r="AA132" i="3"/>
  <c r="V132" i="3"/>
  <c r="Y132" i="3" s="1"/>
  <c r="P132" i="3"/>
  <c r="J132" i="3"/>
  <c r="M132" i="3" s="1"/>
  <c r="AA126" i="3"/>
  <c r="V126" i="3"/>
  <c r="X126" i="3" s="1"/>
  <c r="P126" i="3"/>
  <c r="J126" i="3"/>
  <c r="O126" i="3" s="1"/>
  <c r="AA99" i="3"/>
  <c r="V99" i="3"/>
  <c r="W99" i="3" s="1"/>
  <c r="Z99" i="3" s="1"/>
  <c r="P99" i="3"/>
  <c r="J99" i="3"/>
  <c r="O99" i="3" s="1"/>
  <c r="AA52" i="3"/>
  <c r="V52" i="3"/>
  <c r="Y52" i="3" s="1"/>
  <c r="P52" i="3"/>
  <c r="J52" i="3"/>
  <c r="O52" i="3" s="1"/>
  <c r="AA165" i="3"/>
  <c r="V165" i="3"/>
  <c r="Y165" i="3" s="1"/>
  <c r="P165" i="3"/>
  <c r="J165" i="3"/>
  <c r="M165" i="3" s="1"/>
  <c r="AA164" i="3"/>
  <c r="V164" i="3"/>
  <c r="X164" i="3" s="1"/>
  <c r="P164" i="3"/>
  <c r="J164" i="3"/>
  <c r="O164" i="3" s="1"/>
  <c r="AA145" i="3"/>
  <c r="V145" i="3"/>
  <c r="W145" i="3" s="1"/>
  <c r="Z145" i="3" s="1"/>
  <c r="P145" i="3"/>
  <c r="J145" i="3"/>
  <c r="O145" i="3" s="1"/>
  <c r="AA140" i="3"/>
  <c r="V140" i="3"/>
  <c r="Y140" i="3" s="1"/>
  <c r="P140" i="3"/>
  <c r="J140" i="3"/>
  <c r="O140" i="3" s="1"/>
  <c r="AA136" i="3"/>
  <c r="V136" i="3"/>
  <c r="X136" i="3" s="1"/>
  <c r="P136" i="3"/>
  <c r="J136" i="3"/>
  <c r="M136" i="3" s="1"/>
  <c r="AA128" i="3"/>
  <c r="V128" i="3"/>
  <c r="X128" i="3" s="1"/>
  <c r="P128" i="3"/>
  <c r="J128" i="3"/>
  <c r="M128" i="3" s="1"/>
  <c r="AA114" i="3"/>
  <c r="V114" i="3"/>
  <c r="W114" i="3" s="1"/>
  <c r="Z114" i="3" s="1"/>
  <c r="P114" i="3"/>
  <c r="J114" i="3"/>
  <c r="O114" i="3" s="1"/>
  <c r="AA98" i="3"/>
  <c r="V98" i="3"/>
  <c r="Y98" i="3" s="1"/>
  <c r="P98" i="3"/>
  <c r="J98" i="3"/>
  <c r="O98" i="3" s="1"/>
  <c r="AA79" i="3"/>
  <c r="V79" i="3"/>
  <c r="P79" i="3"/>
  <c r="J79" i="3"/>
  <c r="AA158" i="3"/>
  <c r="V158" i="3"/>
  <c r="X158" i="3" s="1"/>
  <c r="P158" i="3"/>
  <c r="J158" i="3"/>
  <c r="O158" i="3" s="1"/>
  <c r="AA150" i="3"/>
  <c r="V150" i="3"/>
  <c r="W150" i="3" s="1"/>
  <c r="Z150" i="3" s="1"/>
  <c r="P150" i="3"/>
  <c r="J150" i="3"/>
  <c r="O150" i="3" s="1"/>
  <c r="AA127" i="3"/>
  <c r="V127" i="3"/>
  <c r="Y127" i="3" s="1"/>
  <c r="P127" i="3"/>
  <c r="J127" i="3"/>
  <c r="O127" i="3" s="1"/>
  <c r="AA117" i="3"/>
  <c r="V117" i="3"/>
  <c r="W117" i="3" s="1"/>
  <c r="Z117" i="3" s="1"/>
  <c r="P117" i="3"/>
  <c r="J117" i="3"/>
  <c r="O117" i="3" s="1"/>
  <c r="AA90" i="3"/>
  <c r="V90" i="3"/>
  <c r="Y90" i="3" s="1"/>
  <c r="P90" i="3"/>
  <c r="J90" i="3"/>
  <c r="O90" i="3" s="1"/>
  <c r="AA66" i="3"/>
  <c r="V66" i="3"/>
  <c r="X66" i="3" s="1"/>
  <c r="P66" i="3"/>
  <c r="J66" i="3"/>
  <c r="M66" i="3" s="1"/>
  <c r="AA159" i="3"/>
  <c r="V159" i="3"/>
  <c r="Y159" i="3" s="1"/>
  <c r="P159" i="3"/>
  <c r="J159" i="3"/>
  <c r="O159" i="3" s="1"/>
  <c r="AA174" i="3"/>
  <c r="V174" i="3"/>
  <c r="W174" i="3" s="1"/>
  <c r="Z174" i="3" s="1"/>
  <c r="P174" i="3"/>
  <c r="J174" i="3"/>
  <c r="O174" i="3" s="1"/>
  <c r="AA167" i="3"/>
  <c r="V167" i="3"/>
  <c r="Y167" i="3" s="1"/>
  <c r="P167" i="3"/>
  <c r="J167" i="3"/>
  <c r="O167" i="3" s="1"/>
  <c r="AA160" i="3"/>
  <c r="V160" i="3"/>
  <c r="X160" i="3" s="1"/>
  <c r="P160" i="3"/>
  <c r="J160" i="3"/>
  <c r="M160" i="3" s="1"/>
  <c r="AA157" i="3"/>
  <c r="V157" i="3"/>
  <c r="Y157" i="3" s="1"/>
  <c r="P157" i="3"/>
  <c r="J157" i="3"/>
  <c r="M157" i="3" s="1"/>
  <c r="AA156" i="3"/>
  <c r="V156" i="3"/>
  <c r="W156" i="3" s="1"/>
  <c r="Z156" i="3" s="1"/>
  <c r="P156" i="3"/>
  <c r="J156" i="3"/>
  <c r="O156" i="3" s="1"/>
  <c r="AA138" i="3"/>
  <c r="V138" i="3"/>
  <c r="Y138" i="3" s="1"/>
  <c r="P138" i="3"/>
  <c r="J138" i="3"/>
  <c r="O138" i="3" s="1"/>
  <c r="AA137" i="3"/>
  <c r="V137" i="3"/>
  <c r="X137" i="3" s="1"/>
  <c r="P137" i="3"/>
  <c r="J137" i="3"/>
  <c r="M137" i="3" s="1"/>
  <c r="AA135" i="3"/>
  <c r="V135" i="3"/>
  <c r="Y135" i="3" s="1"/>
  <c r="P135" i="3"/>
  <c r="J135" i="3"/>
  <c r="O135" i="3" s="1"/>
  <c r="AA112" i="3"/>
  <c r="V112" i="3"/>
  <c r="W112" i="3" s="1"/>
  <c r="Z112" i="3" s="1"/>
  <c r="P112" i="3"/>
  <c r="J112" i="3"/>
  <c r="O112" i="3" s="1"/>
  <c r="AA173" i="3"/>
  <c r="V173" i="3"/>
  <c r="X173" i="3" s="1"/>
  <c r="P173" i="3"/>
  <c r="J173" i="3"/>
  <c r="O173" i="3" s="1"/>
  <c r="AA172" i="3"/>
  <c r="V172" i="3"/>
  <c r="X172" i="3" s="1"/>
  <c r="P172" i="3"/>
  <c r="J172" i="3"/>
  <c r="M172" i="3" s="1"/>
  <c r="AA169" i="3"/>
  <c r="V169" i="3"/>
  <c r="Y169" i="3" s="1"/>
  <c r="P169" i="3"/>
  <c r="J169" i="3"/>
  <c r="O169" i="3" s="1"/>
  <c r="AA163" i="3"/>
  <c r="V163" i="3"/>
  <c r="W163" i="3" s="1"/>
  <c r="Z163" i="3" s="1"/>
  <c r="P163" i="3"/>
  <c r="J163" i="3"/>
  <c r="O163" i="3" s="1"/>
  <c r="AA161" i="3"/>
  <c r="V161" i="3"/>
  <c r="Y161" i="3" s="1"/>
  <c r="P161" i="3"/>
  <c r="J161" i="3"/>
  <c r="O161" i="3" s="1"/>
  <c r="AA155" i="3"/>
  <c r="V155" i="3"/>
  <c r="X155" i="3" s="1"/>
  <c r="P155" i="3"/>
  <c r="J155" i="3"/>
  <c r="M155" i="3" s="1"/>
  <c r="AA154" i="3"/>
  <c r="V154" i="3"/>
  <c r="Y154" i="3" s="1"/>
  <c r="P154" i="3"/>
  <c r="J154" i="3"/>
  <c r="O154" i="3" s="1"/>
  <c r="AA152" i="3"/>
  <c r="V152" i="3"/>
  <c r="W152" i="3" s="1"/>
  <c r="Z152" i="3" s="1"/>
  <c r="P152" i="3"/>
  <c r="J152" i="3"/>
  <c r="O152" i="3" s="1"/>
  <c r="AA149" i="3"/>
  <c r="V149" i="3"/>
  <c r="Y149" i="3" s="1"/>
  <c r="P149" i="3"/>
  <c r="J149" i="3"/>
  <c r="O149" i="3" s="1"/>
  <c r="AA148" i="3"/>
  <c r="V148" i="3"/>
  <c r="X148" i="3" s="1"/>
  <c r="P148" i="3"/>
  <c r="J148" i="3"/>
  <c r="M148" i="3" s="1"/>
  <c r="AA144" i="3"/>
  <c r="V144" i="3"/>
  <c r="Y144" i="3" s="1"/>
  <c r="P144" i="3"/>
  <c r="J144" i="3"/>
  <c r="O144" i="3" s="1"/>
  <c r="AA143" i="3"/>
  <c r="V143" i="3"/>
  <c r="W143" i="3" s="1"/>
  <c r="Z143" i="3" s="1"/>
  <c r="P143" i="3"/>
  <c r="J143" i="3"/>
  <c r="O143" i="3" s="1"/>
  <c r="AA142" i="3"/>
  <c r="V142" i="3"/>
  <c r="Y142" i="3" s="1"/>
  <c r="P142" i="3"/>
  <c r="J142" i="3"/>
  <c r="O142" i="3" s="1"/>
  <c r="AA134" i="3"/>
  <c r="V134" i="3"/>
  <c r="X134" i="3" s="1"/>
  <c r="P134" i="3"/>
  <c r="J134" i="3"/>
  <c r="M134" i="3" s="1"/>
  <c r="AA133" i="3"/>
  <c r="V133" i="3"/>
  <c r="Y133" i="3" s="1"/>
  <c r="P133" i="3"/>
  <c r="J133" i="3"/>
  <c r="O133" i="3" s="1"/>
  <c r="AA130" i="3"/>
  <c r="V130" i="3"/>
  <c r="W130" i="3" s="1"/>
  <c r="Z130" i="3" s="1"/>
  <c r="P130" i="3"/>
  <c r="J130" i="3"/>
  <c r="O130" i="3" s="1"/>
  <c r="AA123" i="3"/>
  <c r="V123" i="3"/>
  <c r="X123" i="3" s="1"/>
  <c r="P123" i="3"/>
  <c r="J123" i="3"/>
  <c r="O123" i="3" s="1"/>
  <c r="AA121" i="3"/>
  <c r="V121" i="3"/>
  <c r="X121" i="3" s="1"/>
  <c r="P121" i="3"/>
  <c r="J121" i="3"/>
  <c r="M121" i="3" s="1"/>
  <c r="AA118" i="3"/>
  <c r="V118" i="3"/>
  <c r="Y118" i="3" s="1"/>
  <c r="P118" i="3"/>
  <c r="J118" i="3"/>
  <c r="O118" i="3" s="1"/>
  <c r="AA115" i="3"/>
  <c r="V115" i="3"/>
  <c r="W115" i="3" s="1"/>
  <c r="Z115" i="3" s="1"/>
  <c r="P115" i="3"/>
  <c r="J115" i="3"/>
  <c r="O115" i="3" s="1"/>
  <c r="AA111" i="3"/>
  <c r="V111" i="3"/>
  <c r="X111" i="3" s="1"/>
  <c r="P111" i="3"/>
  <c r="J111" i="3"/>
  <c r="O111" i="3" s="1"/>
  <c r="AA108" i="3"/>
  <c r="V108" i="3"/>
  <c r="X108" i="3" s="1"/>
  <c r="P108" i="3"/>
  <c r="J108" i="3"/>
  <c r="M108" i="3" s="1"/>
  <c r="AA107" i="3"/>
  <c r="V107" i="3"/>
  <c r="Y107" i="3" s="1"/>
  <c r="P107" i="3"/>
  <c r="J107" i="3"/>
  <c r="O107" i="3" s="1"/>
  <c r="AA106" i="3"/>
  <c r="V106" i="3"/>
  <c r="W106" i="3" s="1"/>
  <c r="Z106" i="3" s="1"/>
  <c r="P106" i="3"/>
  <c r="J106" i="3"/>
  <c r="O106" i="3" s="1"/>
  <c r="AA105" i="3"/>
  <c r="V105" i="3"/>
  <c r="X105" i="3" s="1"/>
  <c r="P105" i="3"/>
  <c r="J105" i="3"/>
  <c r="O105" i="3" s="1"/>
  <c r="AA101" i="3"/>
  <c r="V101" i="3"/>
  <c r="X101" i="3" s="1"/>
  <c r="P101" i="3"/>
  <c r="J101" i="3"/>
  <c r="M101" i="3" s="1"/>
  <c r="AA95" i="3"/>
  <c r="V95" i="3"/>
  <c r="Y95" i="3" s="1"/>
  <c r="P95" i="3"/>
  <c r="J95" i="3"/>
  <c r="M95" i="3" s="1"/>
  <c r="AA89" i="3"/>
  <c r="V89" i="3"/>
  <c r="W89" i="3" s="1"/>
  <c r="Z89" i="3" s="1"/>
  <c r="P89" i="3"/>
  <c r="J89" i="3"/>
  <c r="O89" i="3" s="1"/>
  <c r="AA87" i="3"/>
  <c r="V87" i="3"/>
  <c r="Y87" i="3" s="1"/>
  <c r="P87" i="3"/>
  <c r="J87" i="3"/>
  <c r="O87" i="3" s="1"/>
  <c r="AA85" i="3"/>
  <c r="V85" i="3"/>
  <c r="X85" i="3" s="1"/>
  <c r="P85" i="3"/>
  <c r="J85" i="3"/>
  <c r="M85" i="3" s="1"/>
  <c r="AA76" i="3"/>
  <c r="V76" i="3"/>
  <c r="Y76" i="3" s="1"/>
  <c r="P76" i="3"/>
  <c r="J76" i="3"/>
  <c r="M76" i="3" s="1"/>
  <c r="AA75" i="3"/>
  <c r="V75" i="3"/>
  <c r="W75" i="3" s="1"/>
  <c r="Z75" i="3" s="1"/>
  <c r="P75" i="3"/>
  <c r="J75" i="3"/>
  <c r="O75" i="3" s="1"/>
  <c r="AA74" i="3"/>
  <c r="V74" i="3"/>
  <c r="Y74" i="3" s="1"/>
  <c r="P74" i="3"/>
  <c r="J74" i="3"/>
  <c r="O74" i="3" s="1"/>
  <c r="AA73" i="3"/>
  <c r="V73" i="3"/>
  <c r="X73" i="3" s="1"/>
  <c r="P73" i="3"/>
  <c r="J73" i="3"/>
  <c r="M73" i="3" s="1"/>
  <c r="AA68" i="3"/>
  <c r="V68" i="3"/>
  <c r="Y68" i="3" s="1"/>
  <c r="P68" i="3"/>
  <c r="J68" i="3"/>
  <c r="O68" i="3" s="1"/>
  <c r="AA58" i="3"/>
  <c r="V58" i="3"/>
  <c r="Y58" i="3" s="1"/>
  <c r="P58" i="3"/>
  <c r="J58" i="3"/>
  <c r="P34" i="2" l="1"/>
  <c r="P30" i="2"/>
  <c r="P11" i="2"/>
  <c r="AA20" i="2"/>
  <c r="X79" i="3"/>
  <c r="V94" i="3"/>
  <c r="M79" i="3"/>
  <c r="J94" i="3"/>
  <c r="AA33" i="3"/>
  <c r="Y123" i="3"/>
  <c r="AA27" i="2"/>
  <c r="AA11" i="2"/>
  <c r="AA30" i="2"/>
  <c r="P20" i="2"/>
  <c r="AA34" i="2"/>
  <c r="U35" i="2"/>
  <c r="T35" i="2"/>
  <c r="P27" i="2"/>
  <c r="R35" i="2"/>
  <c r="S35" i="2"/>
  <c r="V162" i="3"/>
  <c r="Y162" i="3" s="1"/>
  <c r="P78" i="3"/>
  <c r="P162" i="3"/>
  <c r="AA78" i="3"/>
  <c r="AA162" i="3"/>
  <c r="M86" i="3"/>
  <c r="P33" i="3"/>
  <c r="AA55" i="3"/>
  <c r="P120" i="3"/>
  <c r="AA147" i="3"/>
  <c r="AA175" i="3"/>
  <c r="P55" i="3"/>
  <c r="P147" i="3"/>
  <c r="J55" i="3"/>
  <c r="M55" i="3" s="1"/>
  <c r="V15" i="3"/>
  <c r="AA120" i="3"/>
  <c r="P175" i="3"/>
  <c r="P15" i="3"/>
  <c r="AA15" i="3"/>
  <c r="J15" i="3"/>
  <c r="M15" i="3" s="1"/>
  <c r="J175" i="3"/>
  <c r="V55" i="3"/>
  <c r="J78" i="3"/>
  <c r="M78" i="3" s="1"/>
  <c r="V147" i="3"/>
  <c r="J162" i="3"/>
  <c r="M162" i="3" s="1"/>
  <c r="V120" i="3"/>
  <c r="J147" i="3"/>
  <c r="M147" i="3" s="1"/>
  <c r="V78" i="3"/>
  <c r="Y37" i="3"/>
  <c r="W95" i="3"/>
  <c r="J33" i="3"/>
  <c r="M33" i="3" s="1"/>
  <c r="J120" i="3"/>
  <c r="M120" i="3" s="1"/>
  <c r="V175" i="3"/>
  <c r="V33" i="3"/>
  <c r="O171" i="3"/>
  <c r="M105" i="3"/>
  <c r="Y73" i="3"/>
  <c r="M127" i="3"/>
  <c r="Y16" i="3"/>
  <c r="O148" i="3"/>
  <c r="X9" i="3"/>
  <c r="O66" i="3"/>
  <c r="M59" i="3"/>
  <c r="M142" i="3"/>
  <c r="X110" i="3"/>
  <c r="M38" i="3"/>
  <c r="X145" i="3"/>
  <c r="O28" i="3"/>
  <c r="W11" i="3"/>
  <c r="Z11" i="3" s="1"/>
  <c r="M131" i="3"/>
  <c r="Y18" i="3"/>
  <c r="O172" i="3"/>
  <c r="W90" i="3"/>
  <c r="Z90" i="3" s="1"/>
  <c r="O43" i="3"/>
  <c r="O31" i="3"/>
  <c r="Y101" i="3"/>
  <c r="O108" i="3"/>
  <c r="O76" i="3"/>
  <c r="Y89" i="3"/>
  <c r="X130" i="3"/>
  <c r="X161" i="3"/>
  <c r="M164" i="3"/>
  <c r="X69" i="3"/>
  <c r="W24" i="3"/>
  <c r="Z24" i="3" s="1"/>
  <c r="W30" i="3"/>
  <c r="Z30" i="3" s="1"/>
  <c r="W74" i="3"/>
  <c r="Z74" i="3" s="1"/>
  <c r="Y105" i="3"/>
  <c r="Y130" i="3"/>
  <c r="M114" i="3"/>
  <c r="Y69" i="3"/>
  <c r="X24" i="3"/>
  <c r="O84" i="3"/>
  <c r="X58" i="3"/>
  <c r="X65" i="3"/>
  <c r="O95" i="3"/>
  <c r="W10" i="3"/>
  <c r="Z10" i="3" s="1"/>
  <c r="M72" i="3"/>
  <c r="Y65" i="3"/>
  <c r="X89" i="3"/>
  <c r="Y99" i="3"/>
  <c r="Y66" i="3"/>
  <c r="O57" i="3"/>
  <c r="M68" i="3"/>
  <c r="X90" i="3"/>
  <c r="Y145" i="3"/>
  <c r="Y20" i="3"/>
  <c r="X18" i="3"/>
  <c r="O71" i="3"/>
  <c r="M111" i="3"/>
  <c r="X115" i="3"/>
  <c r="O134" i="3"/>
  <c r="M149" i="3"/>
  <c r="M135" i="3"/>
  <c r="W157" i="3"/>
  <c r="Z157" i="3" s="1"/>
  <c r="Y126" i="3"/>
  <c r="M168" i="3"/>
  <c r="M122" i="3"/>
  <c r="O92" i="3"/>
  <c r="M60" i="3"/>
  <c r="X56" i="3"/>
  <c r="O104" i="3"/>
  <c r="W93" i="3"/>
  <c r="Z93" i="3" s="1"/>
  <c r="W81" i="3"/>
  <c r="Z81" i="3" s="1"/>
  <c r="M34" i="3"/>
  <c r="M166" i="3"/>
  <c r="M87" i="3"/>
  <c r="O121" i="3"/>
  <c r="W123" i="3"/>
  <c r="Z123" i="3" s="1"/>
  <c r="M154" i="3"/>
  <c r="X156" i="3"/>
  <c r="M159" i="3"/>
  <c r="M158" i="3"/>
  <c r="O136" i="3"/>
  <c r="M100" i="3"/>
  <c r="O49" i="3"/>
  <c r="Y56" i="3"/>
  <c r="M116" i="3"/>
  <c r="X93" i="3"/>
  <c r="X81" i="3"/>
  <c r="M151" i="3"/>
  <c r="O27" i="3"/>
  <c r="Y156" i="3"/>
  <c r="X37" i="3"/>
  <c r="O53" i="3"/>
  <c r="O85" i="3"/>
  <c r="W87" i="3"/>
  <c r="Z87" i="3" s="1"/>
  <c r="Y121" i="3"/>
  <c r="W138" i="3"/>
  <c r="Z138" i="3" s="1"/>
  <c r="W159" i="3"/>
  <c r="Z159" i="3" s="1"/>
  <c r="W158" i="3"/>
  <c r="Z158" i="3" s="1"/>
  <c r="O128" i="3"/>
  <c r="W136" i="3"/>
  <c r="Z136" i="3" s="1"/>
  <c r="M145" i="3"/>
  <c r="W125" i="3"/>
  <c r="Z125" i="3" s="1"/>
  <c r="Y12" i="3"/>
  <c r="W25" i="3"/>
  <c r="Z25" i="3" s="1"/>
  <c r="O26" i="3"/>
  <c r="O30" i="3"/>
  <c r="Y35" i="3"/>
  <c r="W135" i="3"/>
  <c r="Z135" i="3" s="1"/>
  <c r="W68" i="3"/>
  <c r="Z68" i="3" s="1"/>
  <c r="X87" i="3"/>
  <c r="W105" i="3"/>
  <c r="Z105" i="3" s="1"/>
  <c r="Y108" i="3"/>
  <c r="W133" i="3"/>
  <c r="Z133" i="3" s="1"/>
  <c r="Y148" i="3"/>
  <c r="X112" i="3"/>
  <c r="O157" i="3"/>
  <c r="Y160" i="3"/>
  <c r="Y136" i="3"/>
  <c r="W132" i="3"/>
  <c r="Z132" i="3" s="1"/>
  <c r="W100" i="3"/>
  <c r="Z100" i="3" s="1"/>
  <c r="O124" i="3"/>
  <c r="X125" i="3"/>
  <c r="Y47" i="3"/>
  <c r="W13" i="3"/>
  <c r="Z13" i="3" s="1"/>
  <c r="O29" i="3"/>
  <c r="X64" i="3"/>
  <c r="O39" i="3"/>
  <c r="M42" i="3"/>
  <c r="X83" i="3"/>
  <c r="X36" i="3"/>
  <c r="X88" i="3"/>
  <c r="Y111" i="3"/>
  <c r="M118" i="3"/>
  <c r="M161" i="3"/>
  <c r="W118" i="3"/>
  <c r="Z118" i="3" s="1"/>
  <c r="W161" i="3"/>
  <c r="Z161" i="3" s="1"/>
  <c r="X174" i="3"/>
  <c r="X150" i="3"/>
  <c r="Y164" i="3"/>
  <c r="M45" i="3"/>
  <c r="W110" i="3"/>
  <c r="Z110" i="3" s="1"/>
  <c r="Y64" i="3"/>
  <c r="M14" i="3"/>
  <c r="Y83" i="3"/>
  <c r="Y36" i="3"/>
  <c r="M74" i="3"/>
  <c r="Y85" i="3"/>
  <c r="O101" i="3"/>
  <c r="X106" i="3"/>
  <c r="W107" i="3"/>
  <c r="Z107" i="3" s="1"/>
  <c r="X143" i="3"/>
  <c r="W144" i="3"/>
  <c r="Z144" i="3" s="1"/>
  <c r="Y155" i="3"/>
  <c r="M169" i="3"/>
  <c r="W173" i="3"/>
  <c r="Z173" i="3" s="1"/>
  <c r="Y112" i="3"/>
  <c r="M138" i="3"/>
  <c r="M150" i="3"/>
  <c r="W79" i="3"/>
  <c r="X140" i="3"/>
  <c r="M96" i="3"/>
  <c r="W102" i="3"/>
  <c r="Z102" i="3" s="1"/>
  <c r="X153" i="3"/>
  <c r="M170" i="3"/>
  <c r="W139" i="3"/>
  <c r="Z139" i="3" s="1"/>
  <c r="W146" i="3"/>
  <c r="Z146" i="3" s="1"/>
  <c r="W19" i="3"/>
  <c r="Z19" i="3" s="1"/>
  <c r="W54" i="3"/>
  <c r="Z54" i="3" s="1"/>
  <c r="W8" i="3"/>
  <c r="X91" i="3"/>
  <c r="M61" i="3"/>
  <c r="O50" i="3"/>
  <c r="W129" i="3"/>
  <c r="Z129" i="3" s="1"/>
  <c r="X32" i="3"/>
  <c r="X102" i="3"/>
  <c r="O73" i="3"/>
  <c r="X75" i="3"/>
  <c r="W76" i="3"/>
  <c r="Z76" i="3" s="1"/>
  <c r="M133" i="3"/>
  <c r="W142" i="3"/>
  <c r="Z142" i="3" s="1"/>
  <c r="X152" i="3"/>
  <c r="W154" i="3"/>
  <c r="Z154" i="3" s="1"/>
  <c r="Y172" i="3"/>
  <c r="Y173" i="3"/>
  <c r="O137" i="3"/>
  <c r="M167" i="3"/>
  <c r="Y79" i="3"/>
  <c r="Y49" i="3"/>
  <c r="M47" i="3"/>
  <c r="X10" i="3"/>
  <c r="X25" i="3"/>
  <c r="Y28" i="3"/>
  <c r="M16" i="3"/>
  <c r="X13" i="3"/>
  <c r="X11" i="3"/>
  <c r="Y29" i="3"/>
  <c r="W104" i="3"/>
  <c r="Z104" i="3" s="1"/>
  <c r="W109" i="3"/>
  <c r="Z109" i="3" s="1"/>
  <c r="Y139" i="3"/>
  <c r="Y9" i="3"/>
  <c r="W26" i="3"/>
  <c r="Z26" i="3" s="1"/>
  <c r="W23" i="3"/>
  <c r="Z23" i="3" s="1"/>
  <c r="Y19" i="3"/>
  <c r="W57" i="3"/>
  <c r="Z57" i="3" s="1"/>
  <c r="W63" i="3"/>
  <c r="Z63" i="3" s="1"/>
  <c r="Y8" i="3"/>
  <c r="M44" i="3"/>
  <c r="Y129" i="3"/>
  <c r="O35" i="3"/>
  <c r="Y75" i="3"/>
  <c r="X142" i="3"/>
  <c r="Y152" i="3"/>
  <c r="M69" i="3"/>
  <c r="O56" i="3"/>
  <c r="M64" i="3"/>
  <c r="M62" i="3"/>
  <c r="X104" i="3"/>
  <c r="X109" i="3"/>
  <c r="X116" i="3"/>
  <c r="O93" i="3"/>
  <c r="M18" i="3"/>
  <c r="M82" i="3"/>
  <c r="X26" i="3"/>
  <c r="X23" i="3"/>
  <c r="X42" i="3"/>
  <c r="O83" i="3"/>
  <c r="M37" i="3"/>
  <c r="M48" i="3"/>
  <c r="X57" i="3"/>
  <c r="X63" i="3"/>
  <c r="X166" i="3"/>
  <c r="M36" i="3"/>
  <c r="M51" i="3"/>
  <c r="X74" i="3"/>
  <c r="M107" i="3"/>
  <c r="W111" i="3"/>
  <c r="Z111" i="3" s="1"/>
  <c r="Y115" i="3"/>
  <c r="M123" i="3"/>
  <c r="Y134" i="3"/>
  <c r="M144" i="3"/>
  <c r="W149" i="3"/>
  <c r="Z149" i="3" s="1"/>
  <c r="X163" i="3"/>
  <c r="W169" i="3"/>
  <c r="Z169" i="3" s="1"/>
  <c r="X138" i="3"/>
  <c r="O160" i="3"/>
  <c r="Y174" i="3"/>
  <c r="M90" i="3"/>
  <c r="W127" i="3"/>
  <c r="Z127" i="3" s="1"/>
  <c r="W165" i="3"/>
  <c r="Z165" i="3" s="1"/>
  <c r="X132" i="3"/>
  <c r="W168" i="3"/>
  <c r="Z168" i="3" s="1"/>
  <c r="X96" i="3"/>
  <c r="O125" i="3"/>
  <c r="W92" i="3"/>
  <c r="Z92" i="3" s="1"/>
  <c r="W141" i="3"/>
  <c r="Z141" i="3" s="1"/>
  <c r="W70" i="3"/>
  <c r="Z70" i="3" s="1"/>
  <c r="W39" i="3"/>
  <c r="Z39" i="3" s="1"/>
  <c r="W21" i="3"/>
  <c r="Z21" i="3" s="1"/>
  <c r="Y116" i="3"/>
  <c r="W71" i="3"/>
  <c r="Z71" i="3" s="1"/>
  <c r="W41" i="3"/>
  <c r="Z41" i="3" s="1"/>
  <c r="Y42" i="3"/>
  <c r="W53" i="3"/>
  <c r="Z53" i="3" s="1"/>
  <c r="W119" i="3"/>
  <c r="Z119" i="3" s="1"/>
  <c r="Y166" i="3"/>
  <c r="W84" i="3"/>
  <c r="Z84" i="3" s="1"/>
  <c r="X61" i="3"/>
  <c r="M32" i="3"/>
  <c r="Y143" i="3"/>
  <c r="X54" i="3"/>
  <c r="Y32" i="3"/>
  <c r="X149" i="3"/>
  <c r="O155" i="3"/>
  <c r="Y163" i="3"/>
  <c r="M173" i="3"/>
  <c r="Y137" i="3"/>
  <c r="W167" i="3"/>
  <c r="Z167" i="3" s="1"/>
  <c r="X117" i="3"/>
  <c r="X127" i="3"/>
  <c r="M140" i="3"/>
  <c r="X165" i="3"/>
  <c r="M99" i="3"/>
  <c r="X168" i="3"/>
  <c r="M153" i="3"/>
  <c r="X92" i="3"/>
  <c r="X141" i="3"/>
  <c r="X70" i="3"/>
  <c r="M67" i="3"/>
  <c r="W12" i="3"/>
  <c r="Z12" i="3" s="1"/>
  <c r="W80" i="3"/>
  <c r="Z80" i="3" s="1"/>
  <c r="M113" i="3"/>
  <c r="W20" i="3"/>
  <c r="Z20" i="3" s="1"/>
  <c r="W22" i="3"/>
  <c r="Z22" i="3" s="1"/>
  <c r="M40" i="3"/>
  <c r="X39" i="3"/>
  <c r="X21" i="3"/>
  <c r="X14" i="3"/>
  <c r="O139" i="3"/>
  <c r="M9" i="3"/>
  <c r="M17" i="3"/>
  <c r="X71" i="3"/>
  <c r="X41" i="3"/>
  <c r="X34" i="3"/>
  <c r="O19" i="3"/>
  <c r="M65" i="3"/>
  <c r="M77" i="3"/>
  <c r="X53" i="3"/>
  <c r="X119" i="3"/>
  <c r="X43" i="3"/>
  <c r="O8" i="3"/>
  <c r="X84" i="3"/>
  <c r="X44" i="3"/>
  <c r="Y61" i="3"/>
  <c r="O129" i="3"/>
  <c r="W35" i="3"/>
  <c r="Z35" i="3" s="1"/>
  <c r="X59" i="3"/>
  <c r="Y106" i="3"/>
  <c r="X146" i="3"/>
  <c r="X167" i="3"/>
  <c r="Y117" i="3"/>
  <c r="W164" i="3"/>
  <c r="Z164" i="3" s="1"/>
  <c r="X80" i="3"/>
  <c r="X22" i="3"/>
  <c r="Y14" i="3"/>
  <c r="Y34" i="3"/>
  <c r="Y43" i="3"/>
  <c r="M88" i="3"/>
  <c r="X51" i="3"/>
  <c r="Y59" i="3"/>
  <c r="X68" i="3"/>
  <c r="X76" i="3"/>
  <c r="X95" i="3"/>
  <c r="X107" i="3"/>
  <c r="X118" i="3"/>
  <c r="X133" i="3"/>
  <c r="X144" i="3"/>
  <c r="X154" i="3"/>
  <c r="X169" i="3"/>
  <c r="X135" i="3"/>
  <c r="X157" i="3"/>
  <c r="X159" i="3"/>
  <c r="Y150" i="3"/>
  <c r="Y158" i="3"/>
  <c r="W98" i="3"/>
  <c r="Z98" i="3" s="1"/>
  <c r="O165" i="3"/>
  <c r="Y96" i="3"/>
  <c r="Y100" i="3"/>
  <c r="W103" i="3"/>
  <c r="Z103" i="3" s="1"/>
  <c r="M141" i="3"/>
  <c r="M46" i="3"/>
  <c r="O70" i="3"/>
  <c r="O12" i="3"/>
  <c r="O10" i="3"/>
  <c r="O20" i="3"/>
  <c r="O13" i="3"/>
  <c r="M91" i="3"/>
  <c r="M58" i="3"/>
  <c r="W73" i="3"/>
  <c r="Z73" i="3" s="1"/>
  <c r="M75" i="3"/>
  <c r="W85" i="3"/>
  <c r="Z85" i="3" s="1"/>
  <c r="M89" i="3"/>
  <c r="W101" i="3"/>
  <c r="Z101" i="3" s="1"/>
  <c r="M106" i="3"/>
  <c r="W108" i="3"/>
  <c r="Z108" i="3" s="1"/>
  <c r="M115" i="3"/>
  <c r="W121" i="3"/>
  <c r="M130" i="3"/>
  <c r="W134" i="3"/>
  <c r="Z134" i="3" s="1"/>
  <c r="M143" i="3"/>
  <c r="W148" i="3"/>
  <c r="M152" i="3"/>
  <c r="W155" i="3"/>
  <c r="Z155" i="3" s="1"/>
  <c r="M163" i="3"/>
  <c r="W172" i="3"/>
  <c r="Z172" i="3" s="1"/>
  <c r="M112" i="3"/>
  <c r="W137" i="3"/>
  <c r="Z137" i="3" s="1"/>
  <c r="M156" i="3"/>
  <c r="W160" i="3"/>
  <c r="Z160" i="3" s="1"/>
  <c r="M174" i="3"/>
  <c r="W66" i="3"/>
  <c r="Z66" i="3" s="1"/>
  <c r="M117" i="3"/>
  <c r="X98" i="3"/>
  <c r="X114" i="3"/>
  <c r="W128" i="3"/>
  <c r="Z128" i="3" s="1"/>
  <c r="M52" i="3"/>
  <c r="M126" i="3"/>
  <c r="X103" i="3"/>
  <c r="X122" i="3"/>
  <c r="W124" i="3"/>
  <c r="Z124" i="3" s="1"/>
  <c r="M97" i="3"/>
  <c r="M80" i="3"/>
  <c r="M25" i="3"/>
  <c r="M22" i="3"/>
  <c r="M11" i="3"/>
  <c r="M110" i="3"/>
  <c r="M21" i="3"/>
  <c r="M109" i="3"/>
  <c r="M146" i="3"/>
  <c r="M81" i="3"/>
  <c r="M41" i="3"/>
  <c r="M23" i="3"/>
  <c r="M54" i="3"/>
  <c r="M24" i="3"/>
  <c r="M119" i="3"/>
  <c r="M63" i="3"/>
  <c r="Y27" i="3"/>
  <c r="X27" i="3"/>
  <c r="Y50" i="3"/>
  <c r="X50" i="3"/>
  <c r="O58" i="3"/>
  <c r="Y114" i="3"/>
  <c r="Y128" i="3"/>
  <c r="W140" i="3"/>
  <c r="Z140" i="3" s="1"/>
  <c r="O132" i="3"/>
  <c r="Y122" i="3"/>
  <c r="Y124" i="3"/>
  <c r="W153" i="3"/>
  <c r="Z153" i="3" s="1"/>
  <c r="Y86" i="3"/>
  <c r="X86" i="3"/>
  <c r="Y171" i="3"/>
  <c r="X171" i="3"/>
  <c r="Y46" i="3"/>
  <c r="X46" i="3"/>
  <c r="O79" i="3"/>
  <c r="W52" i="3"/>
  <c r="Z52" i="3" s="1"/>
  <c r="O102" i="3"/>
  <c r="X170" i="3"/>
  <c r="W46" i="3"/>
  <c r="Z46" i="3" s="1"/>
  <c r="W97" i="3"/>
  <c r="Z97" i="3" s="1"/>
  <c r="Y67" i="3"/>
  <c r="X67" i="3"/>
  <c r="Y60" i="3"/>
  <c r="X60" i="3"/>
  <c r="Y113" i="3"/>
  <c r="X113" i="3"/>
  <c r="Y45" i="3"/>
  <c r="X45" i="3"/>
  <c r="Y40" i="3"/>
  <c r="X40" i="3"/>
  <c r="Y62" i="3"/>
  <c r="X62" i="3"/>
  <c r="Y72" i="3"/>
  <c r="X72" i="3"/>
  <c r="Y131" i="3"/>
  <c r="X131" i="3"/>
  <c r="Y17" i="3"/>
  <c r="X17" i="3"/>
  <c r="Y82" i="3"/>
  <c r="X82" i="3"/>
  <c r="Y31" i="3"/>
  <c r="X31" i="3"/>
  <c r="Y38" i="3"/>
  <c r="X38" i="3"/>
  <c r="Y77" i="3"/>
  <c r="X77" i="3"/>
  <c r="Y48" i="3"/>
  <c r="X48" i="3"/>
  <c r="Y151" i="3"/>
  <c r="X151" i="3"/>
  <c r="W58" i="3"/>
  <c r="M98" i="3"/>
  <c r="X52" i="3"/>
  <c r="X99" i="3"/>
  <c r="W126" i="3"/>
  <c r="Z126" i="3" s="1"/>
  <c r="M103" i="3"/>
  <c r="Y170" i="3"/>
  <c r="X97" i="3"/>
  <c r="X49" i="3"/>
  <c r="W67" i="3"/>
  <c r="Z67" i="3" s="1"/>
  <c r="X47" i="3"/>
  <c r="W60" i="3"/>
  <c r="Z60" i="3" s="1"/>
  <c r="X28" i="3"/>
  <c r="W113" i="3"/>
  <c r="Z113" i="3" s="1"/>
  <c r="X16" i="3"/>
  <c r="W45" i="3"/>
  <c r="Z45" i="3" s="1"/>
  <c r="X29" i="3"/>
  <c r="W40" i="3"/>
  <c r="Z40" i="3" s="1"/>
  <c r="W62" i="3"/>
  <c r="Z62" i="3" s="1"/>
  <c r="W72" i="3"/>
  <c r="Z72" i="3" s="1"/>
  <c r="W131" i="3"/>
  <c r="Z131" i="3" s="1"/>
  <c r="W17" i="3"/>
  <c r="Z17" i="3" s="1"/>
  <c r="W82" i="3"/>
  <c r="Z82" i="3" s="1"/>
  <c r="W31" i="3"/>
  <c r="Z31" i="3" s="1"/>
  <c r="W38" i="3"/>
  <c r="Z38" i="3" s="1"/>
  <c r="W77" i="3"/>
  <c r="Z77" i="3" s="1"/>
  <c r="W48" i="3"/>
  <c r="Z48" i="3" s="1"/>
  <c r="W151" i="3"/>
  <c r="Z151" i="3" s="1"/>
  <c r="Y91" i="3"/>
  <c r="Y44" i="3"/>
  <c r="Y88" i="3"/>
  <c r="Y51" i="3"/>
  <c r="X30" i="3"/>
  <c r="W94" i="3" l="1"/>
  <c r="O94" i="3"/>
  <c r="AA35" i="2"/>
  <c r="P35" i="2"/>
  <c r="X162" i="3"/>
  <c r="O15" i="3"/>
  <c r="Y55" i="3"/>
  <c r="X55" i="3"/>
  <c r="X78" i="3"/>
  <c r="Y78" i="3"/>
  <c r="Y33" i="3"/>
  <c r="X33" i="3"/>
  <c r="M175" i="3"/>
  <c r="Y15" i="3"/>
  <c r="X15" i="3"/>
  <c r="O175" i="3"/>
  <c r="Z8" i="3"/>
  <c r="W15" i="3"/>
  <c r="Z15" i="3" s="1"/>
  <c r="X175" i="3"/>
  <c r="Y175" i="3"/>
  <c r="Y120" i="3"/>
  <c r="X120" i="3"/>
  <c r="O33" i="3"/>
  <c r="Y147" i="3"/>
  <c r="X147" i="3"/>
  <c r="W78" i="3"/>
  <c r="Z78" i="3" s="1"/>
  <c r="Z148" i="3"/>
  <c r="W162" i="3"/>
  <c r="Z162" i="3" s="1"/>
  <c r="O147" i="3"/>
  <c r="W55" i="3"/>
  <c r="Z55" i="3" s="1"/>
  <c r="O55" i="3"/>
  <c r="W33" i="3"/>
  <c r="Z33" i="3" s="1"/>
  <c r="Z121" i="3"/>
  <c r="W147" i="3"/>
  <c r="Z147" i="3" s="1"/>
  <c r="O162" i="3"/>
  <c r="O120" i="3"/>
  <c r="O78" i="3"/>
  <c r="Z79" i="3"/>
  <c r="W175" i="3"/>
  <c r="Z95" i="3"/>
  <c r="W120" i="3"/>
  <c r="Z120" i="3" s="1"/>
  <c r="Z58" i="3"/>
  <c r="Z175" i="3" l="1"/>
  <c r="J110" i="1"/>
  <c r="W151" i="1" l="1"/>
  <c r="V151" i="1"/>
  <c r="AA8" i="2" l="1"/>
  <c r="V8" i="2"/>
  <c r="Y8" i="2" s="1"/>
  <c r="P8" i="2"/>
  <c r="J8" i="2"/>
  <c r="M8" i="2" s="1"/>
  <c r="AA9" i="2"/>
  <c r="V9" i="2"/>
  <c r="P9" i="2"/>
  <c r="J9" i="2"/>
  <c r="AA10" i="2"/>
  <c r="V10" i="2"/>
  <c r="Y10" i="2" s="1"/>
  <c r="P10" i="2"/>
  <c r="J10" i="2"/>
  <c r="M10" i="2" s="1"/>
  <c r="AA13" i="2"/>
  <c r="V13" i="2"/>
  <c r="Y13" i="2" s="1"/>
  <c r="P13" i="2"/>
  <c r="J13" i="2"/>
  <c r="M13" i="2" s="1"/>
  <c r="J126" i="1"/>
  <c r="M126" i="1" s="1"/>
  <c r="O126" i="1"/>
  <c r="P126" i="1"/>
  <c r="V126" i="1"/>
  <c r="W126" i="1"/>
  <c r="Z126" i="1" s="1"/>
  <c r="X126" i="1"/>
  <c r="Y126" i="1"/>
  <c r="AA126" i="1"/>
  <c r="AA12" i="2"/>
  <c r="V12" i="2"/>
  <c r="P12" i="2"/>
  <c r="J12" i="2"/>
  <c r="AA14" i="2"/>
  <c r="V14" i="2"/>
  <c r="Y14" i="2" s="1"/>
  <c r="P14" i="2"/>
  <c r="J14" i="2"/>
  <c r="M14" i="2" s="1"/>
  <c r="AA17" i="2"/>
  <c r="V17" i="2"/>
  <c r="W17" i="2" s="1"/>
  <c r="Z17" i="2" s="1"/>
  <c r="P17" i="2"/>
  <c r="J17" i="2"/>
  <c r="M17" i="2" s="1"/>
  <c r="AA16" i="2"/>
  <c r="V16" i="2"/>
  <c r="X16" i="2" s="1"/>
  <c r="P16" i="2"/>
  <c r="J16" i="2"/>
  <c r="M16" i="2" s="1"/>
  <c r="AA18" i="2"/>
  <c r="V18" i="2"/>
  <c r="Y18" i="2" s="1"/>
  <c r="P18" i="2"/>
  <c r="J18" i="2"/>
  <c r="O18" i="2" s="1"/>
  <c r="AA15" i="2"/>
  <c r="V15" i="2"/>
  <c r="Y15" i="2" s="1"/>
  <c r="P15" i="2"/>
  <c r="J15" i="2"/>
  <c r="O15" i="2" s="1"/>
  <c r="AA21" i="2"/>
  <c r="V21" i="2"/>
  <c r="P21" i="2"/>
  <c r="J21" i="2"/>
  <c r="AA19" i="2"/>
  <c r="V19" i="2"/>
  <c r="Y19" i="2" s="1"/>
  <c r="P19" i="2"/>
  <c r="J19" i="2"/>
  <c r="M19" i="2" s="1"/>
  <c r="AA22" i="2"/>
  <c r="V22" i="2"/>
  <c r="W22" i="2" s="1"/>
  <c r="Z22" i="2" s="1"/>
  <c r="P22" i="2"/>
  <c r="J22" i="2"/>
  <c r="M22" i="2" s="1"/>
  <c r="AA23" i="2"/>
  <c r="V23" i="2"/>
  <c r="W23" i="2" s="1"/>
  <c r="Z23" i="2" s="1"/>
  <c r="P23" i="2"/>
  <c r="J23" i="2"/>
  <c r="O23" i="2" s="1"/>
  <c r="AA25" i="2"/>
  <c r="V25" i="2"/>
  <c r="X25" i="2" s="1"/>
  <c r="P25" i="2"/>
  <c r="J25" i="2"/>
  <c r="M25" i="2" s="1"/>
  <c r="AA24" i="2"/>
  <c r="V24" i="2"/>
  <c r="X24" i="2" s="1"/>
  <c r="P24" i="2"/>
  <c r="J24" i="2"/>
  <c r="M24" i="2" s="1"/>
  <c r="AA28" i="2"/>
  <c r="V28" i="2"/>
  <c r="P28" i="2"/>
  <c r="J28" i="2"/>
  <c r="AA29" i="2"/>
  <c r="V29" i="2"/>
  <c r="Y29" i="2" s="1"/>
  <c r="P29" i="2"/>
  <c r="J29" i="2"/>
  <c r="M29" i="2" s="1"/>
  <c r="AA31" i="2"/>
  <c r="V31" i="2"/>
  <c r="P31" i="2"/>
  <c r="J31" i="2"/>
  <c r="AA26" i="2"/>
  <c r="V26" i="2"/>
  <c r="X26" i="2" s="1"/>
  <c r="P26" i="2"/>
  <c r="J26" i="2"/>
  <c r="O26" i="2" s="1"/>
  <c r="AA32" i="2"/>
  <c r="V32" i="2"/>
  <c r="P32" i="2"/>
  <c r="J32" i="2"/>
  <c r="AA33" i="2"/>
  <c r="V33" i="2"/>
  <c r="Y33" i="2" s="1"/>
  <c r="P33" i="2"/>
  <c r="J33" i="2"/>
  <c r="O33" i="2" s="1"/>
  <c r="V34" i="2" l="1"/>
  <c r="J34" i="2"/>
  <c r="M9" i="2"/>
  <c r="J11" i="2"/>
  <c r="W9" i="2"/>
  <c r="V11" i="2"/>
  <c r="M32" i="2"/>
  <c r="M34" i="2"/>
  <c r="O31" i="2"/>
  <c r="M28" i="2"/>
  <c r="J30" i="2"/>
  <c r="M30" i="2" s="1"/>
  <c r="M21" i="2"/>
  <c r="J27" i="2"/>
  <c r="M27" i="2" s="1"/>
  <c r="M12" i="2"/>
  <c r="J20" i="2"/>
  <c r="M20" i="2" s="1"/>
  <c r="X32" i="2"/>
  <c r="Y21" i="2"/>
  <c r="V27" i="2"/>
  <c r="W12" i="2"/>
  <c r="V20" i="2"/>
  <c r="W31" i="2"/>
  <c r="X28" i="2"/>
  <c r="V30" i="2"/>
  <c r="O12" i="2"/>
  <c r="M18" i="2"/>
  <c r="O16" i="2"/>
  <c r="O21" i="2"/>
  <c r="O10" i="2"/>
  <c r="Y16" i="2"/>
  <c r="O14" i="2"/>
  <c r="M23" i="2"/>
  <c r="O8" i="2"/>
  <c r="O13" i="2"/>
  <c r="O17" i="2"/>
  <c r="O9" i="2"/>
  <c r="W8" i="2"/>
  <c r="Z8" i="2" s="1"/>
  <c r="X8" i="2"/>
  <c r="X9" i="2"/>
  <c r="Y9" i="2"/>
  <c r="X10" i="2"/>
  <c r="W10" i="2"/>
  <c r="Z10" i="2" s="1"/>
  <c r="W13" i="2"/>
  <c r="Z13" i="2" s="1"/>
  <c r="X13" i="2"/>
  <c r="X12" i="2"/>
  <c r="Y12" i="2"/>
  <c r="X14" i="2"/>
  <c r="W14" i="2"/>
  <c r="Z14" i="2" s="1"/>
  <c r="X17" i="2"/>
  <c r="Y17" i="2"/>
  <c r="W16" i="2"/>
  <c r="Z16" i="2" s="1"/>
  <c r="W18" i="2"/>
  <c r="Z18" i="2" s="1"/>
  <c r="X18" i="2"/>
  <c r="O25" i="2"/>
  <c r="M15" i="2"/>
  <c r="O19" i="2"/>
  <c r="O24" i="2"/>
  <c r="O22" i="2"/>
  <c r="M31" i="2"/>
  <c r="W15" i="2"/>
  <c r="Z15" i="2" s="1"/>
  <c r="X15" i="2"/>
  <c r="X21" i="2"/>
  <c r="W21" i="2"/>
  <c r="W19" i="2"/>
  <c r="Z19" i="2" s="1"/>
  <c r="X19" i="2"/>
  <c r="X22" i="2"/>
  <c r="Y22" i="2"/>
  <c r="X23" i="2"/>
  <c r="Y23" i="2"/>
  <c r="Y25" i="2"/>
  <c r="W25" i="2"/>
  <c r="Z25" i="2" s="1"/>
  <c r="W24" i="2"/>
  <c r="Z24" i="2" s="1"/>
  <c r="Y24" i="2"/>
  <c r="W29" i="2"/>
  <c r="Z29" i="2" s="1"/>
  <c r="O28" i="2"/>
  <c r="O29" i="2"/>
  <c r="O32" i="2"/>
  <c r="O34" i="2" s="1"/>
  <c r="W28" i="2"/>
  <c r="Y28" i="2"/>
  <c r="X29" i="2"/>
  <c r="X31" i="2"/>
  <c r="Y26" i="2"/>
  <c r="M26" i="2"/>
  <c r="Y31" i="2"/>
  <c r="W26" i="2"/>
  <c r="Z26" i="2" s="1"/>
  <c r="Y32" i="2"/>
  <c r="W32" i="2"/>
  <c r="M33" i="2"/>
  <c r="W33" i="2"/>
  <c r="Z33" i="2" s="1"/>
  <c r="X33" i="2"/>
  <c r="E167" i="1"/>
  <c r="F167" i="1"/>
  <c r="G167" i="1"/>
  <c r="H167" i="1"/>
  <c r="I167" i="1"/>
  <c r="J167" i="1"/>
  <c r="K167" i="1"/>
  <c r="L167" i="1"/>
  <c r="N167" i="1"/>
  <c r="Q167" i="1"/>
  <c r="R167" i="1"/>
  <c r="S167" i="1"/>
  <c r="T167" i="1"/>
  <c r="U167" i="1"/>
  <c r="D167" i="1"/>
  <c r="AA20" i="1"/>
  <c r="AA36" i="1"/>
  <c r="AA40" i="1"/>
  <c r="AA26" i="1"/>
  <c r="AA37" i="1"/>
  <c r="AA32" i="1"/>
  <c r="AA28" i="1"/>
  <c r="AA12" i="1"/>
  <c r="AA24" i="1"/>
  <c r="AA27" i="1"/>
  <c r="AA18" i="1"/>
  <c r="AA22" i="1"/>
  <c r="AA43" i="1"/>
  <c r="AA23" i="1"/>
  <c r="AA38" i="1"/>
  <c r="AA29" i="1"/>
  <c r="AA35" i="1"/>
  <c r="AA41" i="1"/>
  <c r="AA19" i="1"/>
  <c r="AA33" i="1"/>
  <c r="AA13" i="1"/>
  <c r="AA42" i="1"/>
  <c r="AA10" i="1"/>
  <c r="AA39" i="1"/>
  <c r="AA31" i="1"/>
  <c r="AA9" i="1"/>
  <c r="AA15" i="1"/>
  <c r="AA16" i="1"/>
  <c r="AA34" i="1"/>
  <c r="AA11" i="1"/>
  <c r="AA14" i="1"/>
  <c r="AA21" i="1"/>
  <c r="AA30" i="1"/>
  <c r="AA8" i="1"/>
  <c r="AA25" i="1"/>
  <c r="AA44" i="1"/>
  <c r="AA51" i="1"/>
  <c r="AA47" i="1"/>
  <c r="AA50" i="1"/>
  <c r="AA46" i="1"/>
  <c r="AA45" i="1"/>
  <c r="AA52" i="1"/>
  <c r="AA48" i="1"/>
  <c r="AA49" i="1"/>
  <c r="AA53" i="1"/>
  <c r="AA57" i="1"/>
  <c r="AA59" i="1"/>
  <c r="AA58" i="1"/>
  <c r="AA55" i="1"/>
  <c r="AA56" i="1"/>
  <c r="AA54" i="1"/>
  <c r="AA64" i="1"/>
  <c r="AA67" i="1"/>
  <c r="AA66" i="1"/>
  <c r="AA60" i="1"/>
  <c r="AA63" i="1"/>
  <c r="AA65" i="1"/>
  <c r="AA62" i="1"/>
  <c r="AA68" i="1"/>
  <c r="AA61" i="1"/>
  <c r="AA72" i="1"/>
  <c r="AA69" i="1"/>
  <c r="AA70" i="1"/>
  <c r="AA71" i="1"/>
  <c r="AA73" i="1"/>
  <c r="AA77" i="1"/>
  <c r="AA79" i="1"/>
  <c r="AA80" i="1"/>
  <c r="AA78" i="1"/>
  <c r="AA76" i="1"/>
  <c r="AA74" i="1"/>
  <c r="AA75" i="1"/>
  <c r="AA81" i="1"/>
  <c r="AA82" i="1"/>
  <c r="AA84" i="1"/>
  <c r="AA83" i="1"/>
  <c r="AA85" i="1"/>
  <c r="AA86" i="1"/>
  <c r="AA87" i="1"/>
  <c r="AA89" i="1"/>
  <c r="AA88" i="1"/>
  <c r="AA90" i="1"/>
  <c r="AA91" i="1"/>
  <c r="AA92" i="1"/>
  <c r="AA93" i="1"/>
  <c r="AA94" i="1"/>
  <c r="AA95" i="1"/>
  <c r="AA99" i="1"/>
  <c r="AA96" i="1"/>
  <c r="AA97" i="1"/>
  <c r="AA98" i="1"/>
  <c r="AA100" i="1"/>
  <c r="AA101" i="1"/>
  <c r="AA103" i="1"/>
  <c r="AA102" i="1"/>
  <c r="AA104" i="1"/>
  <c r="AA105" i="1"/>
  <c r="AA106" i="1"/>
  <c r="AA109" i="1"/>
  <c r="AA107" i="1"/>
  <c r="AA108" i="1"/>
  <c r="AA110" i="1"/>
  <c r="AA111" i="1"/>
  <c r="AA112" i="1"/>
  <c r="AA113" i="1"/>
  <c r="AA121" i="1"/>
  <c r="AA115" i="1"/>
  <c r="AA116" i="1"/>
  <c r="AA120" i="1"/>
  <c r="AA117" i="1"/>
  <c r="AA119" i="1"/>
  <c r="AA114" i="1"/>
  <c r="AA118" i="1"/>
  <c r="AA124" i="1"/>
  <c r="AA123" i="1"/>
  <c r="AA122" i="1"/>
  <c r="AA125" i="1"/>
  <c r="AA127" i="1"/>
  <c r="AA128" i="1"/>
  <c r="AA129" i="1"/>
  <c r="AA130" i="1"/>
  <c r="AA131" i="1"/>
  <c r="AA132" i="1"/>
  <c r="AA134" i="1"/>
  <c r="AA133" i="1"/>
  <c r="AA135" i="1"/>
  <c r="AA140" i="1"/>
  <c r="AA138" i="1"/>
  <c r="AA139" i="1"/>
  <c r="AA137" i="1"/>
  <c r="AA136" i="1"/>
  <c r="AA145" i="1"/>
  <c r="AA142" i="1"/>
  <c r="AA143" i="1"/>
  <c r="AA144" i="1"/>
  <c r="AA141" i="1"/>
  <c r="AA146" i="1"/>
  <c r="AA147" i="1"/>
  <c r="AA151" i="1"/>
  <c r="AA149" i="1"/>
  <c r="AA150" i="1"/>
  <c r="AA148" i="1"/>
  <c r="AA153" i="1"/>
  <c r="AA152" i="1"/>
  <c r="AA154" i="1"/>
  <c r="AA155" i="1"/>
  <c r="AA156" i="1"/>
  <c r="AA158" i="1"/>
  <c r="AA157" i="1"/>
  <c r="AA159" i="1"/>
  <c r="AA160" i="1"/>
  <c r="AA161" i="1"/>
  <c r="AA162" i="1"/>
  <c r="AA163" i="1"/>
  <c r="AA165" i="1"/>
  <c r="AA164" i="1"/>
  <c r="AA166" i="1"/>
  <c r="AA17" i="1"/>
  <c r="Z30" i="1"/>
  <c r="Z55" i="1"/>
  <c r="Z105" i="1"/>
  <c r="Z118" i="1"/>
  <c r="Z17" i="1"/>
  <c r="Y12" i="1"/>
  <c r="Y46" i="1"/>
  <c r="Y75" i="1"/>
  <c r="Y112" i="1"/>
  <c r="Y144" i="1"/>
  <c r="X20" i="1"/>
  <c r="X24" i="1"/>
  <c r="X30" i="1"/>
  <c r="X45" i="1"/>
  <c r="X73" i="1"/>
  <c r="X81" i="1"/>
  <c r="X105" i="1"/>
  <c r="X113" i="1"/>
  <c r="X138" i="1"/>
  <c r="X141" i="1"/>
  <c r="P20" i="1"/>
  <c r="P36" i="1"/>
  <c r="P40" i="1"/>
  <c r="P26" i="1"/>
  <c r="P37" i="1"/>
  <c r="P32" i="1"/>
  <c r="P28" i="1"/>
  <c r="P12" i="1"/>
  <c r="P24" i="1"/>
  <c r="P27" i="1"/>
  <c r="P18" i="1"/>
  <c r="P22" i="1"/>
  <c r="P43" i="1"/>
  <c r="P23" i="1"/>
  <c r="P38" i="1"/>
  <c r="P29" i="1"/>
  <c r="P35" i="1"/>
  <c r="P41" i="1"/>
  <c r="P19" i="1"/>
  <c r="P33" i="1"/>
  <c r="P13" i="1"/>
  <c r="P42" i="1"/>
  <c r="P10" i="1"/>
  <c r="P39" i="1"/>
  <c r="P31" i="1"/>
  <c r="P9" i="1"/>
  <c r="P15" i="1"/>
  <c r="P16" i="1"/>
  <c r="P34" i="1"/>
  <c r="P11" i="1"/>
  <c r="P14" i="1"/>
  <c r="P21" i="1"/>
  <c r="P30" i="1"/>
  <c r="P8" i="1"/>
  <c r="P25" i="1"/>
  <c r="P44" i="1"/>
  <c r="P51" i="1"/>
  <c r="P47" i="1"/>
  <c r="P50" i="1"/>
  <c r="P46" i="1"/>
  <c r="P45" i="1"/>
  <c r="P52" i="1"/>
  <c r="P48" i="1"/>
  <c r="P49" i="1"/>
  <c r="P53" i="1"/>
  <c r="P57" i="1"/>
  <c r="P59" i="1"/>
  <c r="P58" i="1"/>
  <c r="P55" i="1"/>
  <c r="P56" i="1"/>
  <c r="P54" i="1"/>
  <c r="P64" i="1"/>
  <c r="P67" i="1"/>
  <c r="P66" i="1"/>
  <c r="P60" i="1"/>
  <c r="P63" i="1"/>
  <c r="P65" i="1"/>
  <c r="P62" i="1"/>
  <c r="P68" i="1"/>
  <c r="P61" i="1"/>
  <c r="P72" i="1"/>
  <c r="P69" i="1"/>
  <c r="P70" i="1"/>
  <c r="P71" i="1"/>
  <c r="P73" i="1"/>
  <c r="P77" i="1"/>
  <c r="P79" i="1"/>
  <c r="P80" i="1"/>
  <c r="P78" i="1"/>
  <c r="P76" i="1"/>
  <c r="P74" i="1"/>
  <c r="P75" i="1"/>
  <c r="P81" i="1"/>
  <c r="P82" i="1"/>
  <c r="P84" i="1"/>
  <c r="P83" i="1"/>
  <c r="P85" i="1"/>
  <c r="P86" i="1"/>
  <c r="P87" i="1"/>
  <c r="P89" i="1"/>
  <c r="P88" i="1"/>
  <c r="P90" i="1"/>
  <c r="P91" i="1"/>
  <c r="P92" i="1"/>
  <c r="P93" i="1"/>
  <c r="P94" i="1"/>
  <c r="P95" i="1"/>
  <c r="P99" i="1"/>
  <c r="P96" i="1"/>
  <c r="P97" i="1"/>
  <c r="P98" i="1"/>
  <c r="P100" i="1"/>
  <c r="P101" i="1"/>
  <c r="P103" i="1"/>
  <c r="P102" i="1"/>
  <c r="P104" i="1"/>
  <c r="P105" i="1"/>
  <c r="P106" i="1"/>
  <c r="P109" i="1"/>
  <c r="P107" i="1"/>
  <c r="P108" i="1"/>
  <c r="P110" i="1"/>
  <c r="P111" i="1"/>
  <c r="P112" i="1"/>
  <c r="P113" i="1"/>
  <c r="P121" i="1"/>
  <c r="P115" i="1"/>
  <c r="P116" i="1"/>
  <c r="P120" i="1"/>
  <c r="P117" i="1"/>
  <c r="P119" i="1"/>
  <c r="P114" i="1"/>
  <c r="P118" i="1"/>
  <c r="P124" i="1"/>
  <c r="P123" i="1"/>
  <c r="P122" i="1"/>
  <c r="P125" i="1"/>
  <c r="P127" i="1"/>
  <c r="P128" i="1"/>
  <c r="P129" i="1"/>
  <c r="P130" i="1"/>
  <c r="P131" i="1"/>
  <c r="P132" i="1"/>
  <c r="P134" i="1"/>
  <c r="P133" i="1"/>
  <c r="P135" i="1"/>
  <c r="P140" i="1"/>
  <c r="P138" i="1"/>
  <c r="P139" i="1"/>
  <c r="P137" i="1"/>
  <c r="P136" i="1"/>
  <c r="P145" i="1"/>
  <c r="P142" i="1"/>
  <c r="P143" i="1"/>
  <c r="P144" i="1"/>
  <c r="P141" i="1"/>
  <c r="P146" i="1"/>
  <c r="P147" i="1"/>
  <c r="P151" i="1"/>
  <c r="P149" i="1"/>
  <c r="P150" i="1"/>
  <c r="P148" i="1"/>
  <c r="P153" i="1"/>
  <c r="P152" i="1"/>
  <c r="P154" i="1"/>
  <c r="P155" i="1"/>
  <c r="P156" i="1"/>
  <c r="P158" i="1"/>
  <c r="P157" i="1"/>
  <c r="P159" i="1"/>
  <c r="P160" i="1"/>
  <c r="P161" i="1"/>
  <c r="P162" i="1"/>
  <c r="P163" i="1"/>
  <c r="P165" i="1"/>
  <c r="P164" i="1"/>
  <c r="P166" i="1"/>
  <c r="P17" i="1"/>
  <c r="W94" i="1"/>
  <c r="Z94" i="1" s="1"/>
  <c r="V20" i="1"/>
  <c r="W20" i="1" s="1"/>
  <c r="Z20" i="1" s="1"/>
  <c r="V36" i="1"/>
  <c r="W36" i="1" s="1"/>
  <c r="Z36" i="1" s="1"/>
  <c r="V40" i="1"/>
  <c r="W40" i="1" s="1"/>
  <c r="Z40" i="1" s="1"/>
  <c r="V26" i="1"/>
  <c r="W26" i="1" s="1"/>
  <c r="Z26" i="1" s="1"/>
  <c r="V37" i="1"/>
  <c r="W37" i="1" s="1"/>
  <c r="Z37" i="1" s="1"/>
  <c r="V32" i="1"/>
  <c r="W32" i="1" s="1"/>
  <c r="Z32" i="1" s="1"/>
  <c r="V28" i="1"/>
  <c r="W28" i="1" s="1"/>
  <c r="Z28" i="1" s="1"/>
  <c r="V12" i="1"/>
  <c r="W12" i="1" s="1"/>
  <c r="Z12" i="1" s="1"/>
  <c r="V24" i="1"/>
  <c r="W24" i="1" s="1"/>
  <c r="Z24" i="1" s="1"/>
  <c r="V27" i="1"/>
  <c r="W27" i="1" s="1"/>
  <c r="Z27" i="1" s="1"/>
  <c r="V18" i="1"/>
  <c r="W18" i="1" s="1"/>
  <c r="Z18" i="1" s="1"/>
  <c r="V22" i="1"/>
  <c r="W22" i="1" s="1"/>
  <c r="Z22" i="1" s="1"/>
  <c r="V43" i="1"/>
  <c r="W43" i="1" s="1"/>
  <c r="Z43" i="1" s="1"/>
  <c r="V23" i="1"/>
  <c r="W23" i="1" s="1"/>
  <c r="Z23" i="1" s="1"/>
  <c r="V38" i="1"/>
  <c r="W38" i="1" s="1"/>
  <c r="Z38" i="1" s="1"/>
  <c r="V29" i="1"/>
  <c r="W29" i="1" s="1"/>
  <c r="Z29" i="1" s="1"/>
  <c r="V35" i="1"/>
  <c r="W35" i="1" s="1"/>
  <c r="Z35" i="1" s="1"/>
  <c r="V41" i="1"/>
  <c r="W41" i="1" s="1"/>
  <c r="Z41" i="1" s="1"/>
  <c r="V19" i="1"/>
  <c r="W19" i="1" s="1"/>
  <c r="Z19" i="1" s="1"/>
  <c r="V33" i="1"/>
  <c r="W33" i="1" s="1"/>
  <c r="Z33" i="1" s="1"/>
  <c r="V13" i="1"/>
  <c r="W13" i="1" s="1"/>
  <c r="Z13" i="1" s="1"/>
  <c r="V42" i="1"/>
  <c r="W42" i="1" s="1"/>
  <c r="Z42" i="1" s="1"/>
  <c r="V10" i="1"/>
  <c r="W10" i="1" s="1"/>
  <c r="Z10" i="1" s="1"/>
  <c r="V39" i="1"/>
  <c r="W39" i="1" s="1"/>
  <c r="Z39" i="1" s="1"/>
  <c r="V31" i="1"/>
  <c r="W31" i="1" s="1"/>
  <c r="Z31" i="1" s="1"/>
  <c r="V9" i="1"/>
  <c r="W9" i="1" s="1"/>
  <c r="Z9" i="1" s="1"/>
  <c r="V15" i="1"/>
  <c r="W15" i="1" s="1"/>
  <c r="Z15" i="1" s="1"/>
  <c r="V16" i="1"/>
  <c r="W16" i="1" s="1"/>
  <c r="Z16" i="1" s="1"/>
  <c r="V34" i="1"/>
  <c r="W34" i="1" s="1"/>
  <c r="Z34" i="1" s="1"/>
  <c r="V11" i="1"/>
  <c r="W11" i="1" s="1"/>
  <c r="Z11" i="1" s="1"/>
  <c r="V14" i="1"/>
  <c r="W14" i="1" s="1"/>
  <c r="Z14" i="1" s="1"/>
  <c r="V21" i="1"/>
  <c r="W21" i="1" s="1"/>
  <c r="Z21" i="1" s="1"/>
  <c r="V30" i="1"/>
  <c r="W30" i="1" s="1"/>
  <c r="V8" i="1"/>
  <c r="W8" i="1" s="1"/>
  <c r="Z8" i="1" s="1"/>
  <c r="V25" i="1"/>
  <c r="W25" i="1" s="1"/>
  <c r="Z25" i="1" s="1"/>
  <c r="V44" i="1"/>
  <c r="W44" i="1" s="1"/>
  <c r="Z44" i="1" s="1"/>
  <c r="V51" i="1"/>
  <c r="W51" i="1" s="1"/>
  <c r="Z51" i="1" s="1"/>
  <c r="V47" i="1"/>
  <c r="X47" i="1" s="1"/>
  <c r="V50" i="1"/>
  <c r="W50" i="1" s="1"/>
  <c r="Z50" i="1" s="1"/>
  <c r="V46" i="1"/>
  <c r="W46" i="1" s="1"/>
  <c r="Z46" i="1" s="1"/>
  <c r="V45" i="1"/>
  <c r="W45" i="1" s="1"/>
  <c r="Z45" i="1" s="1"/>
  <c r="V52" i="1"/>
  <c r="W52" i="1" s="1"/>
  <c r="Z52" i="1" s="1"/>
  <c r="V48" i="1"/>
  <c r="W48" i="1" s="1"/>
  <c r="Z48" i="1" s="1"/>
  <c r="V49" i="1"/>
  <c r="W49" i="1" s="1"/>
  <c r="Z49" i="1" s="1"/>
  <c r="V53" i="1"/>
  <c r="W53" i="1" s="1"/>
  <c r="Z53" i="1" s="1"/>
  <c r="V57" i="1"/>
  <c r="W57" i="1" s="1"/>
  <c r="Z57" i="1" s="1"/>
  <c r="V59" i="1"/>
  <c r="W59" i="1" s="1"/>
  <c r="Z59" i="1" s="1"/>
  <c r="V58" i="1"/>
  <c r="W58" i="1" s="1"/>
  <c r="Z58" i="1" s="1"/>
  <c r="V55" i="1"/>
  <c r="W55" i="1" s="1"/>
  <c r="V56" i="1"/>
  <c r="W56" i="1" s="1"/>
  <c r="Z56" i="1" s="1"/>
  <c r="V54" i="1"/>
  <c r="W54" i="1" s="1"/>
  <c r="Z54" i="1" s="1"/>
  <c r="V64" i="1"/>
  <c r="W64" i="1" s="1"/>
  <c r="Z64" i="1" s="1"/>
  <c r="V67" i="1"/>
  <c r="W67" i="1" s="1"/>
  <c r="Z67" i="1" s="1"/>
  <c r="V66" i="1"/>
  <c r="W66" i="1" s="1"/>
  <c r="Z66" i="1" s="1"/>
  <c r="V60" i="1"/>
  <c r="W60" i="1" s="1"/>
  <c r="Z60" i="1" s="1"/>
  <c r="V63" i="1"/>
  <c r="W63" i="1" s="1"/>
  <c r="Z63" i="1" s="1"/>
  <c r="V65" i="1"/>
  <c r="W65" i="1" s="1"/>
  <c r="Z65" i="1" s="1"/>
  <c r="V62" i="1"/>
  <c r="W62" i="1" s="1"/>
  <c r="Z62" i="1" s="1"/>
  <c r="V68" i="1"/>
  <c r="W68" i="1" s="1"/>
  <c r="Z68" i="1" s="1"/>
  <c r="V61" i="1"/>
  <c r="W61" i="1" s="1"/>
  <c r="Z61" i="1" s="1"/>
  <c r="V72" i="1"/>
  <c r="W72" i="1" s="1"/>
  <c r="Z72" i="1" s="1"/>
  <c r="V69" i="1"/>
  <c r="W69" i="1" s="1"/>
  <c r="Z69" i="1" s="1"/>
  <c r="V70" i="1"/>
  <c r="W70" i="1" s="1"/>
  <c r="Z70" i="1" s="1"/>
  <c r="V71" i="1"/>
  <c r="W71" i="1" s="1"/>
  <c r="Z71" i="1" s="1"/>
  <c r="V73" i="1"/>
  <c r="W73" i="1" s="1"/>
  <c r="Z73" i="1" s="1"/>
  <c r="V77" i="1"/>
  <c r="W77" i="1" s="1"/>
  <c r="Z77" i="1" s="1"/>
  <c r="V79" i="1"/>
  <c r="W79" i="1" s="1"/>
  <c r="Z79" i="1" s="1"/>
  <c r="V80" i="1"/>
  <c r="W80" i="1" s="1"/>
  <c r="Z80" i="1" s="1"/>
  <c r="V78" i="1"/>
  <c r="W78" i="1" s="1"/>
  <c r="Z78" i="1" s="1"/>
  <c r="V76" i="1"/>
  <c r="W76" i="1" s="1"/>
  <c r="Z76" i="1" s="1"/>
  <c r="V74" i="1"/>
  <c r="W74" i="1" s="1"/>
  <c r="Z74" i="1" s="1"/>
  <c r="V75" i="1"/>
  <c r="W75" i="1" s="1"/>
  <c r="Z75" i="1" s="1"/>
  <c r="V81" i="1"/>
  <c r="W81" i="1" s="1"/>
  <c r="Z81" i="1" s="1"/>
  <c r="V82" i="1"/>
  <c r="W82" i="1" s="1"/>
  <c r="Z82" i="1" s="1"/>
  <c r="V84" i="1"/>
  <c r="W84" i="1" s="1"/>
  <c r="Z84" i="1" s="1"/>
  <c r="V83" i="1"/>
  <c r="W83" i="1" s="1"/>
  <c r="Z83" i="1" s="1"/>
  <c r="V85" i="1"/>
  <c r="W85" i="1" s="1"/>
  <c r="Z85" i="1" s="1"/>
  <c r="V86" i="1"/>
  <c r="W86" i="1" s="1"/>
  <c r="Z86" i="1" s="1"/>
  <c r="V87" i="1"/>
  <c r="W87" i="1" s="1"/>
  <c r="Z87" i="1" s="1"/>
  <c r="V89" i="1"/>
  <c r="X89" i="1" s="1"/>
  <c r="V88" i="1"/>
  <c r="W88" i="1" s="1"/>
  <c r="Z88" i="1" s="1"/>
  <c r="V90" i="1"/>
  <c r="W90" i="1" s="1"/>
  <c r="Z90" i="1" s="1"/>
  <c r="V91" i="1"/>
  <c r="W91" i="1" s="1"/>
  <c r="Z91" i="1" s="1"/>
  <c r="V92" i="1"/>
  <c r="W92" i="1" s="1"/>
  <c r="Z92" i="1" s="1"/>
  <c r="V93" i="1"/>
  <c r="W93" i="1" s="1"/>
  <c r="Z93" i="1" s="1"/>
  <c r="V94" i="1"/>
  <c r="X94" i="1" s="1"/>
  <c r="V95" i="1"/>
  <c r="W95" i="1" s="1"/>
  <c r="Z95" i="1" s="1"/>
  <c r="V99" i="1"/>
  <c r="W99" i="1" s="1"/>
  <c r="Z99" i="1" s="1"/>
  <c r="V96" i="1"/>
  <c r="W96" i="1" s="1"/>
  <c r="Z96" i="1" s="1"/>
  <c r="V97" i="1"/>
  <c r="W97" i="1" s="1"/>
  <c r="Z97" i="1" s="1"/>
  <c r="V98" i="1"/>
  <c r="W98" i="1" s="1"/>
  <c r="Z98" i="1" s="1"/>
  <c r="V100" i="1"/>
  <c r="W100" i="1" s="1"/>
  <c r="Z100" i="1" s="1"/>
  <c r="V101" i="1"/>
  <c r="W101" i="1" s="1"/>
  <c r="Z101" i="1" s="1"/>
  <c r="V103" i="1"/>
  <c r="W103" i="1" s="1"/>
  <c r="Z103" i="1" s="1"/>
  <c r="V102" i="1"/>
  <c r="W102" i="1" s="1"/>
  <c r="Z102" i="1" s="1"/>
  <c r="V104" i="1"/>
  <c r="W104" i="1" s="1"/>
  <c r="Z104" i="1" s="1"/>
  <c r="V105" i="1"/>
  <c r="W105" i="1" s="1"/>
  <c r="V106" i="1"/>
  <c r="W106" i="1" s="1"/>
  <c r="Z106" i="1" s="1"/>
  <c r="V109" i="1"/>
  <c r="W109" i="1" s="1"/>
  <c r="Z109" i="1" s="1"/>
  <c r="V107" i="1"/>
  <c r="W107" i="1" s="1"/>
  <c r="Z107" i="1" s="1"/>
  <c r="V108" i="1"/>
  <c r="W108" i="1" s="1"/>
  <c r="Z108" i="1" s="1"/>
  <c r="V110" i="1"/>
  <c r="W110" i="1" s="1"/>
  <c r="Z110" i="1" s="1"/>
  <c r="V111" i="1"/>
  <c r="W111" i="1" s="1"/>
  <c r="Z111" i="1" s="1"/>
  <c r="V112" i="1"/>
  <c r="W112" i="1" s="1"/>
  <c r="Z112" i="1" s="1"/>
  <c r="V113" i="1"/>
  <c r="W113" i="1" s="1"/>
  <c r="Z113" i="1" s="1"/>
  <c r="V121" i="1"/>
  <c r="W121" i="1" s="1"/>
  <c r="Z121" i="1" s="1"/>
  <c r="V115" i="1"/>
  <c r="W115" i="1" s="1"/>
  <c r="Z115" i="1" s="1"/>
  <c r="V116" i="1"/>
  <c r="W116" i="1" s="1"/>
  <c r="Z116" i="1" s="1"/>
  <c r="V120" i="1"/>
  <c r="W120" i="1" s="1"/>
  <c r="Z120" i="1" s="1"/>
  <c r="V117" i="1"/>
  <c r="W117" i="1" s="1"/>
  <c r="Z117" i="1" s="1"/>
  <c r="V119" i="1"/>
  <c r="W119" i="1" s="1"/>
  <c r="Z119" i="1" s="1"/>
  <c r="V114" i="1"/>
  <c r="W114" i="1" s="1"/>
  <c r="Z114" i="1" s="1"/>
  <c r="V118" i="1"/>
  <c r="W118" i="1" s="1"/>
  <c r="V124" i="1"/>
  <c r="W124" i="1" s="1"/>
  <c r="Z124" i="1" s="1"/>
  <c r="V123" i="1"/>
  <c r="W123" i="1" s="1"/>
  <c r="Z123" i="1" s="1"/>
  <c r="V122" i="1"/>
  <c r="W122" i="1" s="1"/>
  <c r="Z122" i="1" s="1"/>
  <c r="V125" i="1"/>
  <c r="W125" i="1" s="1"/>
  <c r="Z125" i="1" s="1"/>
  <c r="V127" i="1"/>
  <c r="W127" i="1" s="1"/>
  <c r="Z127" i="1" s="1"/>
  <c r="V128" i="1"/>
  <c r="W128" i="1" s="1"/>
  <c r="Z128" i="1" s="1"/>
  <c r="V129" i="1"/>
  <c r="W129" i="1" s="1"/>
  <c r="Z129" i="1" s="1"/>
  <c r="V130" i="1"/>
  <c r="W130" i="1" s="1"/>
  <c r="Z130" i="1" s="1"/>
  <c r="V131" i="1"/>
  <c r="W131" i="1" s="1"/>
  <c r="Z131" i="1" s="1"/>
  <c r="V132" i="1"/>
  <c r="W132" i="1" s="1"/>
  <c r="Z132" i="1" s="1"/>
  <c r="V134" i="1"/>
  <c r="W134" i="1" s="1"/>
  <c r="Z134" i="1" s="1"/>
  <c r="V133" i="1"/>
  <c r="W133" i="1" s="1"/>
  <c r="Z133" i="1" s="1"/>
  <c r="V135" i="1"/>
  <c r="W135" i="1" s="1"/>
  <c r="Z135" i="1" s="1"/>
  <c r="V140" i="1"/>
  <c r="W140" i="1" s="1"/>
  <c r="Z140" i="1" s="1"/>
  <c r="V138" i="1"/>
  <c r="W138" i="1" s="1"/>
  <c r="Z138" i="1" s="1"/>
  <c r="V139" i="1"/>
  <c r="W139" i="1" s="1"/>
  <c r="Z139" i="1" s="1"/>
  <c r="V137" i="1"/>
  <c r="W137" i="1" s="1"/>
  <c r="Z137" i="1" s="1"/>
  <c r="V136" i="1"/>
  <c r="W136" i="1" s="1"/>
  <c r="Z136" i="1" s="1"/>
  <c r="V145" i="1"/>
  <c r="W145" i="1" s="1"/>
  <c r="Z145" i="1" s="1"/>
  <c r="V142" i="1"/>
  <c r="W142" i="1" s="1"/>
  <c r="Z142" i="1" s="1"/>
  <c r="V143" i="1"/>
  <c r="W143" i="1" s="1"/>
  <c r="Z143" i="1" s="1"/>
  <c r="V144" i="1"/>
  <c r="W144" i="1" s="1"/>
  <c r="Z144" i="1" s="1"/>
  <c r="V141" i="1"/>
  <c r="W141" i="1" s="1"/>
  <c r="Z141" i="1" s="1"/>
  <c r="V146" i="1"/>
  <c r="W146" i="1" s="1"/>
  <c r="Z146" i="1" s="1"/>
  <c r="V147" i="1"/>
  <c r="W147" i="1" s="1"/>
  <c r="Z147" i="1" s="1"/>
  <c r="Z151" i="1"/>
  <c r="V149" i="1"/>
  <c r="W149" i="1" s="1"/>
  <c r="Z149" i="1" s="1"/>
  <c r="V150" i="1"/>
  <c r="W150" i="1" s="1"/>
  <c r="Z150" i="1" s="1"/>
  <c r="V148" i="1"/>
  <c r="W148" i="1" s="1"/>
  <c r="Z148" i="1" s="1"/>
  <c r="V153" i="1"/>
  <c r="W153" i="1" s="1"/>
  <c r="Z153" i="1" s="1"/>
  <c r="V152" i="1"/>
  <c r="W152" i="1" s="1"/>
  <c r="Z152" i="1" s="1"/>
  <c r="V154" i="1"/>
  <c r="W154" i="1" s="1"/>
  <c r="Z154" i="1" s="1"/>
  <c r="V155" i="1"/>
  <c r="W155" i="1" s="1"/>
  <c r="Z155" i="1" s="1"/>
  <c r="V156" i="1"/>
  <c r="W156" i="1" s="1"/>
  <c r="Z156" i="1" s="1"/>
  <c r="V158" i="1"/>
  <c r="W158" i="1" s="1"/>
  <c r="Z158" i="1" s="1"/>
  <c r="V157" i="1"/>
  <c r="W157" i="1" s="1"/>
  <c r="Z157" i="1" s="1"/>
  <c r="V159" i="1"/>
  <c r="W159" i="1" s="1"/>
  <c r="Z159" i="1" s="1"/>
  <c r="V160" i="1"/>
  <c r="W160" i="1" s="1"/>
  <c r="Z160" i="1" s="1"/>
  <c r="V161" i="1"/>
  <c r="W161" i="1" s="1"/>
  <c r="Z161" i="1" s="1"/>
  <c r="V162" i="1"/>
  <c r="W162" i="1" s="1"/>
  <c r="Z162" i="1" s="1"/>
  <c r="V163" i="1"/>
  <c r="W163" i="1" s="1"/>
  <c r="Z163" i="1" s="1"/>
  <c r="V165" i="1"/>
  <c r="W165" i="1" s="1"/>
  <c r="Z165" i="1" s="1"/>
  <c r="V164" i="1"/>
  <c r="W164" i="1" s="1"/>
  <c r="Z164" i="1" s="1"/>
  <c r="V166" i="1"/>
  <c r="W166" i="1" s="1"/>
  <c r="Z166" i="1" s="1"/>
  <c r="V168" i="1"/>
  <c r="W168" i="1" s="1"/>
  <c r="V17" i="1"/>
  <c r="W17" i="1" s="1"/>
  <c r="J166" i="1"/>
  <c r="O166" i="1" s="1"/>
  <c r="J164" i="1"/>
  <c r="O164" i="1" s="1"/>
  <c r="J165" i="1"/>
  <c r="O165" i="1" s="1"/>
  <c r="J163" i="1"/>
  <c r="O163" i="1" s="1"/>
  <c r="J162" i="1"/>
  <c r="O162" i="1" s="1"/>
  <c r="J161" i="1"/>
  <c r="O161" i="1" s="1"/>
  <c r="J160" i="1"/>
  <c r="O160" i="1" s="1"/>
  <c r="J159" i="1"/>
  <c r="O159" i="1" s="1"/>
  <c r="J157" i="1"/>
  <c r="O157" i="1" s="1"/>
  <c r="J158" i="1"/>
  <c r="O158" i="1" s="1"/>
  <c r="J156" i="1"/>
  <c r="O156" i="1" s="1"/>
  <c r="J155" i="1"/>
  <c r="O155" i="1" s="1"/>
  <c r="J154" i="1"/>
  <c r="O154" i="1" s="1"/>
  <c r="J152" i="1"/>
  <c r="O152" i="1" s="1"/>
  <c r="J153" i="1"/>
  <c r="O153" i="1" s="1"/>
  <c r="J148" i="1"/>
  <c r="O148" i="1" s="1"/>
  <c r="J150" i="1"/>
  <c r="O150" i="1" s="1"/>
  <c r="J149" i="1"/>
  <c r="O149" i="1" s="1"/>
  <c r="J151" i="1"/>
  <c r="O151" i="1" s="1"/>
  <c r="J147" i="1"/>
  <c r="O147" i="1" s="1"/>
  <c r="J146" i="1"/>
  <c r="O146" i="1" s="1"/>
  <c r="J141" i="1"/>
  <c r="O141" i="1" s="1"/>
  <c r="J144" i="1"/>
  <c r="O144" i="1" s="1"/>
  <c r="J143" i="1"/>
  <c r="O143" i="1" s="1"/>
  <c r="J142" i="1"/>
  <c r="O142" i="1" s="1"/>
  <c r="J145" i="1"/>
  <c r="O145" i="1" s="1"/>
  <c r="J136" i="1"/>
  <c r="O136" i="1" s="1"/>
  <c r="J137" i="1"/>
  <c r="O137" i="1" s="1"/>
  <c r="J139" i="1"/>
  <c r="O139" i="1" s="1"/>
  <c r="J138" i="1"/>
  <c r="O138" i="1" s="1"/>
  <c r="J140" i="1"/>
  <c r="O140" i="1" s="1"/>
  <c r="J135" i="1"/>
  <c r="O135" i="1" s="1"/>
  <c r="J133" i="1"/>
  <c r="O133" i="1" s="1"/>
  <c r="J134" i="1"/>
  <c r="O134" i="1" s="1"/>
  <c r="J132" i="1"/>
  <c r="O132" i="1" s="1"/>
  <c r="J131" i="1"/>
  <c r="O131" i="1" s="1"/>
  <c r="J130" i="1"/>
  <c r="O130" i="1" s="1"/>
  <c r="J129" i="1"/>
  <c r="O129" i="1" s="1"/>
  <c r="J128" i="1"/>
  <c r="O128" i="1" s="1"/>
  <c r="J127" i="1"/>
  <c r="O127" i="1" s="1"/>
  <c r="J125" i="1"/>
  <c r="O125" i="1" s="1"/>
  <c r="J122" i="1"/>
  <c r="O122" i="1" s="1"/>
  <c r="J123" i="1"/>
  <c r="O123" i="1" s="1"/>
  <c r="J124" i="1"/>
  <c r="O124" i="1" s="1"/>
  <c r="J118" i="1"/>
  <c r="O118" i="1" s="1"/>
  <c r="J114" i="1"/>
  <c r="O114" i="1" s="1"/>
  <c r="J119" i="1"/>
  <c r="O119" i="1" s="1"/>
  <c r="J117" i="1"/>
  <c r="O117" i="1" s="1"/>
  <c r="J120" i="1"/>
  <c r="O120" i="1" s="1"/>
  <c r="J116" i="1"/>
  <c r="O116" i="1" s="1"/>
  <c r="J115" i="1"/>
  <c r="O115" i="1" s="1"/>
  <c r="J121" i="1"/>
  <c r="O121" i="1" s="1"/>
  <c r="J113" i="1"/>
  <c r="O113" i="1" s="1"/>
  <c r="J112" i="1"/>
  <c r="O112" i="1" s="1"/>
  <c r="J111" i="1"/>
  <c r="O111" i="1" s="1"/>
  <c r="O110" i="1"/>
  <c r="O167" i="1" s="1"/>
  <c r="J108" i="1"/>
  <c r="O108" i="1" s="1"/>
  <c r="J107" i="1"/>
  <c r="O107" i="1" s="1"/>
  <c r="J109" i="1"/>
  <c r="O109" i="1" s="1"/>
  <c r="J106" i="1"/>
  <c r="O106" i="1" s="1"/>
  <c r="J105" i="1"/>
  <c r="O105" i="1" s="1"/>
  <c r="J104" i="1"/>
  <c r="O104" i="1" s="1"/>
  <c r="J102" i="1"/>
  <c r="O102" i="1" s="1"/>
  <c r="J103" i="1"/>
  <c r="O103" i="1" s="1"/>
  <c r="J101" i="1"/>
  <c r="O101" i="1" s="1"/>
  <c r="J100" i="1"/>
  <c r="O100" i="1" s="1"/>
  <c r="J98" i="1"/>
  <c r="O98" i="1" s="1"/>
  <c r="J97" i="1"/>
  <c r="O97" i="1" s="1"/>
  <c r="J96" i="1"/>
  <c r="O96" i="1" s="1"/>
  <c r="J99" i="1"/>
  <c r="O99" i="1" s="1"/>
  <c r="J95" i="1"/>
  <c r="O95" i="1" s="1"/>
  <c r="J94" i="1"/>
  <c r="O94" i="1" s="1"/>
  <c r="J93" i="1"/>
  <c r="O93" i="1" s="1"/>
  <c r="J92" i="1"/>
  <c r="O92" i="1" s="1"/>
  <c r="J91" i="1"/>
  <c r="O91" i="1" s="1"/>
  <c r="J90" i="1"/>
  <c r="O90" i="1" s="1"/>
  <c r="J88" i="1"/>
  <c r="O88" i="1" s="1"/>
  <c r="J89" i="1"/>
  <c r="O89" i="1" s="1"/>
  <c r="J87" i="1"/>
  <c r="O87" i="1" s="1"/>
  <c r="J86" i="1"/>
  <c r="O86" i="1" s="1"/>
  <c r="J85" i="1"/>
  <c r="O85" i="1" s="1"/>
  <c r="J83" i="1"/>
  <c r="O83" i="1" s="1"/>
  <c r="J84" i="1"/>
  <c r="O84" i="1" s="1"/>
  <c r="J82" i="1"/>
  <c r="O82" i="1" s="1"/>
  <c r="J81" i="1"/>
  <c r="O81" i="1" s="1"/>
  <c r="J75" i="1"/>
  <c r="O75" i="1" s="1"/>
  <c r="J74" i="1"/>
  <c r="O74" i="1" s="1"/>
  <c r="J76" i="1"/>
  <c r="O76" i="1" s="1"/>
  <c r="J78" i="1"/>
  <c r="O78" i="1" s="1"/>
  <c r="J80" i="1"/>
  <c r="O80" i="1" s="1"/>
  <c r="J79" i="1"/>
  <c r="O79" i="1" s="1"/>
  <c r="J77" i="1"/>
  <c r="O77" i="1" s="1"/>
  <c r="J73" i="1"/>
  <c r="O73" i="1" s="1"/>
  <c r="J71" i="1"/>
  <c r="O71" i="1" s="1"/>
  <c r="J70" i="1"/>
  <c r="O70" i="1" s="1"/>
  <c r="J69" i="1"/>
  <c r="O69" i="1" s="1"/>
  <c r="J72" i="1"/>
  <c r="O72" i="1" s="1"/>
  <c r="J61" i="1"/>
  <c r="O61" i="1" s="1"/>
  <c r="J68" i="1"/>
  <c r="O68" i="1" s="1"/>
  <c r="J62" i="1"/>
  <c r="O62" i="1" s="1"/>
  <c r="J65" i="1"/>
  <c r="O65" i="1" s="1"/>
  <c r="J63" i="1"/>
  <c r="O63" i="1" s="1"/>
  <c r="J60" i="1"/>
  <c r="O60" i="1" s="1"/>
  <c r="J66" i="1"/>
  <c r="O66" i="1" s="1"/>
  <c r="J67" i="1"/>
  <c r="O67" i="1" s="1"/>
  <c r="J64" i="1"/>
  <c r="O64" i="1" s="1"/>
  <c r="J54" i="1"/>
  <c r="O54" i="1" s="1"/>
  <c r="J56" i="1"/>
  <c r="O56" i="1" s="1"/>
  <c r="J55" i="1"/>
  <c r="O55" i="1" s="1"/>
  <c r="J58" i="1"/>
  <c r="O58" i="1" s="1"/>
  <c r="J59" i="1"/>
  <c r="O59" i="1" s="1"/>
  <c r="J57" i="1"/>
  <c r="O57" i="1" s="1"/>
  <c r="J53" i="1"/>
  <c r="O53" i="1" s="1"/>
  <c r="J49" i="1"/>
  <c r="O49" i="1" s="1"/>
  <c r="J48" i="1"/>
  <c r="O48" i="1" s="1"/>
  <c r="J52" i="1"/>
  <c r="O52" i="1" s="1"/>
  <c r="J45" i="1"/>
  <c r="O45" i="1" s="1"/>
  <c r="J46" i="1"/>
  <c r="O46" i="1" s="1"/>
  <c r="J50" i="1"/>
  <c r="O50" i="1" s="1"/>
  <c r="J47" i="1"/>
  <c r="O47" i="1" s="1"/>
  <c r="J51" i="1"/>
  <c r="O51" i="1" s="1"/>
  <c r="J44" i="1"/>
  <c r="O44" i="1" s="1"/>
  <c r="J25" i="1"/>
  <c r="O25" i="1" s="1"/>
  <c r="J8" i="1"/>
  <c r="O8" i="1" s="1"/>
  <c r="J30" i="1"/>
  <c r="O30" i="1" s="1"/>
  <c r="J21" i="1"/>
  <c r="O21" i="1" s="1"/>
  <c r="J14" i="1"/>
  <c r="O14" i="1" s="1"/>
  <c r="J11" i="1"/>
  <c r="O11" i="1" s="1"/>
  <c r="J34" i="1"/>
  <c r="O34" i="1" s="1"/>
  <c r="J16" i="1"/>
  <c r="O16" i="1" s="1"/>
  <c r="J15" i="1"/>
  <c r="O15" i="1" s="1"/>
  <c r="J9" i="1"/>
  <c r="O9" i="1" s="1"/>
  <c r="J31" i="1"/>
  <c r="O31" i="1" s="1"/>
  <c r="J39" i="1"/>
  <c r="O39" i="1" s="1"/>
  <c r="J10" i="1"/>
  <c r="O10" i="1" s="1"/>
  <c r="J42" i="1"/>
  <c r="O42" i="1" s="1"/>
  <c r="J13" i="1"/>
  <c r="O13" i="1" s="1"/>
  <c r="J33" i="1"/>
  <c r="O33" i="1" s="1"/>
  <c r="J19" i="1"/>
  <c r="O19" i="1" s="1"/>
  <c r="J41" i="1"/>
  <c r="O41" i="1" s="1"/>
  <c r="J35" i="1"/>
  <c r="O35" i="1" s="1"/>
  <c r="J29" i="1"/>
  <c r="O29" i="1" s="1"/>
  <c r="J38" i="1"/>
  <c r="O38" i="1" s="1"/>
  <c r="J23" i="1"/>
  <c r="O23" i="1" s="1"/>
  <c r="J43" i="1"/>
  <c r="O43" i="1" s="1"/>
  <c r="J22" i="1"/>
  <c r="O22" i="1" s="1"/>
  <c r="J18" i="1"/>
  <c r="O18" i="1" s="1"/>
  <c r="J27" i="1"/>
  <c r="O27" i="1" s="1"/>
  <c r="J24" i="1"/>
  <c r="O24" i="1" s="1"/>
  <c r="J12" i="1"/>
  <c r="O12" i="1" s="1"/>
  <c r="J28" i="1"/>
  <c r="O28" i="1" s="1"/>
  <c r="J32" i="1"/>
  <c r="O32" i="1" s="1"/>
  <c r="J37" i="1"/>
  <c r="O37" i="1" s="1"/>
  <c r="J26" i="1"/>
  <c r="O26" i="1" s="1"/>
  <c r="J40" i="1"/>
  <c r="O40" i="1" s="1"/>
  <c r="J36" i="1"/>
  <c r="O36" i="1" s="1"/>
  <c r="J20" i="1"/>
  <c r="O20" i="1" s="1"/>
  <c r="J17" i="1"/>
  <c r="O17" i="1" s="1"/>
  <c r="W34" i="2" l="1"/>
  <c r="P167" i="1"/>
  <c r="X34" i="2"/>
  <c r="Y34" i="2"/>
  <c r="Y30" i="2"/>
  <c r="X30" i="2"/>
  <c r="X20" i="2"/>
  <c r="Y20" i="2"/>
  <c r="V35" i="2"/>
  <c r="Y11" i="2"/>
  <c r="X11" i="2"/>
  <c r="Y27" i="2"/>
  <c r="X27" i="2"/>
  <c r="M35" i="2"/>
  <c r="M11" i="2"/>
  <c r="Z28" i="2"/>
  <c r="W30" i="2"/>
  <c r="Z30" i="2" s="1"/>
  <c r="Z31" i="2"/>
  <c r="O11" i="2"/>
  <c r="O30" i="2"/>
  <c r="Z12" i="2"/>
  <c r="W20" i="2"/>
  <c r="Z20" i="2" s="1"/>
  <c r="O27" i="2"/>
  <c r="Z9" i="2"/>
  <c r="W11" i="2"/>
  <c r="O20" i="2"/>
  <c r="Z32" i="2"/>
  <c r="Z34" i="2"/>
  <c r="Z21" i="2"/>
  <c r="W27" i="2"/>
  <c r="Z27" i="2" s="1"/>
  <c r="V167" i="1"/>
  <c r="Y167" i="1" s="1"/>
  <c r="W167" i="1"/>
  <c r="Z167" i="1" s="1"/>
  <c r="M167" i="1"/>
  <c r="AA167" i="1"/>
  <c r="Y140" i="1"/>
  <c r="X152" i="1"/>
  <c r="X118" i="1"/>
  <c r="X88" i="1"/>
  <c r="X55" i="1"/>
  <c r="X35" i="1"/>
  <c r="Y153" i="1"/>
  <c r="Y114" i="1"/>
  <c r="Y89" i="1"/>
  <c r="Y58" i="1"/>
  <c r="Y29" i="1"/>
  <c r="Y21" i="1"/>
  <c r="X147" i="1"/>
  <c r="X115" i="1"/>
  <c r="X84" i="1"/>
  <c r="X48" i="1"/>
  <c r="X18" i="1"/>
  <c r="Y146" i="1"/>
  <c r="Y121" i="1"/>
  <c r="Y82" i="1"/>
  <c r="Y52" i="1"/>
  <c r="Y27" i="1"/>
  <c r="X137" i="1"/>
  <c r="X109" i="1"/>
  <c r="X79" i="1"/>
  <c r="X25" i="1"/>
  <c r="X40" i="1"/>
  <c r="Y139" i="1"/>
  <c r="Y106" i="1"/>
  <c r="Y77" i="1"/>
  <c r="Y8" i="1"/>
  <c r="Y36" i="1"/>
  <c r="Y104" i="1"/>
  <c r="W47" i="1"/>
  <c r="Z47" i="1" s="1"/>
  <c r="X163" i="1"/>
  <c r="X131" i="1"/>
  <c r="X98" i="1"/>
  <c r="X68" i="1"/>
  <c r="X15" i="1"/>
  <c r="Y162" i="1"/>
  <c r="Y130" i="1"/>
  <c r="Y97" i="1"/>
  <c r="Y62" i="1"/>
  <c r="Y9" i="1"/>
  <c r="Y71" i="1"/>
  <c r="X161" i="1"/>
  <c r="X129" i="1"/>
  <c r="X96" i="1"/>
  <c r="X65" i="1"/>
  <c r="X31" i="1"/>
  <c r="Y160" i="1"/>
  <c r="Y128" i="1"/>
  <c r="Y99" i="1"/>
  <c r="Y63" i="1"/>
  <c r="Y39" i="1"/>
  <c r="X155" i="1"/>
  <c r="X123" i="1"/>
  <c r="X91" i="1"/>
  <c r="X54" i="1"/>
  <c r="X19" i="1"/>
  <c r="Y154" i="1"/>
  <c r="Y124" i="1"/>
  <c r="Y90" i="1"/>
  <c r="Y56" i="1"/>
  <c r="Y41" i="1"/>
  <c r="W89" i="1"/>
  <c r="Z89" i="1" s="1"/>
  <c r="X162" i="1"/>
  <c r="X154" i="1"/>
  <c r="X146" i="1"/>
  <c r="X139" i="1"/>
  <c r="X130" i="1"/>
  <c r="X124" i="1"/>
  <c r="X121" i="1"/>
  <c r="X106" i="1"/>
  <c r="X97" i="1"/>
  <c r="X90" i="1"/>
  <c r="X82" i="1"/>
  <c r="X77" i="1"/>
  <c r="X62" i="1"/>
  <c r="X56" i="1"/>
  <c r="X52" i="1"/>
  <c r="X8" i="1"/>
  <c r="X9" i="1"/>
  <c r="X41" i="1"/>
  <c r="X27" i="1"/>
  <c r="X36" i="1"/>
  <c r="Y161" i="1"/>
  <c r="Y152" i="1"/>
  <c r="Y141" i="1"/>
  <c r="Y138" i="1"/>
  <c r="Y129" i="1"/>
  <c r="Y118" i="1"/>
  <c r="Y113" i="1"/>
  <c r="Y105" i="1"/>
  <c r="Y96" i="1"/>
  <c r="Y88" i="1"/>
  <c r="Y81" i="1"/>
  <c r="Y73" i="1"/>
  <c r="Y65" i="1"/>
  <c r="Y55" i="1"/>
  <c r="Y45" i="1"/>
  <c r="Y30" i="1"/>
  <c r="Y31" i="1"/>
  <c r="Y35" i="1"/>
  <c r="Y24" i="1"/>
  <c r="Y20" i="1"/>
  <c r="M153" i="1"/>
  <c r="X160" i="1"/>
  <c r="X153" i="1"/>
  <c r="X144" i="1"/>
  <c r="X140" i="1"/>
  <c r="X128" i="1"/>
  <c r="X114" i="1"/>
  <c r="X112" i="1"/>
  <c r="X104" i="1"/>
  <c r="X99" i="1"/>
  <c r="X75" i="1"/>
  <c r="X71" i="1"/>
  <c r="X63" i="1"/>
  <c r="X58" i="1"/>
  <c r="X46" i="1"/>
  <c r="X21" i="1"/>
  <c r="X39" i="1"/>
  <c r="X29" i="1"/>
  <c r="X12" i="1"/>
  <c r="Y17" i="1"/>
  <c r="Y159" i="1"/>
  <c r="Y148" i="1"/>
  <c r="Y143" i="1"/>
  <c r="Y135" i="1"/>
  <c r="Y119" i="1"/>
  <c r="Y111" i="1"/>
  <c r="Y102" i="1"/>
  <c r="Y95" i="1"/>
  <c r="Y87" i="1"/>
  <c r="Y74" i="1"/>
  <c r="Y70" i="1"/>
  <c r="Y60" i="1"/>
  <c r="Y59" i="1"/>
  <c r="Y50" i="1"/>
  <c r="Y14" i="1"/>
  <c r="Y10" i="1"/>
  <c r="Y38" i="1"/>
  <c r="Y28" i="1"/>
  <c r="M140" i="1"/>
  <c r="X17" i="1"/>
  <c r="X159" i="1"/>
  <c r="X148" i="1"/>
  <c r="X143" i="1"/>
  <c r="X135" i="1"/>
  <c r="X119" i="1"/>
  <c r="X111" i="1"/>
  <c r="X102" i="1"/>
  <c r="X95" i="1"/>
  <c r="X87" i="1"/>
  <c r="X74" i="1"/>
  <c r="X70" i="1"/>
  <c r="X60" i="1"/>
  <c r="X59" i="1"/>
  <c r="X50" i="1"/>
  <c r="X14" i="1"/>
  <c r="X10" i="1"/>
  <c r="X38" i="1"/>
  <c r="X28" i="1"/>
  <c r="Y166" i="1"/>
  <c r="Y157" i="1"/>
  <c r="Y150" i="1"/>
  <c r="Y142" i="1"/>
  <c r="Y133" i="1"/>
  <c r="Y127" i="1"/>
  <c r="Y117" i="1"/>
  <c r="Y110" i="1"/>
  <c r="Y103" i="1"/>
  <c r="Y94" i="1"/>
  <c r="Y86" i="1"/>
  <c r="Y76" i="1"/>
  <c r="Y69" i="1"/>
  <c r="Y66" i="1"/>
  <c r="Y57" i="1"/>
  <c r="Y47" i="1"/>
  <c r="Y11" i="1"/>
  <c r="Y42" i="1"/>
  <c r="Y23" i="1"/>
  <c r="Y32" i="1"/>
  <c r="X166" i="1"/>
  <c r="X157" i="1"/>
  <c r="X150" i="1"/>
  <c r="X142" i="1"/>
  <c r="X133" i="1"/>
  <c r="X127" i="1"/>
  <c r="X117" i="1"/>
  <c r="X110" i="1"/>
  <c r="X103" i="1"/>
  <c r="X86" i="1"/>
  <c r="X76" i="1"/>
  <c r="X69" i="1"/>
  <c r="X66" i="1"/>
  <c r="X57" i="1"/>
  <c r="X11" i="1"/>
  <c r="X42" i="1"/>
  <c r="X23" i="1"/>
  <c r="X32" i="1"/>
  <c r="Y164" i="1"/>
  <c r="Y158" i="1"/>
  <c r="Y149" i="1"/>
  <c r="Y145" i="1"/>
  <c r="Y134" i="1"/>
  <c r="Y125" i="1"/>
  <c r="Y120" i="1"/>
  <c r="Y108" i="1"/>
  <c r="Y101" i="1"/>
  <c r="Y93" i="1"/>
  <c r="Y85" i="1"/>
  <c r="Y78" i="1"/>
  <c r="Y72" i="1"/>
  <c r="Y67" i="1"/>
  <c r="Y53" i="1"/>
  <c r="Y51" i="1"/>
  <c r="Y34" i="1"/>
  <c r="Y13" i="1"/>
  <c r="Y43" i="1"/>
  <c r="Y37" i="1"/>
  <c r="X164" i="1"/>
  <c r="X158" i="1"/>
  <c r="X149" i="1"/>
  <c r="X145" i="1"/>
  <c r="X134" i="1"/>
  <c r="X125" i="1"/>
  <c r="X120" i="1"/>
  <c r="X108" i="1"/>
  <c r="X101" i="1"/>
  <c r="X93" i="1"/>
  <c r="X85" i="1"/>
  <c r="X78" i="1"/>
  <c r="X72" i="1"/>
  <c r="X67" i="1"/>
  <c r="X53" i="1"/>
  <c r="X51" i="1"/>
  <c r="X34" i="1"/>
  <c r="X13" i="1"/>
  <c r="X43" i="1"/>
  <c r="X37" i="1"/>
  <c r="Y165" i="1"/>
  <c r="Y156" i="1"/>
  <c r="Y151" i="1"/>
  <c r="Y136" i="1"/>
  <c r="Y132" i="1"/>
  <c r="Y122" i="1"/>
  <c r="Y116" i="1"/>
  <c r="Y107" i="1"/>
  <c r="Y100" i="1"/>
  <c r="Y92" i="1"/>
  <c r="Y83" i="1"/>
  <c r="Y80" i="1"/>
  <c r="Y61" i="1"/>
  <c r="Y64" i="1"/>
  <c r="Y49" i="1"/>
  <c r="Y44" i="1"/>
  <c r="Y16" i="1"/>
  <c r="Y33" i="1"/>
  <c r="Y22" i="1"/>
  <c r="Y26" i="1"/>
  <c r="X165" i="1"/>
  <c r="X156" i="1"/>
  <c r="X151" i="1"/>
  <c r="X136" i="1"/>
  <c r="X132" i="1"/>
  <c r="X122" i="1"/>
  <c r="X116" i="1"/>
  <c r="X107" i="1"/>
  <c r="X100" i="1"/>
  <c r="X92" i="1"/>
  <c r="X83" i="1"/>
  <c r="X80" i="1"/>
  <c r="X61" i="1"/>
  <c r="X64" i="1"/>
  <c r="X49" i="1"/>
  <c r="X44" i="1"/>
  <c r="X16" i="1"/>
  <c r="X33" i="1"/>
  <c r="X22" i="1"/>
  <c r="X26" i="1"/>
  <c r="Y163" i="1"/>
  <c r="Y155" i="1"/>
  <c r="Y147" i="1"/>
  <c r="Y137" i="1"/>
  <c r="Y131" i="1"/>
  <c r="Y123" i="1"/>
  <c r="Y115" i="1"/>
  <c r="Y109" i="1"/>
  <c r="Y98" i="1"/>
  <c r="Y91" i="1"/>
  <c r="Y84" i="1"/>
  <c r="Y79" i="1"/>
  <c r="Y68" i="1"/>
  <c r="Y54" i="1"/>
  <c r="Y48" i="1"/>
  <c r="Y25" i="1"/>
  <c r="Y15" i="1"/>
  <c r="Y19" i="1"/>
  <c r="Y18" i="1"/>
  <c r="Y40" i="1"/>
  <c r="M160" i="1"/>
  <c r="M144" i="1"/>
  <c r="M128" i="1"/>
  <c r="M114" i="1"/>
  <c r="M112" i="1"/>
  <c r="M104" i="1"/>
  <c r="M99" i="1"/>
  <c r="M89" i="1"/>
  <c r="M75" i="1"/>
  <c r="M71" i="1"/>
  <c r="M63" i="1"/>
  <c r="M58" i="1"/>
  <c r="M46" i="1"/>
  <c r="M21" i="1"/>
  <c r="M39" i="1"/>
  <c r="M29" i="1"/>
  <c r="M12" i="1"/>
  <c r="M17" i="1"/>
  <c r="M159" i="1"/>
  <c r="M148" i="1"/>
  <c r="M143" i="1"/>
  <c r="M135" i="1"/>
  <c r="M119" i="1"/>
  <c r="M111" i="1"/>
  <c r="M102" i="1"/>
  <c r="M95" i="1"/>
  <c r="M87" i="1"/>
  <c r="M74" i="1"/>
  <c r="M70" i="1"/>
  <c r="M60" i="1"/>
  <c r="M59" i="1"/>
  <c r="M50" i="1"/>
  <c r="M14" i="1"/>
  <c r="M10" i="1"/>
  <c r="M38" i="1"/>
  <c r="M28" i="1"/>
  <c r="M166" i="1"/>
  <c r="M157" i="1"/>
  <c r="M150" i="1"/>
  <c r="M142" i="1"/>
  <c r="M133" i="1"/>
  <c r="M127" i="1"/>
  <c r="M117" i="1"/>
  <c r="M110" i="1"/>
  <c r="M103" i="1"/>
  <c r="M94" i="1"/>
  <c r="M86" i="1"/>
  <c r="M76" i="1"/>
  <c r="M69" i="1"/>
  <c r="M66" i="1"/>
  <c r="M57" i="1"/>
  <c r="M47" i="1"/>
  <c r="M11" i="1"/>
  <c r="M42" i="1"/>
  <c r="M23" i="1"/>
  <c r="M32" i="1"/>
  <c r="M164" i="1"/>
  <c r="M158" i="1"/>
  <c r="M149" i="1"/>
  <c r="M145" i="1"/>
  <c r="M134" i="1"/>
  <c r="M125" i="1"/>
  <c r="M120" i="1"/>
  <c r="M108" i="1"/>
  <c r="M101" i="1"/>
  <c r="M93" i="1"/>
  <c r="M85" i="1"/>
  <c r="M78" i="1"/>
  <c r="M72" i="1"/>
  <c r="M67" i="1"/>
  <c r="M53" i="1"/>
  <c r="M51" i="1"/>
  <c r="M34" i="1"/>
  <c r="M13" i="1"/>
  <c r="M43" i="1"/>
  <c r="M37" i="1"/>
  <c r="M165" i="1"/>
  <c r="M156" i="1"/>
  <c r="M151" i="1"/>
  <c r="M136" i="1"/>
  <c r="M132" i="1"/>
  <c r="M122" i="1"/>
  <c r="M116" i="1"/>
  <c r="M107" i="1"/>
  <c r="M100" i="1"/>
  <c r="M92" i="1"/>
  <c r="M83" i="1"/>
  <c r="M80" i="1"/>
  <c r="M61" i="1"/>
  <c r="M64" i="1"/>
  <c r="M49" i="1"/>
  <c r="M44" i="1"/>
  <c r="M16" i="1"/>
  <c r="M33" i="1"/>
  <c r="M22" i="1"/>
  <c r="M26" i="1"/>
  <c r="M163" i="1"/>
  <c r="M155" i="1"/>
  <c r="M147" i="1"/>
  <c r="M137" i="1"/>
  <c r="M131" i="1"/>
  <c r="M123" i="1"/>
  <c r="M115" i="1"/>
  <c r="M109" i="1"/>
  <c r="M98" i="1"/>
  <c r="M91" i="1"/>
  <c r="M84" i="1"/>
  <c r="M79" i="1"/>
  <c r="M68" i="1"/>
  <c r="M54" i="1"/>
  <c r="M48" i="1"/>
  <c r="M25" i="1"/>
  <c r="M15" i="1"/>
  <c r="M19" i="1"/>
  <c r="M18" i="1"/>
  <c r="M40" i="1"/>
  <c r="M162" i="1"/>
  <c r="M154" i="1"/>
  <c r="M146" i="1"/>
  <c r="M139" i="1"/>
  <c r="M130" i="1"/>
  <c r="M124" i="1"/>
  <c r="M121" i="1"/>
  <c r="M106" i="1"/>
  <c r="M97" i="1"/>
  <c r="M90" i="1"/>
  <c r="M82" i="1"/>
  <c r="M77" i="1"/>
  <c r="M62" i="1"/>
  <c r="M56" i="1"/>
  <c r="M52" i="1"/>
  <c r="M8" i="1"/>
  <c r="M9" i="1"/>
  <c r="M41" i="1"/>
  <c r="M27" i="1"/>
  <c r="M36" i="1"/>
  <c r="M161" i="1"/>
  <c r="M152" i="1"/>
  <c r="M141" i="1"/>
  <c r="M138" i="1"/>
  <c r="M129" i="1"/>
  <c r="M118" i="1"/>
  <c r="M113" i="1"/>
  <c r="M105" i="1"/>
  <c r="M96" i="1"/>
  <c r="M88" i="1"/>
  <c r="M81" i="1"/>
  <c r="M73" i="1"/>
  <c r="M65" i="1"/>
  <c r="M55" i="1"/>
  <c r="M45" i="1"/>
  <c r="M30" i="1"/>
  <c r="M31" i="1"/>
  <c r="M35" i="1"/>
  <c r="M24" i="1"/>
  <c r="M20" i="1"/>
  <c r="X167" i="1" l="1"/>
  <c r="X35" i="2"/>
  <c r="Y35" i="2"/>
  <c r="W35" i="2"/>
  <c r="Z35" i="2" s="1"/>
  <c r="Z11" i="2"/>
  <c r="D176" i="3" l="1"/>
  <c r="E176" i="3"/>
  <c r="F176" i="3"/>
  <c r="G176" i="3"/>
  <c r="P94" i="3"/>
  <c r="H176" i="3"/>
  <c r="I176" i="3"/>
  <c r="J176" i="3"/>
  <c r="K176" i="3"/>
  <c r="L176" i="3"/>
  <c r="M94" i="3"/>
  <c r="N176" i="3"/>
  <c r="O176" i="3"/>
  <c r="Q176" i="3"/>
  <c r="AA94" i="3"/>
  <c r="R176" i="3"/>
  <c r="S176" i="3"/>
  <c r="T176" i="3"/>
  <c r="U176" i="3"/>
  <c r="V176" i="3"/>
  <c r="X94" i="3"/>
  <c r="Y94" i="3"/>
  <c r="P176" i="3" l="1"/>
  <c r="X176" i="3"/>
  <c r="AA176" i="3"/>
  <c r="M176" i="3"/>
  <c r="Y176" i="3"/>
  <c r="W176" i="3"/>
  <c r="Z176" i="3" s="1"/>
  <c r="Z9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tc={79FBD86F-F306-464C-8ED8-01D7959888EA}</author>
    <author>tc={75951F79-D35B-4904-B9CD-94730B7690DA}</author>
    <author>tc={5C414688-9DE7-4109-9365-0C228F08825A}</author>
    <author>tc={79E91525-33A9-4AFE-A70C-99C3E0E714C0}</author>
    <author>tc={74B0E349-192D-4A25-ABA4-E451FE22A8F0}</author>
  </authors>
  <commentList>
    <comment ref="C14" authorId="0" shapeId="0" xr:uid="{79FBD86F-F306-464C-8ED8-01D7959888EA}">
      <text>
        <t>[Threaded comment]
Your version of Excel allows you to read this threaded comment; however, any edits to it will get removed if the file is opened in a newer version of Excel. Learn more: https://go.microsoft.com/fwlink/?linkid=870924
Comment:
    Kelduskóli í grunni hagstofu</t>
      </text>
    </comment>
    <comment ref="C19" authorId="1" shapeId="0" xr:uid="{75951F79-D35B-4904-B9CD-94730B7690DA}">
      <text>
        <t>[Threaded comment]
Your version of Excel allows you to read this threaded comment; however, any edits to it will get removed if the file is opened in a newer version of Excel. Learn more: https://go.microsoft.com/fwlink/?linkid=870924
Comment:
    munur á tölum í málaflokkayfirliti og grunni hagstofu - nota málaflokkayfirlit</t>
      </text>
    </comment>
    <comment ref="C28" authorId="2" shapeId="0" xr:uid="{5C414688-9DE7-4109-9365-0C228F08825A}">
      <text>
        <t>[Threaded comment]
Your version of Excel allows you to read this threaded comment; however, any edits to it will get removed if the file is opened in a newer version of Excel. Learn more: https://go.microsoft.com/fwlink/?linkid=870924
Comment:
    Er þetta Hvassaleitisskóli?
Reply:
    Í skilum Rvk á sundurliðun til ahgstofu virist sem að 2 skólar sláist saman í einn; þ.e Álftamýrarskóli og Hvassaleitisskóli</t>
      </text>
    </comment>
    <comment ref="C73" authorId="3" shapeId="0" xr:uid="{79E91525-33A9-4AFE-A70C-99C3E0E714C0}">
      <text>
        <t>[Threaded comment]
Your version of Excel allows you to read this threaded comment; however, any edits to it will get removed if the file is opened in a newer version of Excel. Learn more: https://go.microsoft.com/fwlink/?linkid=870924
Comment:
    Tek saman tölur f Lágafellsskóla og Höfðabergs. Hagstofa ekki með nem eða stg vegna Höfðabergs - útibú frá Lágafellsskóla</t>
      </text>
    </comment>
    <comment ref="C134" authorId="4" shapeId="0" xr:uid="{74B0E349-192D-4A25-ABA4-E451FE22A8F0}">
      <text>
        <t>[Threaded comment]
Your version of Excel allows you to read this threaded comment; however, any edits to it will get removed if the file is opened in a newer version of Excel. Learn more: https://go.microsoft.com/fwlink/?linkid=870924
Comment:
    eru 2 skolastofnanir, þarf að splitta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tc={CA78E711-6D60-4D00-A44B-6B3F3DCDC77E}</author>
    <author>tc={9541060B-9ED5-4B28-88A9-034160F29603}</author>
    <author>tc={1696A0ED-5ACB-437A-8AC8-7F00E89829CB}</author>
    <author>tc={9CC7D25C-A943-4FB0-B640-29D82DD94B63}</author>
    <author>tc={1406B3C4-8390-41D8-8A74-11AA8D2D1A2D}</author>
  </authors>
  <commentList>
    <comment ref="C42" authorId="0" shapeId="0" xr:uid="{CA78E711-6D60-4D00-A44B-6B3F3DCDC77E}">
      <text>
        <t>[Threaded comment]
Your version of Excel allows you to read this threaded comment; however, any edits to it will get removed if the file is opened in a newer version of Excel. Learn more: https://go.microsoft.com/fwlink/?linkid=870924
Comment:
    eru 2 skolastofnanir, þarf að splitta</t>
      </text>
    </comment>
    <comment ref="C85" authorId="1" shapeId="0" xr:uid="{9541060B-9ED5-4B28-88A9-034160F29603}">
      <text>
        <t>[Threaded comment]
Your version of Excel allows you to read this threaded comment; however, any edits to it will get removed if the file is opened in a newer version of Excel. Learn more: https://go.microsoft.com/fwlink/?linkid=870924
Comment:
    Kelduskóli í grunni hagstofu</t>
      </text>
    </comment>
    <comment ref="C105" authorId="2" shapeId="0" xr:uid="{1696A0ED-5ACB-437A-8AC8-7F00E89829CB}">
      <text>
        <t>[Threaded comment]
Your version of Excel allows you to read this threaded comment; however, any edits to it will get removed if the file is opened in a newer version of Excel. Learn more: https://go.microsoft.com/fwlink/?linkid=870924
Comment:
    munur á tölum í málaflokkayfirliti og grunni hagstofu - nota málaflokkayfirlit</t>
      </text>
    </comment>
    <comment ref="C130" authorId="3" shapeId="0" xr:uid="{9CC7D25C-A943-4FB0-B640-29D82DD94B63}">
      <text>
        <t>[Threaded comment]
Your version of Excel allows you to read this threaded comment; however, any edits to it will get removed if the file is opened in a newer version of Excel. Learn more: https://go.microsoft.com/fwlink/?linkid=870924
Comment:
    Er þetta Hvassaleitisskóli?
Reply:
    Í skilum Rvk á sundurliðun til ahgstofu virist sem að 2 skólar sláist saman í einn; þ.e Álftamýrarskóli og Hvassaleitisskóli</t>
      </text>
    </comment>
    <comment ref="C168" authorId="4" shapeId="0" xr:uid="{1406B3C4-8390-41D8-8A74-11AA8D2D1A2D}">
      <text>
        <t>[Threaded comment]
Your version of Excel allows you to read this threaded comment; however, any edits to it will get removed if the file is opened in a newer version of Excel. Learn more: https://go.microsoft.com/fwlink/?linkid=870924
Comment:
    Tek saman tölur f Lágafellsskóla og Höfðabergs. Hagstofa ekki með nem eða stg vegna Höfðabergs - útibú frá Lágafellsskóla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tc={089D3D63-4A96-4013-8F4E-4E99D91AB04E}</author>
  </authors>
  <commentList>
    <comment ref="C23" authorId="0" shapeId="0" xr:uid="{089D3D63-4A96-4013-8F4E-4E99D91AB04E}">
      <text>
        <t>[Threaded comment]
Your version of Excel allows you to read this threaded comment; however, any edits to it will get removed if the file is opened in a newer version of Excel. Learn more: https://go.microsoft.com/fwlink/?linkid=870924
Comment:
    eru 2 skolastofnanir, þarf að splitta</t>
      </text>
    </comment>
  </commentList>
</comments>
</file>

<file path=xl/sharedStrings.xml><?xml version="1.0" encoding="utf-8"?>
<sst xmlns="http://schemas.openxmlformats.org/spreadsheetml/2006/main" count="1320" uniqueCount="291">
  <si>
    <t>Eingöngu grunnskólar reknir af sveitarfélögum. Sérskólar ekki meðtaldir.</t>
  </si>
  <si>
    <t>Tölur í þús. kr.</t>
  </si>
  <si>
    <t>Innri leiga og skólaakstur ekki meðtalinn í dálkum Y og Z.</t>
  </si>
  <si>
    <t>*Stjórnendur og sérkennarar ekki meðtaldir.</t>
  </si>
  <si>
    <t>Rekstrarár 2021</t>
  </si>
  <si>
    <t>Stærð skóla</t>
  </si>
  <si>
    <t>Sveitarfélag</t>
  </si>
  <si>
    <t>Grunnskóli</t>
  </si>
  <si>
    <t>Fjöldi nemenda</t>
  </si>
  <si>
    <t>Skólastjóri (stg)</t>
  </si>
  <si>
    <t>Aðstoðar-
skólastjóri (stg)</t>
  </si>
  <si>
    <t>Kennarar (stg)</t>
  </si>
  <si>
    <t>Deildarstjórar (stg)</t>
  </si>
  <si>
    <t>Sér-
kennarar (stg)</t>
  </si>
  <si>
    <t>Stg. Kenn. með réttindi</t>
  </si>
  <si>
    <t>Stg. Kenn. án réttinda</t>
  </si>
  <si>
    <t>Stg. alls við kennslu</t>
  </si>
  <si>
    <t>% grunnskólakennara</t>
  </si>
  <si>
    <t>Aðrir starfsmenn (stg)</t>
  </si>
  <si>
    <t>Stöðugildi alls</t>
  </si>
  <si>
    <r>
      <t>Nem/stg kennara</t>
    </r>
    <r>
      <rPr>
        <b/>
        <sz val="11"/>
        <color theme="1"/>
        <rFont val="Calibri"/>
        <family val="2"/>
      </rPr>
      <t>*</t>
    </r>
  </si>
  <si>
    <t>Tekjur</t>
  </si>
  <si>
    <t>Laun og launatengd gjöld</t>
  </si>
  <si>
    <t>Annar rekstrarkostnaður (meðtalin innri leiga og skólaakstur)</t>
  </si>
  <si>
    <t xml:space="preserve"> 3410 Innri húsaleiga (Eignasjóður)</t>
  </si>
  <si>
    <t>3130 Skólaakstur</t>
  </si>
  <si>
    <t xml:space="preserve">Kostnaður (brúttó) </t>
  </si>
  <si>
    <t>Útgjöld (nettó)</t>
  </si>
  <si>
    <t>Brúttó Kostnaður/nem</t>
  </si>
  <si>
    <t>Brúttó rekstrarkostn (mínus innri leiga og skólaakstur)/nem</t>
  </si>
  <si>
    <t>Nettó rekstrarkostn (mínus innri leiga og skólaakstur/nem</t>
  </si>
  <si>
    <t>Launakostn/
nem</t>
  </si>
  <si>
    <t>0000 Reykjavíkurborg</t>
  </si>
  <si>
    <t>Vesturbæjarskóli</t>
  </si>
  <si>
    <t>Grandaskóli</t>
  </si>
  <si>
    <t>Melaskóli</t>
  </si>
  <si>
    <t>Hagaskóli</t>
  </si>
  <si>
    <t>Austurbæjarskóli</t>
  </si>
  <si>
    <t>Hlíðaskóli</t>
  </si>
  <si>
    <t>Háteigsskóli</t>
  </si>
  <si>
    <t>Álftamýrarskóli</t>
  </si>
  <si>
    <t>Hvassaleitisskóli</t>
  </si>
  <si>
    <t>Breiðagerðisskóli</t>
  </si>
  <si>
    <t>Réttarholtsskóli</t>
  </si>
  <si>
    <t>Fossvogsskóli</t>
  </si>
  <si>
    <t>Vogaskóli</t>
  </si>
  <si>
    <t>Langholtsskóli</t>
  </si>
  <si>
    <t>Laugalækjarskóli</t>
  </si>
  <si>
    <t>Laugarnesskóli</t>
  </si>
  <si>
    <t>Breiðholtsskóli</t>
  </si>
  <si>
    <t>Ölduselsskóli</t>
  </si>
  <si>
    <t>Seljaskóli</t>
  </si>
  <si>
    <t>Fellaskóli, Rvík</t>
  </si>
  <si>
    <t>Hólabrekkuskóli</t>
  </si>
  <si>
    <t>Selásskóli</t>
  </si>
  <si>
    <t>Árbæjarskóli</t>
  </si>
  <si>
    <t>Ártúnsskóli</t>
  </si>
  <si>
    <t>Norðlingaskóli</t>
  </si>
  <si>
    <t>Foldaskóli</t>
  </si>
  <si>
    <t>Húsaskóli</t>
  </si>
  <si>
    <t>Borgaskóli</t>
  </si>
  <si>
    <t>Engjaskóli</t>
  </si>
  <si>
    <t>Rimaskóli</t>
  </si>
  <si>
    <t>Hamraskóli</t>
  </si>
  <si>
    <t>Víkurskóli</t>
  </si>
  <si>
    <t xml:space="preserve">Ingunnarskóli </t>
  </si>
  <si>
    <t>Sæmundarskóli</t>
  </si>
  <si>
    <t>Klébergsskóli</t>
  </si>
  <si>
    <t>Dalskóli</t>
  </si>
  <si>
    <t>1000 Kópavogsbær</t>
  </si>
  <si>
    <t>Kópavogsskóli</t>
  </si>
  <si>
    <t>Kársnesskóli</t>
  </si>
  <si>
    <t>Snælandsskóli</t>
  </si>
  <si>
    <t>Salaskóli</t>
  </si>
  <si>
    <t>Smáraskóli</t>
  </si>
  <si>
    <t>Lindaskóli</t>
  </si>
  <si>
    <t>Hörðuvallaskóli</t>
  </si>
  <si>
    <t>Vatnsendaskóli</t>
  </si>
  <si>
    <t>Álfhólsskóli</t>
  </si>
  <si>
    <t>1100 Seltjarnarnesbær</t>
  </si>
  <si>
    <t>Grunnskóli Seltjarnarness</t>
  </si>
  <si>
    <t>1300 Garðabær</t>
  </si>
  <si>
    <t>Flataskóli</t>
  </si>
  <si>
    <t>Garðaskóli</t>
  </si>
  <si>
    <t>Hofstaðaskóli</t>
  </si>
  <si>
    <t>Sjálandsskóli</t>
  </si>
  <si>
    <t>Álftanesskóli</t>
  </si>
  <si>
    <t>Urriðaholtsskóli</t>
  </si>
  <si>
    <t>1400 Hafnarfjarðarkaupstaður</t>
  </si>
  <si>
    <t>Lækjarskóli</t>
  </si>
  <si>
    <t>Öldutúnsskóli</t>
  </si>
  <si>
    <t>Víðistaðaskóli</t>
  </si>
  <si>
    <t>Engidalsskóli</t>
  </si>
  <si>
    <t>Setbergsskóli</t>
  </si>
  <si>
    <t>Áslandsskóli</t>
  </si>
  <si>
    <t>Hvaleyrarskóli</t>
  </si>
  <si>
    <t>Hraunvallaskóli</t>
  </si>
  <si>
    <t>Skarðshlíðarskóli</t>
  </si>
  <si>
    <t>1604 Mosfellsbær</t>
  </si>
  <si>
    <t>Varmárskóli</t>
  </si>
  <si>
    <t>Krikaskóli</t>
  </si>
  <si>
    <t>Helgafellsskóli</t>
  </si>
  <si>
    <t>Kvíslarskóli</t>
  </si>
  <si>
    <t>Lágafellsskóli</t>
  </si>
  <si>
    <t>2000 Reykjanesbær</t>
  </si>
  <si>
    <t>Myllubakkaskóli</t>
  </si>
  <si>
    <t>Holtaskóli</t>
  </si>
  <si>
    <t>Njarðvíkurskóli</t>
  </si>
  <si>
    <t>Heiðarskóli Rnes</t>
  </si>
  <si>
    <t>Akurskóli</t>
  </si>
  <si>
    <t>Háaleitisskóli</t>
  </si>
  <si>
    <t>Stapaskóli</t>
  </si>
  <si>
    <t>2300 Grindavíkurbær</t>
  </si>
  <si>
    <t>Grunnskóli Grindavíkur</t>
  </si>
  <si>
    <t>2506 Sveitarfélagið Vogar</t>
  </si>
  <si>
    <t>Stóru-Vogaskóli</t>
  </si>
  <si>
    <t>2510 Suðurnesjabær</t>
  </si>
  <si>
    <t>Grunnskólinn í Sandgerði</t>
  </si>
  <si>
    <t>Gerðaskóli</t>
  </si>
  <si>
    <t>3000 Akraneskaupstaður</t>
  </si>
  <si>
    <t>Brekkubæjarskóli</t>
  </si>
  <si>
    <t>Grundaskóli</t>
  </si>
  <si>
    <t>3511 Hvalfjarðarsveit</t>
  </si>
  <si>
    <t>Heiðarskóli</t>
  </si>
  <si>
    <t>3609 Borgarbyggð</t>
  </si>
  <si>
    <t>Grunnskólinn í Borgarnesi</t>
  </si>
  <si>
    <t>Grunnskóli Borgarfjarðarsveitar</t>
  </si>
  <si>
    <t>3709 Grundarfjarðarbær</t>
  </si>
  <si>
    <t>Grunnskóli Grundarfjarðar</t>
  </si>
  <si>
    <t>3711 Stykkishólmsbær</t>
  </si>
  <si>
    <t>Grunnskólinn í Stykkishólmi</t>
  </si>
  <si>
    <t>3713 Eyja- og Miklaholtshreppur</t>
  </si>
  <si>
    <t>Laugargerðisskóli</t>
  </si>
  <si>
    <t>3714 Snæfellsbær</t>
  </si>
  <si>
    <t>Grunnskóli Snæfellsbæjar</t>
  </si>
  <si>
    <t>3811 Dalabyggð</t>
  </si>
  <si>
    <t>Auðarskóli</t>
  </si>
  <si>
    <t>4100 Bolungarvíkurkaupstaður</t>
  </si>
  <si>
    <t>Grunnskóli Bolungarvíkur</t>
  </si>
  <si>
    <t>4200 Ísafjarðarbær</t>
  </si>
  <si>
    <t>Grunnskólinn á Ísafirði</t>
  </si>
  <si>
    <t>Grunnskóli Önundarfjarðar</t>
  </si>
  <si>
    <t>Grunnskólinn Þingeyri</t>
  </si>
  <si>
    <t>Grunnskólinn á Suðureyri</t>
  </si>
  <si>
    <t>4502 Reykhólahreppur</t>
  </si>
  <si>
    <t>Reykhólaskóli</t>
  </si>
  <si>
    <t>4604 Tálknafjarðarhreppur</t>
  </si>
  <si>
    <t>Grunnskólinn á Tálknafirði</t>
  </si>
  <si>
    <t>4607 Vesturbyggð</t>
  </si>
  <si>
    <t>Patreksskóli</t>
  </si>
  <si>
    <t>Bíldudalsskóli</t>
  </si>
  <si>
    <t>4803 Súðavíkurhreppur</t>
  </si>
  <si>
    <t>Súðavíkurskóli</t>
  </si>
  <si>
    <t>4902 Kaldrananeshreppur</t>
  </si>
  <si>
    <t>Grunnskólinn á Drangsnesi</t>
  </si>
  <si>
    <t>4911 Strandabyggð</t>
  </si>
  <si>
    <t>Grunnskólinn Hólmavík</t>
  </si>
  <si>
    <t>5200 Sveitarfélagið Skagafjörður</t>
  </si>
  <si>
    <t>Árskóli</t>
  </si>
  <si>
    <t>Grunnskólinn austan vatna</t>
  </si>
  <si>
    <t>Varmahlíðaskóli</t>
  </si>
  <si>
    <t>5508 Húnaþing vestra</t>
  </si>
  <si>
    <t xml:space="preserve">5604 Blönduósbær </t>
  </si>
  <si>
    <t>Grunnskólinn á Blönduósi</t>
  </si>
  <si>
    <t>5609 Sveitarfélagið Skagaströnd</t>
  </si>
  <si>
    <t>Höfðaskóli</t>
  </si>
  <si>
    <t>5612 Húnavatnshreppur</t>
  </si>
  <si>
    <t>Húnavallaskóli</t>
  </si>
  <si>
    <t>6000 Akureyrarbær</t>
  </si>
  <si>
    <t>Brekkuskóli</t>
  </si>
  <si>
    <t>Oddeyrarskóli</t>
  </si>
  <si>
    <t>Glerárskóli</t>
  </si>
  <si>
    <t>Lundarskóli</t>
  </si>
  <si>
    <t>Síðuskóli</t>
  </si>
  <si>
    <t>Giljaskóli</t>
  </si>
  <si>
    <t>Hríseyjarskóli</t>
  </si>
  <si>
    <t>Naustaskóli</t>
  </si>
  <si>
    <t>6100 Norðurþing</t>
  </si>
  <si>
    <t>Borgarhólsskóli</t>
  </si>
  <si>
    <t>Öxarfjarðarskóli</t>
  </si>
  <si>
    <t>Grunnskóli Raufarhafnar</t>
  </si>
  <si>
    <t>6250 Fjallabyggð</t>
  </si>
  <si>
    <t>Grunnskóli Fjallabyggðar</t>
  </si>
  <si>
    <t>6400 Dalvíkurbyggð</t>
  </si>
  <si>
    <t>Grunnskóli Dalvíkurbyggðar</t>
  </si>
  <si>
    <t>Leik og grunnsk. Árskógi</t>
  </si>
  <si>
    <t>6513 Eyjafjarðarsveit</t>
  </si>
  <si>
    <t>Hrafnagilsskóli</t>
  </si>
  <si>
    <t>6515 Hörgársveit</t>
  </si>
  <si>
    <t>Þelamerkurskóli</t>
  </si>
  <si>
    <t>6601 Svalbarðsstrandarhreppur</t>
  </si>
  <si>
    <t>Valsárskóli</t>
  </si>
  <si>
    <t>6602 Grýtubakkahreppur</t>
  </si>
  <si>
    <t>Grenivíkurskóli</t>
  </si>
  <si>
    <t>6607 Skútustaðahreppur</t>
  </si>
  <si>
    <t>Reykjahlíðarskóli</t>
  </si>
  <si>
    <t>6612 Þingeyjarsveit</t>
  </si>
  <si>
    <t>Grunnskóli Þingeyjarsveitar</t>
  </si>
  <si>
    <t>Stórutjarnarskóli</t>
  </si>
  <si>
    <t>6709 Langanesbyggð</t>
  </si>
  <si>
    <t>Grunnskólinn á Þórshöfn</t>
  </si>
  <si>
    <t>7300 Fjarðabyggð</t>
  </si>
  <si>
    <t>Nesskóli</t>
  </si>
  <si>
    <t>Grunnskólinn á Eskifirði</t>
  </si>
  <si>
    <t>Grunnskóli Reyðarfjarðar</t>
  </si>
  <si>
    <t>Grunnskóli Fáskrúðsfjarðar</t>
  </si>
  <si>
    <t>Grunnskólinn á Stöðvarfirði</t>
  </si>
  <si>
    <t>7400 Múlaþing</t>
  </si>
  <si>
    <t>Grunnsk. Egilsst. og Eiðum</t>
  </si>
  <si>
    <t xml:space="preserve">Seyðisfjarðarskóli  </t>
  </si>
  <si>
    <t>Djúpavogsskóli</t>
  </si>
  <si>
    <t>Fellaskóli, Múlaþ.</t>
  </si>
  <si>
    <t>Brúarásskóli</t>
  </si>
  <si>
    <t>7502 Vopnafjarðarhreppur</t>
  </si>
  <si>
    <t>Vopnafjarðarskóli</t>
  </si>
  <si>
    <t>8000 Vestmannaeyjabær</t>
  </si>
  <si>
    <t>Grunnskóli Vestmannaeyja</t>
  </si>
  <si>
    <t>8200 Sveitarfélagið Árborg</t>
  </si>
  <si>
    <t>Sunnulækjarskóli</t>
  </si>
  <si>
    <t>Barnaskólinn á Eb. og Stk.</t>
  </si>
  <si>
    <t>Vallaskóli</t>
  </si>
  <si>
    <t xml:space="preserve">Stekkjaskóli </t>
  </si>
  <si>
    <t>8401 Sveitarfélagið Hornafjörður</t>
  </si>
  <si>
    <t>Grunnskóli Hornafjarðar</t>
  </si>
  <si>
    <t>Grunnskólinn í Hofgarði</t>
  </si>
  <si>
    <t>8508 Mýrdalshreppur</t>
  </si>
  <si>
    <t>Grunnskóli Mýrdalshrepps</t>
  </si>
  <si>
    <t>8509 Skaftárhreppur</t>
  </si>
  <si>
    <t>Kirkjubæjarskóli</t>
  </si>
  <si>
    <t>8613 Rangárþing eystra</t>
  </si>
  <si>
    <t>Hvolsskóli</t>
  </si>
  <si>
    <t>8614 Rangárþing ytra</t>
  </si>
  <si>
    <t>Grunnskólinn á Hellu</t>
  </si>
  <si>
    <t>Laugalandsskóli, Holtum</t>
  </si>
  <si>
    <t>8710 Hrunamannahreppur</t>
  </si>
  <si>
    <t>Flúðaskóli</t>
  </si>
  <si>
    <t>8716 Hveragerðisbær</t>
  </si>
  <si>
    <t>Grunnskólinn í Hveragerði</t>
  </si>
  <si>
    <t>8717 Sveitarfélagið Ölfus</t>
  </si>
  <si>
    <t>Grunnskólinn í Þorlákshöfn</t>
  </si>
  <si>
    <t>8719 Grímsnes- og Grafningshreppur</t>
  </si>
  <si>
    <t>Kerhólsskóli</t>
  </si>
  <si>
    <t>8720 Skeiða- og Gnúpverjahreppur</t>
  </si>
  <si>
    <t>Þjórsárskóli</t>
  </si>
  <si>
    <t>8721 Bláskógabyggð</t>
  </si>
  <si>
    <t>Bláskógaskóli í Reykholti</t>
  </si>
  <si>
    <t>Bláskógaskóli á Laugarvatni</t>
  </si>
  <si>
    <t>8722 Flóahreppur</t>
  </si>
  <si>
    <t>Flóaskóli</t>
  </si>
  <si>
    <t>1 - 20</t>
  </si>
  <si>
    <t>21 - 50</t>
  </si>
  <si>
    <t>51 - 100</t>
  </si>
  <si>
    <t>101- 200</t>
  </si>
  <si>
    <t>201 - 300</t>
  </si>
  <si>
    <t>301 - 400</t>
  </si>
  <si>
    <t>401 - 500</t>
  </si>
  <si>
    <t>501 - 600</t>
  </si>
  <si>
    <t>601 &gt;</t>
  </si>
  <si>
    <t>Samtals almennir grunnskólar sveitarfélaga</t>
  </si>
  <si>
    <t>Grunnskóli Húnaþing vestra</t>
  </si>
  <si>
    <t>(All)</t>
  </si>
  <si>
    <t>Row Labels</t>
  </si>
  <si>
    <t>Grand Total</t>
  </si>
  <si>
    <t>Sum of Stg. alls við kennslu</t>
  </si>
  <si>
    <t>Sum of Brúttó Kostnaður/nem</t>
  </si>
  <si>
    <t>Sum of Brúttó rekstrarkostn (mínus innri leiga og skólaakstur)/nem</t>
  </si>
  <si>
    <t>Sum of Nettó rekstrarkostn (mínus innri leiga og skólaakstur/nem</t>
  </si>
  <si>
    <t>Sum of Launakostn/</t>
  </si>
  <si>
    <t>Deildar-stjórar (stg)</t>
  </si>
  <si>
    <t>Samtals  skólar með 1-20 nemendur</t>
  </si>
  <si>
    <t>Samtals skólar með 21 - 50 nemendur</t>
  </si>
  <si>
    <t>Samtals skólar með 51 - 100 nemendur</t>
  </si>
  <si>
    <t>Samtals skólar með 101 - 200 nemendur</t>
  </si>
  <si>
    <t>Samtals skólar með 201 - 300 nemendur</t>
  </si>
  <si>
    <t>Samtals skólar með 301 - 400 nemendur</t>
  </si>
  <si>
    <t>Samtals skólar með 401 - 500 nemendur</t>
  </si>
  <si>
    <t>Samtals skólar með 501 - 600 nemendur</t>
  </si>
  <si>
    <t>Samtals skólar með yfir 600 nemendur</t>
  </si>
  <si>
    <t xml:space="preserve">21 - 50 </t>
  </si>
  <si>
    <t xml:space="preserve">51 - 100 </t>
  </si>
  <si>
    <t xml:space="preserve">101- 200 </t>
  </si>
  <si>
    <t xml:space="preserve">301 - 400 </t>
  </si>
  <si>
    <t xml:space="preserve">601 &gt; </t>
  </si>
  <si>
    <t>Samtals samreknir skólar með 1-20 nemendur</t>
  </si>
  <si>
    <t xml:space="preserve">1 - 20 </t>
  </si>
  <si>
    <t>Samtals samreknir skólar með 21 - 50 nemendur</t>
  </si>
  <si>
    <t>Samtals samreknir skólar með 51 - 100 nemendur</t>
  </si>
  <si>
    <t>Samtals samreknir skólar með 101 - 200 nemendur</t>
  </si>
  <si>
    <t>Samtals samreknir skólar með 301 - 400 nemendur</t>
  </si>
  <si>
    <t>Samtals samreknir almennir grunnskólar sveitarfélaga</t>
  </si>
  <si>
    <t>Sum of Fjöldi nemenda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</si>
</sst>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"/>
    </font>
    <font>
      <sz val="10"/>
      <color theme="9" tint="-0.499984740745262"/>
      <name val="Calibri 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164" fontId="0" fillId="0" borderId="0" xfId="0" applyNumberFormat="1" applyFill="1"/>
    <xf numFmtId="3" fontId="0" fillId="0" borderId="0" xfId="0" applyNumberFormat="1" applyFill="1"/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" fontId="0" fillId="0" borderId="0" xfId="0" applyNumberFormat="1" applyFill="1"/>
    <xf numFmtId="2" fontId="0" fillId="0" borderId="0" xfId="0" applyNumberFormat="1" applyFill="1"/>
    <xf numFmtId="9" fontId="0" fillId="0" borderId="0" xfId="1" applyFont="1" applyFill="1"/>
    <xf numFmtId="49" fontId="0" fillId="0" borderId="0" xfId="0" applyNumberFormat="1" applyFill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/>
    <xf numFmtId="3" fontId="3" fillId="0" borderId="0" xfId="0" applyNumberFormat="1" applyFont="1" applyFill="1"/>
    <xf numFmtId="3" fontId="2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/>
    <xf numFmtId="4" fontId="0" fillId="0" borderId="0" xfId="0" applyNumberFormat="1" applyFill="1"/>
    <xf numFmtId="4" fontId="2" fillId="0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3" borderId="0" xfId="0" applyFill="1" applyBorder="1"/>
    <xf numFmtId="3" fontId="0" fillId="3" borderId="0" xfId="0" applyNumberFormat="1" applyFill="1" applyBorder="1"/>
    <xf numFmtId="2" fontId="0" fillId="3" borderId="0" xfId="0" applyNumberFormat="1" applyFill="1" applyBorder="1"/>
    <xf numFmtId="4" fontId="0" fillId="3" borderId="0" xfId="0" applyNumberFormat="1" applyFill="1" applyBorder="1"/>
    <xf numFmtId="9" fontId="0" fillId="3" borderId="0" xfId="1" applyFont="1" applyFill="1" applyBorder="1"/>
    <xf numFmtId="164" fontId="0" fillId="3" borderId="0" xfId="0" applyNumberFormat="1" applyFill="1" applyBorder="1"/>
    <xf numFmtId="0" fontId="0" fillId="0" borderId="0" xfId="0" applyFill="1" applyBorder="1"/>
    <xf numFmtId="3" fontId="0" fillId="0" borderId="0" xfId="0" applyNumberFormat="1" applyFill="1" applyBorder="1"/>
    <xf numFmtId="2" fontId="0" fillId="0" borderId="0" xfId="0" applyNumberFormat="1" applyFill="1" applyBorder="1"/>
    <xf numFmtId="4" fontId="0" fillId="0" borderId="0" xfId="0" applyNumberFormat="1" applyFill="1" applyBorder="1"/>
    <xf numFmtId="9" fontId="0" fillId="0" borderId="0" xfId="1" applyFont="1" applyFill="1" applyBorder="1"/>
    <xf numFmtId="49" fontId="0" fillId="3" borderId="5" xfId="0" applyNumberFormat="1" applyFill="1" applyBorder="1"/>
    <xf numFmtId="49" fontId="0" fillId="0" borderId="5" xfId="0" applyNumberFormat="1" applyFill="1" applyBorder="1"/>
    <xf numFmtId="49" fontId="2" fillId="3" borderId="6" xfId="0" applyNumberFormat="1" applyFont="1" applyFill="1" applyBorder="1"/>
    <xf numFmtId="0" fontId="0" fillId="3" borderId="5" xfId="0" applyFill="1" applyBorder="1"/>
    <xf numFmtId="0" fontId="0" fillId="0" borderId="5" xfId="0" applyFill="1" applyBorder="1"/>
    <xf numFmtId="0" fontId="2" fillId="0" borderId="2" xfId="0" applyFont="1" applyFill="1" applyBorder="1" applyAlignment="1">
      <alignment vertical="center" wrapText="1"/>
    </xf>
    <xf numFmtId="3" fontId="0" fillId="3" borderId="5" xfId="0" applyNumberFormat="1" applyFill="1" applyBorder="1"/>
    <xf numFmtId="3" fontId="0" fillId="0" borderId="5" xfId="0" applyNumberFormat="1" applyFill="1" applyBorder="1"/>
    <xf numFmtId="3" fontId="2" fillId="3" borderId="6" xfId="0" applyNumberFormat="1" applyFont="1" applyFill="1" applyBorder="1"/>
    <xf numFmtId="164" fontId="2" fillId="0" borderId="2" xfId="0" applyNumberFormat="1" applyFont="1" applyFill="1" applyBorder="1" applyAlignment="1">
      <alignment vertical="center" wrapText="1"/>
    </xf>
    <xf numFmtId="2" fontId="0" fillId="3" borderId="5" xfId="0" applyNumberFormat="1" applyFill="1" applyBorder="1"/>
    <xf numFmtId="2" fontId="0" fillId="0" borderId="5" xfId="0" applyNumberFormat="1" applyFill="1" applyBorder="1"/>
    <xf numFmtId="4" fontId="2" fillId="0" borderId="2" xfId="0" applyNumberFormat="1" applyFont="1" applyFill="1" applyBorder="1" applyAlignment="1">
      <alignment vertical="center" wrapText="1"/>
    </xf>
    <xf numFmtId="4" fontId="0" fillId="3" borderId="5" xfId="0" applyNumberFormat="1" applyFill="1" applyBorder="1"/>
    <xf numFmtId="4" fontId="0" fillId="0" borderId="5" xfId="0" applyNumberFormat="1" applyFill="1" applyBorder="1"/>
    <xf numFmtId="164" fontId="0" fillId="3" borderId="5" xfId="0" applyNumberFormat="1" applyFill="1" applyBorder="1"/>
    <xf numFmtId="164" fontId="0" fillId="0" borderId="5" xfId="0" applyNumberFormat="1" applyFill="1" applyBorder="1"/>
    <xf numFmtId="164" fontId="2" fillId="3" borderId="6" xfId="0" applyNumberFormat="1" applyFont="1" applyFill="1" applyBorder="1"/>
    <xf numFmtId="0" fontId="3" fillId="0" borderId="4" xfId="0" applyFont="1" applyFill="1" applyBorder="1" applyAlignment="1">
      <alignment horizontal="center" vertical="center" wrapText="1"/>
    </xf>
    <xf numFmtId="3" fontId="0" fillId="3" borderId="8" xfId="0" applyNumberFormat="1" applyFill="1" applyBorder="1"/>
    <xf numFmtId="3" fontId="0" fillId="0" borderId="8" xfId="0" applyNumberFormat="1" applyFill="1" applyBorder="1"/>
    <xf numFmtId="3" fontId="2" fillId="3" borderId="9" xfId="0" applyNumberFormat="1" applyFont="1" applyFill="1" applyBorder="1"/>
    <xf numFmtId="9" fontId="2" fillId="3" borderId="9" xfId="1" applyFont="1" applyFill="1" applyBorder="1"/>
    <xf numFmtId="3" fontId="2" fillId="3" borderId="3" xfId="0" applyNumberFormat="1" applyFont="1" applyFill="1" applyBorder="1"/>
    <xf numFmtId="49" fontId="2" fillId="3" borderId="10" xfId="0" applyNumberFormat="1" applyFont="1" applyFill="1" applyBorder="1"/>
    <xf numFmtId="3" fontId="2" fillId="3" borderId="10" xfId="0" applyNumberFormat="1" applyFont="1" applyFill="1" applyBorder="1"/>
    <xf numFmtId="3" fontId="2" fillId="3" borderId="11" xfId="0" applyNumberFormat="1" applyFont="1" applyFill="1" applyBorder="1"/>
    <xf numFmtId="9" fontId="2" fillId="3" borderId="11" xfId="1" applyFont="1" applyFill="1" applyBorder="1"/>
    <xf numFmtId="164" fontId="2" fillId="3" borderId="10" xfId="0" applyNumberFormat="1" applyFont="1" applyFill="1" applyBorder="1"/>
    <xf numFmtId="3" fontId="2" fillId="3" borderId="12" xfId="0" applyNumberFormat="1" applyFont="1" applyFill="1" applyBorder="1"/>
    <xf numFmtId="49" fontId="0" fillId="0" borderId="7" xfId="0" applyNumberFormat="1" applyFill="1" applyBorder="1"/>
    <xf numFmtId="0" fontId="0" fillId="0" borderId="7" xfId="0" applyFill="1" applyBorder="1"/>
    <xf numFmtId="0" fontId="0" fillId="0" borderId="13" xfId="0" applyFill="1" applyBorder="1"/>
    <xf numFmtId="3" fontId="0" fillId="0" borderId="7" xfId="0" applyNumberFormat="1" applyFill="1" applyBorder="1"/>
    <xf numFmtId="2" fontId="0" fillId="0" borderId="13" xfId="0" applyNumberFormat="1" applyFill="1" applyBorder="1"/>
    <xf numFmtId="2" fontId="0" fillId="0" borderId="7" xfId="0" applyNumberFormat="1" applyFill="1" applyBorder="1"/>
    <xf numFmtId="4" fontId="0" fillId="0" borderId="13" xfId="0" applyNumberFormat="1" applyFill="1" applyBorder="1"/>
    <xf numFmtId="4" fontId="0" fillId="0" borderId="7" xfId="0" applyNumberFormat="1" applyFill="1" applyBorder="1"/>
    <xf numFmtId="9" fontId="0" fillId="0" borderId="13" xfId="1" applyFont="1" applyFill="1" applyBorder="1"/>
    <xf numFmtId="164" fontId="0" fillId="0" borderId="7" xfId="0" applyNumberFormat="1" applyFill="1" applyBorder="1"/>
    <xf numFmtId="3" fontId="0" fillId="0" borderId="13" xfId="0" applyNumberFormat="1" applyFill="1" applyBorder="1"/>
    <xf numFmtId="3" fontId="0" fillId="0" borderId="14" xfId="0" applyNumberFormat="1" applyFill="1" applyBorder="1"/>
    <xf numFmtId="49" fontId="2" fillId="0" borderId="6" xfId="0" applyNumberFormat="1" applyFont="1" applyFill="1" applyBorder="1"/>
    <xf numFmtId="0" fontId="2" fillId="0" borderId="6" xfId="0" applyFont="1" applyFill="1" applyBorder="1"/>
    <xf numFmtId="0" fontId="2" fillId="0" borderId="9" xfId="0" applyFont="1" applyFill="1" applyBorder="1"/>
    <xf numFmtId="3" fontId="2" fillId="0" borderId="6" xfId="0" applyNumberFormat="1" applyFont="1" applyFill="1" applyBorder="1"/>
    <xf numFmtId="2" fontId="2" fillId="0" borderId="9" xfId="0" applyNumberFormat="1" applyFont="1" applyFill="1" applyBorder="1"/>
    <xf numFmtId="2" fontId="2" fillId="0" borderId="6" xfId="0" applyNumberFormat="1" applyFont="1" applyFill="1" applyBorder="1"/>
    <xf numFmtId="4" fontId="2" fillId="0" borderId="9" xfId="0" applyNumberFormat="1" applyFont="1" applyFill="1" applyBorder="1"/>
    <xf numFmtId="4" fontId="2" fillId="0" borderId="6" xfId="0" applyNumberFormat="1" applyFont="1" applyFill="1" applyBorder="1"/>
    <xf numFmtId="9" fontId="2" fillId="0" borderId="9" xfId="1" applyFont="1" applyFill="1" applyBorder="1"/>
    <xf numFmtId="164" fontId="2" fillId="0" borderId="6" xfId="0" applyNumberFormat="1" applyFont="1" applyFill="1" applyBorder="1"/>
    <xf numFmtId="3" fontId="2" fillId="0" borderId="9" xfId="0" applyNumberFormat="1" applyFont="1" applyFill="1" applyBorder="1"/>
    <xf numFmtId="3" fontId="2" fillId="0" borderId="3" xfId="0" applyNumberFormat="1" applyFont="1" applyFill="1" applyBorder="1"/>
    <xf numFmtId="49" fontId="0" fillId="3" borderId="7" xfId="0" applyNumberFormat="1" applyFill="1" applyBorder="1"/>
    <xf numFmtId="0" fontId="0" fillId="3" borderId="7" xfId="0" applyFill="1" applyBorder="1"/>
    <xf numFmtId="0" fontId="0" fillId="3" borderId="13" xfId="0" applyFill="1" applyBorder="1"/>
    <xf numFmtId="3" fontId="0" fillId="3" borderId="7" xfId="0" applyNumberFormat="1" applyFill="1" applyBorder="1"/>
    <xf numFmtId="2" fontId="0" fillId="3" borderId="13" xfId="0" applyNumberFormat="1" applyFill="1" applyBorder="1"/>
    <xf numFmtId="2" fontId="0" fillId="3" borderId="7" xfId="0" applyNumberFormat="1" applyFill="1" applyBorder="1"/>
    <xf numFmtId="4" fontId="0" fillId="3" borderId="13" xfId="0" applyNumberFormat="1" applyFill="1" applyBorder="1"/>
    <xf numFmtId="4" fontId="0" fillId="3" borderId="7" xfId="0" applyNumberFormat="1" applyFill="1" applyBorder="1"/>
    <xf numFmtId="9" fontId="0" fillId="3" borderId="13" xfId="1" applyFont="1" applyFill="1" applyBorder="1"/>
    <xf numFmtId="164" fontId="0" fillId="3" borderId="7" xfId="0" applyNumberFormat="1" applyFill="1" applyBorder="1"/>
    <xf numFmtId="3" fontId="0" fillId="3" borderId="13" xfId="0" applyNumberFormat="1" applyFill="1" applyBorder="1"/>
    <xf numFmtId="3" fontId="0" fillId="3" borderId="14" xfId="0" applyNumberFormat="1" applyFill="1" applyBorder="1"/>
    <xf numFmtId="0" fontId="2" fillId="3" borderId="6" xfId="0" applyFont="1" applyFill="1" applyBorder="1"/>
    <xf numFmtId="0" fontId="2" fillId="3" borderId="9" xfId="0" applyFont="1" applyFill="1" applyBorder="1"/>
    <xf numFmtId="2" fontId="2" fillId="3" borderId="9" xfId="0" applyNumberFormat="1" applyFont="1" applyFill="1" applyBorder="1"/>
    <xf numFmtId="2" fontId="2" fillId="3" borderId="6" xfId="0" applyNumberFormat="1" applyFont="1" applyFill="1" applyBorder="1"/>
    <xf numFmtId="4" fontId="2" fillId="3" borderId="9" xfId="0" applyNumberFormat="1" applyFont="1" applyFill="1" applyBorder="1"/>
    <xf numFmtId="4" fontId="2" fillId="3" borderId="6" xfId="0" applyNumberFormat="1" applyFont="1" applyFill="1" applyBorder="1"/>
    <xf numFmtId="49" fontId="0" fillId="0" borderId="11" xfId="0" applyNumberFormat="1" applyFill="1" applyBorder="1"/>
    <xf numFmtId="0" fontId="2" fillId="0" borderId="11" xfId="0" applyFont="1" applyBorder="1"/>
    <xf numFmtId="0" fontId="0" fillId="0" borderId="11" xfId="0" applyFill="1" applyBorder="1"/>
    <xf numFmtId="3" fontId="2" fillId="0" borderId="11" xfId="0" applyNumberFormat="1" applyFont="1" applyFill="1" applyBorder="1"/>
    <xf numFmtId="164" fontId="2" fillId="0" borderId="11" xfId="0" applyNumberFormat="1" applyFont="1" applyFill="1" applyBorder="1"/>
    <xf numFmtId="9" fontId="2" fillId="0" borderId="11" xfId="1" applyFont="1" applyFill="1" applyBorder="1"/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164" fontId="2" fillId="3" borderId="9" xfId="0" applyNumberFormat="1" applyFont="1" applyFill="1" applyBorder="1"/>
    <xf numFmtId="49" fontId="0" fillId="2" borderId="5" xfId="0" applyNumberFormat="1" applyFill="1" applyBorder="1"/>
    <xf numFmtId="0" fontId="2" fillId="2" borderId="2" xfId="0" applyFont="1" applyFill="1" applyBorder="1" applyAlignment="1">
      <alignment vertical="center" wrapText="1"/>
    </xf>
    <xf numFmtId="0" fontId="0" fillId="2" borderId="5" xfId="0" applyFill="1" applyBorder="1"/>
    <xf numFmtId="2" fontId="0" fillId="2" borderId="5" xfId="0" applyNumberFormat="1" applyFill="1" applyBorder="1"/>
    <xf numFmtId="9" fontId="0" fillId="3" borderId="5" xfId="1" applyFont="1" applyFill="1" applyBorder="1"/>
    <xf numFmtId="9" fontId="0" fillId="2" borderId="5" xfId="1" applyFont="1" applyFill="1" applyBorder="1"/>
    <xf numFmtId="9" fontId="2" fillId="3" borderId="6" xfId="1" applyFont="1" applyFill="1" applyBorder="1"/>
    <xf numFmtId="164" fontId="2" fillId="2" borderId="2" xfId="0" applyNumberFormat="1" applyFont="1" applyFill="1" applyBorder="1" applyAlignment="1">
      <alignment vertical="center" wrapText="1"/>
    </xf>
    <xf numFmtId="3" fontId="0" fillId="2" borderId="5" xfId="0" applyNumberFormat="1" applyFill="1" applyBorder="1"/>
    <xf numFmtId="9" fontId="0" fillId="3" borderId="7" xfId="1" applyFont="1" applyFill="1" applyBorder="1"/>
    <xf numFmtId="164" fontId="0" fillId="3" borderId="13" xfId="0" applyNumberFormat="1" applyFill="1" applyBorder="1"/>
    <xf numFmtId="49" fontId="2" fillId="2" borderId="6" xfId="0" applyNumberFormat="1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2" fontId="2" fillId="2" borderId="6" xfId="0" applyNumberFormat="1" applyFont="1" applyFill="1" applyBorder="1"/>
    <xf numFmtId="2" fontId="2" fillId="2" borderId="9" xfId="0" applyNumberFormat="1" applyFont="1" applyFill="1" applyBorder="1"/>
    <xf numFmtId="9" fontId="2" fillId="2" borderId="6" xfId="1" applyFont="1" applyFill="1" applyBorder="1"/>
    <xf numFmtId="164" fontId="2" fillId="2" borderId="9" xfId="0" applyNumberFormat="1" applyFont="1" applyFill="1" applyBorder="1"/>
    <xf numFmtId="3" fontId="2" fillId="2" borderId="6" xfId="0" applyNumberFormat="1" applyFont="1" applyFill="1" applyBorder="1"/>
    <xf numFmtId="3" fontId="2" fillId="2" borderId="9" xfId="0" applyNumberFormat="1" applyFont="1" applyFill="1" applyBorder="1"/>
    <xf numFmtId="49" fontId="0" fillId="2" borderId="7" xfId="0" applyNumberFormat="1" applyFill="1" applyBorder="1"/>
    <xf numFmtId="0" fontId="0" fillId="2" borderId="13" xfId="0" applyFill="1" applyBorder="1"/>
    <xf numFmtId="0" fontId="0" fillId="2" borderId="7" xfId="0" applyFill="1" applyBorder="1"/>
    <xf numFmtId="2" fontId="0" fillId="2" borderId="7" xfId="0" applyNumberFormat="1" applyFill="1" applyBorder="1"/>
    <xf numFmtId="2" fontId="0" fillId="2" borderId="13" xfId="0" applyNumberFormat="1" applyFill="1" applyBorder="1"/>
    <xf numFmtId="9" fontId="0" fillId="2" borderId="7" xfId="1" applyFont="1" applyFill="1" applyBorder="1"/>
    <xf numFmtId="164" fontId="0" fillId="2" borderId="13" xfId="0" applyNumberFormat="1" applyFill="1" applyBorder="1"/>
    <xf numFmtId="3" fontId="0" fillId="2" borderId="7" xfId="0" applyNumberFormat="1" applyFill="1" applyBorder="1"/>
    <xf numFmtId="3" fontId="0" fillId="2" borderId="13" xfId="0" applyNumberFormat="1" applyFill="1" applyBorder="1"/>
    <xf numFmtId="0" fontId="2" fillId="3" borderId="11" xfId="0" applyFont="1" applyFill="1" applyBorder="1"/>
    <xf numFmtId="0" fontId="2" fillId="3" borderId="10" xfId="0" applyFont="1" applyFill="1" applyBorder="1"/>
    <xf numFmtId="2" fontId="2" fillId="3" borderId="10" xfId="0" applyNumberFormat="1" applyFont="1" applyFill="1" applyBorder="1"/>
    <xf numFmtId="2" fontId="2" fillId="3" borderId="11" xfId="0" applyNumberFormat="1" applyFont="1" applyFill="1" applyBorder="1"/>
    <xf numFmtId="4" fontId="2" fillId="3" borderId="11" xfId="0" applyNumberFormat="1" applyFont="1" applyFill="1" applyBorder="1"/>
    <xf numFmtId="4" fontId="2" fillId="3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1" xfId="0" applyNumberFormat="1" applyFont="1" applyFill="1" applyBorder="1"/>
    <xf numFmtId="9" fontId="2" fillId="2" borderId="10" xfId="1" applyFont="1" applyFill="1" applyBorder="1"/>
    <xf numFmtId="164" fontId="2" fillId="2" borderId="11" xfId="0" applyNumberFormat="1" applyFont="1" applyFill="1" applyBorder="1"/>
    <xf numFmtId="3" fontId="2" fillId="2" borderId="10" xfId="0" applyNumberFormat="1" applyFont="1" applyFill="1" applyBorder="1"/>
    <xf numFmtId="4" fontId="2" fillId="2" borderId="11" xfId="0" applyNumberFormat="1" applyFont="1" applyFill="1" applyBorder="1"/>
  </cellXfs>
  <cellStyles count="2">
    <cellStyle name="Normal" xfId="0" builtinId="0"/>
    <cellStyle name="Percent" xfId="1" builtinId="5"/>
  </cellStyles>
  <dxfs count="6">
    <dxf>
      <alignment wrapText="0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2</xdr:row>
      <xdr:rowOff>0</xdr:rowOff>
    </xdr:from>
    <xdr:to>
      <xdr:col>16</xdr:col>
      <xdr:colOff>609600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8624C9-5CE5-48BB-B88D-BD23DFD8C85F}"/>
            </a:ext>
          </a:extLst>
        </xdr:cNvPr>
        <xdr:cNvSpPr txBox="1"/>
      </xdr:nvSpPr>
      <xdr:spPr>
        <a:xfrm>
          <a:off x="609599" y="381000"/>
          <a:ext cx="14239876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2</xdr:row>
      <xdr:rowOff>0</xdr:rowOff>
    </xdr:from>
    <xdr:to>
      <xdr:col>16</xdr:col>
      <xdr:colOff>609600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63C0DB-01DF-421D-8F8D-FA063390ECB9}"/>
            </a:ext>
          </a:extLst>
        </xdr:cNvPr>
        <xdr:cNvSpPr txBox="1"/>
      </xdr:nvSpPr>
      <xdr:spPr>
        <a:xfrm>
          <a:off x="657224" y="381000"/>
          <a:ext cx="16087726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2</xdr:row>
      <xdr:rowOff>0</xdr:rowOff>
    </xdr:from>
    <xdr:to>
      <xdr:col>16</xdr:col>
      <xdr:colOff>609600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AA3427-7DFC-4721-A5FB-7F91AAC3FB35}"/>
            </a:ext>
          </a:extLst>
        </xdr:cNvPr>
        <xdr:cNvSpPr txBox="1"/>
      </xdr:nvSpPr>
      <xdr:spPr>
        <a:xfrm>
          <a:off x="657224" y="381000"/>
          <a:ext cx="16087726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algerður Freyja Ágústsdóttir" id="{7E041E92-10CA-40EE-8F28-596D196C0A6D}" userId="S::valgerdur@samband.is::eb29cb23-c7d7-4925-a5a4-36a4a42c68f2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gerður Freyja Ágústsdóttir" refreshedDate="44874.73258935185" createdVersion="6" refreshedVersion="6" minRefreshableVersion="3" recordCount="159" xr:uid="{DAB51C4F-5944-4070-9D2F-7F25708C8F54}">
  <cacheSource type="worksheet">
    <worksheetSource ref="A7:AA166" sheet="Grunntafla"/>
  </cacheSource>
  <cacheFields count="27">
    <cacheField name="Stærð skóla" numFmtId="49">
      <sharedItems count="9">
        <s v="101- 200"/>
        <s v="201 - 300"/>
        <s v="301 - 400"/>
        <s v="401 - 500"/>
        <s v="501 - 600"/>
        <s v="601 &gt;"/>
        <s v="51 - 100"/>
        <s v="1 - 20"/>
        <s v="21 - 50"/>
      </sharedItems>
    </cacheField>
    <cacheField name="Sveitarfélag" numFmtId="0">
      <sharedItems count="59">
        <s v="0000 Reykjavíkurborg"/>
        <s v="1000 Kópavogsbær"/>
        <s v="1100 Seltjarnarnesbær"/>
        <s v="1300 Garðabær"/>
        <s v="1400 Hafnarfjarðarkaupstaður"/>
        <s v="1604 Mosfellsbær"/>
        <s v="2000 Reykjanesbær"/>
        <s v="2300 Grindavíkurbær"/>
        <s v="2506 Sveitarfélagið Vogar"/>
        <s v="2510 Suðurnesjabær"/>
        <s v="3000 Akraneskaupstaður"/>
        <s v="3511 Hvalfjarðarsveit"/>
        <s v="3609 Borgarbyggð"/>
        <s v="3709 Grundarfjarðarbær"/>
        <s v="3711 Stykkishólmsbær"/>
        <s v="3713 Eyja- og Miklaholtshreppur"/>
        <s v="3714 Snæfellsbær"/>
        <s v="3811 Dalabyggð"/>
        <s v="4100 Bolungarvíkurkaupstaður"/>
        <s v="4200 Ísafjarðarbær"/>
        <s v="4502 Reykhólahreppur"/>
        <s v="4604 Tálknafjarðarhreppur"/>
        <s v="4607 Vesturbyggð"/>
        <s v="4803 Súðavíkurhreppur"/>
        <s v="4902 Kaldrananeshreppur"/>
        <s v="4911 Strandabyggð"/>
        <s v="5200 Sveitarfélagið Skagafjörður"/>
        <s v="5508 Húnaþing vestra"/>
        <s v="5604 Blönduósbær "/>
        <s v="5609 Sveitarfélagið Skagaströnd"/>
        <s v="5612 Húnavatnshreppur"/>
        <s v="6000 Akureyrarbær"/>
        <s v="6100 Norðurþing"/>
        <s v="6250 Fjallabyggð"/>
        <s v="6400 Dalvíkurbyggð"/>
        <s v="6513 Eyjafjarðarsveit"/>
        <s v="6515 Hörgársveit"/>
        <s v="6601 Svalbarðsstrandarhreppur"/>
        <s v="6602 Grýtubakkahreppur"/>
        <s v="6607 Skútustaðahreppur"/>
        <s v="6612 Þingeyjarsveit"/>
        <s v="6709 Langanesbyggð"/>
        <s v="7300 Fjarðabyggð"/>
        <s v="7400 Múlaþing"/>
        <s v="7502 Vopnafjarðarhreppur"/>
        <s v="8000 Vestmannaeyjabær"/>
        <s v="8200 Sveitarfélagið Árborg"/>
        <s v="8401 Sveitarfélagið Hornafjörður"/>
        <s v="8508 Mýrdalshreppur"/>
        <s v="8509 Skaftárhreppur"/>
        <s v="8613 Rangárþing eystra"/>
        <s v="8614 Rangárþing ytra"/>
        <s v="8710 Hrunamannahreppur"/>
        <s v="8716 Hveragerðisbær"/>
        <s v="8717 Sveitarfélagið Ölfus"/>
        <s v="8719 Grímsnes- og Grafningshreppur"/>
        <s v="8720 Skeiða- og Gnúpverjahreppur"/>
        <s v="8721 Bláskógabyggð"/>
        <s v="8722 Flóahreppur"/>
      </sharedItems>
    </cacheField>
    <cacheField name="Grunnskóli" numFmtId="0">
      <sharedItems count="159">
        <s v="Klébergsskóli"/>
        <s v="Húsaskóli"/>
        <s v="Ártúnsskóli"/>
        <s v="Hamraskóli"/>
        <s v="Hvassaleitisskóli"/>
        <s v="Selásskóli"/>
        <s v="Víkurskóli"/>
        <s v="Borgaskóli"/>
        <s v="Engjaskóli"/>
        <s v="Vesturbæjarskóli"/>
        <s v="Fossvogsskóli"/>
        <s v="Fellaskóli, Rvík"/>
        <s v="Grandaskóli"/>
        <s v="Ingunnarskóli "/>
        <s v="Vogaskóli"/>
        <s v="Laugalækjarskóli"/>
        <s v="Breiðagerðisskóli"/>
        <s v="Dalskóli"/>
        <s v="Austurbæjarskóli"/>
        <s v="Réttarholtsskóli"/>
        <s v="Álftamýrarskóli"/>
        <s v="Breiðholtsskóli"/>
        <s v="Sæmundarskóli"/>
        <s v="Foldaskóli"/>
        <s v="Háteigsskóli"/>
        <s v="Hólabrekkuskóli"/>
        <s v="Rimaskóli"/>
        <s v="Ölduselsskóli"/>
        <s v="Melaskóli"/>
        <s v="Hlíðaskóli"/>
        <s v="Laugarnesskóli"/>
        <s v="Norðlingaskóli"/>
        <s v="Hagaskóli"/>
        <s v="Seljaskóli"/>
        <s v="Árbæjarskóli"/>
        <s v="Langholtsskóli"/>
        <s v="Kópavogsskóli"/>
        <s v="Lindaskóli"/>
        <s v="Smáraskóli"/>
        <s v="Snælandsskóli"/>
        <s v="Vatnsendaskóli"/>
        <s v="Álfhólsskóli"/>
        <s v="Salaskóli"/>
        <s v="Kársnesskóli"/>
        <s v="Hörðuvallaskóli"/>
        <s v="Grunnskóli Seltjarnarness"/>
        <s v="Urriðaholtsskóli"/>
        <s v="Sjálandsskóli"/>
        <s v="Álftanesskóli"/>
        <s v="Flataskóli"/>
        <s v="Hofstaðaskóli"/>
        <s v="Garðaskóli"/>
        <s v="Engidalsskóli"/>
        <s v="Skarðshlíðarskóli"/>
        <s v="Hvaleyrarskóli"/>
        <s v="Setbergsskóli"/>
        <s v="Lækjarskóli"/>
        <s v="Áslandsskóli"/>
        <s v="Víðistaðaskóli"/>
        <s v="Öldutúnsskóli"/>
        <s v="Hraunvallaskóli"/>
        <s v="Krikaskóli"/>
        <s v="Helgafellsskóli"/>
        <s v="Kvíslarskóli"/>
        <s v="Varmárskóli"/>
        <s v="Lágafellsskóli"/>
        <s v="Háaleitisskóli"/>
        <s v="Stapaskóli"/>
        <s v="Akurskóli"/>
        <s v="Myllubakkaskóli"/>
        <s v="Heiðarskóli Rnes"/>
        <s v="Holtaskóli"/>
        <s v="Njarðvíkurskóli"/>
        <s v="Grunnskóli Grindavíkur"/>
        <s v="Stóru-Vogaskóli"/>
        <s v="Gerðaskóli"/>
        <s v="Grunnskólinn í Sandgerði"/>
        <s v="Brekkubæjarskóli"/>
        <s v="Grundaskóli"/>
        <s v="Heiðarskóli"/>
        <s v="Grunnskóli Borgarfjarðarsveitar"/>
        <s v="Grunnskólinn í Borgarnesi"/>
        <s v="Grunnskóli Grundarfjarðar"/>
        <s v="Grunnskólinn í Stykkishólmi"/>
        <s v="Laugargerðisskóli"/>
        <s v="Grunnskóli Snæfellsbæjar"/>
        <s v="Auðarskóli"/>
        <s v="Grunnskóli Bolungarvíkur"/>
        <s v="Grunnskóli Önundarfjarðar"/>
        <s v="Grunnskólinn Þingeyri"/>
        <s v="Grunnskólinn á Suðureyri"/>
        <s v="Grunnskólinn á Ísafirði"/>
        <s v="Reykhólaskóli"/>
        <s v="Grunnskólinn á Tálknafirði"/>
        <s v="Bíldudalsskóli"/>
        <s v="Patreksskóli"/>
        <s v="Súðavíkurskóli"/>
        <s v="Grunnskólinn á Drangsnesi"/>
        <s v="Grunnskólinn Hólmavík"/>
        <s v="Grunnskólinn austan vatna"/>
        <s v="Varmahlíðaskóli"/>
        <s v="Árskóli"/>
        <s v="Grunnskóli Húnaþing vestra"/>
        <s v="Grunnskólinn á Blönduósi"/>
        <s v="Höfðaskóli"/>
        <s v="Húnavallaskóli"/>
        <s v="Hríseyjarskóli"/>
        <s v="Oddeyrarskóli"/>
        <s v="Glerárskóli"/>
        <s v="Síðuskóli"/>
        <s v="Naustaskóli"/>
        <s v="Giljaskóli"/>
        <s v="Lundarskóli"/>
        <s v="Brekkuskóli"/>
        <s v="Grunnskóli Raufarhafnar"/>
        <s v="Öxarfjarðarskóli"/>
        <s v="Borgarhólsskóli"/>
        <s v="Grunnskóli Fjallabyggðar"/>
        <s v="Leik og grunnsk. Árskógi"/>
        <s v="Grunnskóli Dalvíkurbyggðar"/>
        <s v="Hrafnagilsskóli"/>
        <s v="Þelamerkurskóli"/>
        <s v="Valsárskóli"/>
        <s v="Grenivíkurskóli"/>
        <s v="Reykjahlíðarskóli"/>
        <s v="Stórutjarnarskóli"/>
        <s v="Grunnskóli Þingeyjarsveitar"/>
        <s v="Grunnskólinn á Þórshöfn"/>
        <s v="Grunnskólinn á Stöðvarfirði"/>
        <s v="Grunnskóli Fáskrúðsfjarðar"/>
        <s v="Grunnskólinn á Eskifirði"/>
        <s v="Grunnskóli Reyðarfjarðar"/>
        <s v="Nesskóli"/>
        <s v="Brúarásskóli"/>
        <s v="Seyðisfjarðarskóli  "/>
        <s v="Djúpavogsskóli"/>
        <s v="Fellaskóli, Múlaþ."/>
        <s v="Grunnsk. Egilsst. og Eiðum"/>
        <s v="Vopnafjarðarskóli"/>
        <s v="Grunnskóli Vestmannaeyja"/>
        <s v="Stekkjaskóli "/>
        <s v="Barnaskólinn á Eb. og Stk."/>
        <s v="Vallaskóli"/>
        <s v="Sunnulækjarskóli"/>
        <s v="Grunnskólinn í Hofgarði"/>
        <s v="Grunnskóli Hornafjarðar"/>
        <s v="Grunnskóli Mýrdalshrepps"/>
        <s v="Kirkjubæjarskóli"/>
        <s v="Hvolsskóli"/>
        <s v="Laugalandsskóli, Holtum"/>
        <s v="Grunnskólinn á Hellu"/>
        <s v="Flúðaskóli"/>
        <s v="Grunnskólinn í Hveragerði"/>
        <s v="Grunnskólinn í Þorlákshöfn"/>
        <s v="Kerhólsskóli"/>
        <s v="Þjórsárskóli"/>
        <s v="Bláskógaskóli á Laugarvatni"/>
        <s v="Bláskógaskóli í Reykholti"/>
        <s v="Flóaskóli"/>
      </sharedItems>
    </cacheField>
    <cacheField name="Fjöldi nemenda" numFmtId="0">
      <sharedItems containsSemiMixedTypes="0" containsString="0" containsNumber="1" containsInteger="1" minValue="2" maxValue="855"/>
    </cacheField>
    <cacheField name="Skólastjóri (stg)" numFmtId="2">
      <sharedItems containsSemiMixedTypes="0" containsString="0" containsNumber="1" minValue="0.3" maxValue="2"/>
    </cacheField>
    <cacheField name="Aðstoðar-_x000a_skólastjóri (stg)" numFmtId="2">
      <sharedItems containsSemiMixedTypes="0" containsString="0" containsNumber="1" minValue="0" maxValue="3"/>
    </cacheField>
    <cacheField name="Kennarar (stg)" numFmtId="2">
      <sharedItems containsSemiMixedTypes="0" containsString="0" containsNumber="1" minValue="0.54" maxValue="71.849999999999994"/>
    </cacheField>
    <cacheField name="Deildarstjórar (stg)" numFmtId="2">
      <sharedItems containsSemiMixedTypes="0" containsString="0" containsNumber="1" minValue="0" maxValue="7.17"/>
    </cacheField>
    <cacheField name="Sér-_x000a_kennarar (stg)" numFmtId="2">
      <sharedItems containsSemiMixedTypes="0" containsString="0" containsNumber="1" minValue="0" maxValue="21.61"/>
    </cacheField>
    <cacheField name="Stg. Kenn. með réttindi" numFmtId="2">
      <sharedItems containsSemiMixedTypes="0" containsString="0" containsNumber="1" minValue="0.79" maxValue="78.150000000000006"/>
    </cacheField>
    <cacheField name="Stg. Kenn. án réttinda" numFmtId="0">
      <sharedItems containsSemiMixedTypes="0" containsString="0" containsNumber="1" minValue="0" maxValue="21.9"/>
    </cacheField>
    <cacheField name="Stg. alls við kennslu" numFmtId="2">
      <sharedItems containsSemiMixedTypes="0" containsString="0" containsNumber="1" minValue="1.29" maxValue="88.65"/>
    </cacheField>
    <cacheField name="% grunnskólakennara" numFmtId="9">
      <sharedItems containsSemiMixedTypes="0" containsString="0" containsNumber="1" minValue="0.31832395247029394" maxValue="1"/>
    </cacheField>
    <cacheField name="Aðrir starfsmenn (stg)" numFmtId="0">
      <sharedItems containsSemiMixedTypes="0" containsString="0" containsNumber="1" minValue="0.2" maxValue="49.6"/>
    </cacheField>
    <cacheField name="Stöðugildi alls" numFmtId="2">
      <sharedItems containsSemiMixedTypes="0" containsString="0" containsNumber="1" minValue="2.79" maxValue="133.75"/>
    </cacheField>
    <cacheField name="Nem/stg kennara*" numFmtId="164">
      <sharedItems containsSemiMixedTypes="0" containsString="0" containsNumber="1" minValue="2.75" maxValue="13.517915309446256"/>
    </cacheField>
    <cacheField name="Tekjur" numFmtId="3">
      <sharedItems containsSemiMixedTypes="0" containsString="0" containsNumber="1" minValue="-119428.681" maxValue="0"/>
    </cacheField>
    <cacheField name="Laun og launatengd gjöld" numFmtId="3">
      <sharedItems containsSemiMixedTypes="0" containsString="0" containsNumber="1" minValue="25683.226999999999" maxValue="1319910.416"/>
    </cacheField>
    <cacheField name="Annar rekstrarkostnaður (meðtalin innri leiga og skólaakstur)" numFmtId="3">
      <sharedItems containsSemiMixedTypes="0" containsString="0" containsNumber="1" minValue="12191.172" maxValue="548512.74600000004"/>
    </cacheField>
    <cacheField name=" 3410 Innri húsaleiga (Eignasjóður)" numFmtId="3">
      <sharedItems containsSemiMixedTypes="0" containsString="0" containsNumber="1" minValue="0" maxValue="367598.23300000001"/>
    </cacheField>
    <cacheField name="3130 Skólaakstur" numFmtId="3">
      <sharedItems containsSemiMixedTypes="0" containsString="0" containsNumber="1" minValue="0" maxValue="85184.785999999993"/>
    </cacheField>
    <cacheField name="Kostnaður (brúttó) " numFmtId="3">
      <sharedItems containsSemiMixedTypes="0" containsString="0" containsNumber="1" minValue="37874.398999999998" maxValue="1868423.162"/>
    </cacheField>
    <cacheField name="Útgjöld (nettó)" numFmtId="3">
      <sharedItems containsSemiMixedTypes="0" containsString="0" containsNumber="1" minValue="37797.524999999994" maxValue="1755517.1229999999"/>
    </cacheField>
    <cacheField name="Brúttó Kostnaður/nem" numFmtId="3">
      <sharedItems containsSemiMixedTypes="0" containsString="0" containsNumber="1" minValue="1618.7563311688314" maxValue="18937.199499999999"/>
    </cacheField>
    <cacheField name="Brúttó rekstrarkostn (mínus innri leiga og skólaakstur)/nem" numFmtId="3">
      <sharedItems containsSemiMixedTypes="0" containsString="0" containsNumber="1" minValue="1193.7218934010152" maxValue="10840.201499999999"/>
    </cacheField>
    <cacheField name="Nettó rekstrarkostn (mínus innri leiga og skólaakstur/nem" numFmtId="3">
      <sharedItems containsSemiMixedTypes="0" containsString="0" containsNumber="1" minValue="1145.5625964467004" maxValue="10801.764499999997"/>
    </cacheField>
    <cacheField name="Launakostn/_x000a_nem" numFmtId="3">
      <sharedItems containsSemiMixedTypes="0" containsString="0" containsNumber="1" minValue="949.89614467005083" maxValue="12841.6134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x v="0"/>
    <x v="0"/>
    <x v="0"/>
    <n v="104"/>
    <n v="0.7"/>
    <n v="0"/>
    <n v="10.66"/>
    <n v="1"/>
    <n v="1.8"/>
    <n v="13.66"/>
    <n v="0.5"/>
    <n v="14.16"/>
    <n v="0.96468926553672318"/>
    <n v="7.3"/>
    <n v="21.46"/>
    <n v="8.9193825042881638"/>
    <n v="-16282.745000000001"/>
    <n v="258255.61499999999"/>
    <n v="171996.24600000001"/>
    <n v="128615.287"/>
    <n v="0"/>
    <n v="430251.86100000003"/>
    <n v="413969.11600000004"/>
    <n v="4137.0371250000007"/>
    <n v="2900.3516730769234"/>
    <n v="2743.7868173076927"/>
    <n v="2483.2270673076923"/>
  </r>
  <r>
    <x v="0"/>
    <x v="0"/>
    <x v="1"/>
    <n v="159"/>
    <n v="1"/>
    <n v="1"/>
    <n v="11.92"/>
    <n v="1"/>
    <n v="2.09"/>
    <n v="17.010000000000002"/>
    <n v="0"/>
    <n v="17.010000000000002"/>
    <n v="1"/>
    <n v="11.9"/>
    <n v="28.910000000000004"/>
    <n v="12.306501547987617"/>
    <n v="-19082.142"/>
    <n v="271212.26199999999"/>
    <n v="202575.87599999999"/>
    <n v="156476.098"/>
    <n v="0"/>
    <n v="473788.13799999998"/>
    <n v="454705.99599999998"/>
    <n v="2979.799610062893"/>
    <n v="1995.6732075471696"/>
    <n v="1875.6597358490565"/>
    <n v="1705.7374968553459"/>
  </r>
  <r>
    <x v="0"/>
    <x v="0"/>
    <x v="2"/>
    <n v="175"/>
    <n v="0.75"/>
    <n v="1"/>
    <n v="15.72"/>
    <n v="0"/>
    <n v="0.5"/>
    <n v="17.97"/>
    <n v="0"/>
    <n v="17.97"/>
    <n v="1"/>
    <n v="20.100000000000001"/>
    <n v="38.07"/>
    <n v="11.132315521628499"/>
    <n v="-11202.968999999999"/>
    <n v="205009.40700000001"/>
    <n v="101523.93799999999"/>
    <n v="54496.588000000003"/>
    <n v="0"/>
    <n v="306533.34499999997"/>
    <n v="295330.37599999999"/>
    <n v="1751.6191142857142"/>
    <n v="1440.2100399999999"/>
    <n v="1376.1930742857144"/>
    <n v="1171.4823257142857"/>
  </r>
  <r>
    <x v="0"/>
    <x v="0"/>
    <x v="3"/>
    <n v="187"/>
    <n v="1"/>
    <n v="1"/>
    <n v="16.87"/>
    <n v="3"/>
    <n v="3"/>
    <n v="21.67"/>
    <n v="3.2"/>
    <n v="24.87"/>
    <n v="0.87133092078809815"/>
    <n v="17.600000000000001"/>
    <n v="42.470000000000006"/>
    <n v="9.4111726220432814"/>
    <n v="-21063.923999999999"/>
    <n v="374584.40600000002"/>
    <n v="198983.606"/>
    <n v="147071.88200000001"/>
    <n v="0"/>
    <n v="573568.01199999999"/>
    <n v="552504.08799999999"/>
    <n v="3067.2086203208555"/>
    <n v="2280.7279679144385"/>
    <n v="2168.0866631016042"/>
    <n v="2003.1251657754012"/>
  </r>
  <r>
    <x v="0"/>
    <x v="0"/>
    <x v="4"/>
    <n v="188"/>
    <n v="1"/>
    <n v="0.5"/>
    <n v="19.73"/>
    <n v="3.84"/>
    <n v="2.0499999999999998"/>
    <n v="19.82"/>
    <n v="7.3"/>
    <n v="27.12"/>
    <n v="0.7308259587020649"/>
    <n v="16.399999999999999"/>
    <n v="43.519999999999996"/>
    <n v="7.9762409843020787"/>
    <n v="-14949"/>
    <n v="383507"/>
    <n v="211115"/>
    <n v="139472.62591999999"/>
    <n v="0"/>
    <n v="594622"/>
    <n v="579673"/>
    <n v="3162.8829787234044"/>
    <n v="2421.0073089361699"/>
    <n v="2341.4913514893615"/>
    <n v="2039.9308510638298"/>
  </r>
  <r>
    <x v="0"/>
    <x v="0"/>
    <x v="5"/>
    <n v="196"/>
    <n v="1"/>
    <n v="1"/>
    <n v="19.309999999999999"/>
    <n v="1.01"/>
    <n v="1.04"/>
    <n v="21.66"/>
    <n v="1.7"/>
    <n v="23.36"/>
    <n v="0.92722602739726034"/>
    <n v="12.3"/>
    <n v="35.660000000000004"/>
    <n v="9.6456692913385833"/>
    <n v="-18942.763999999999"/>
    <n v="358845.266"/>
    <n v="195729.31200000001"/>
    <n v="157167.91899999999"/>
    <n v="0"/>
    <n v="554574.57799999998"/>
    <n v="535631.81400000001"/>
    <n v="2829.462132653061"/>
    <n v="2027.5849948979592"/>
    <n v="1930.9382397959184"/>
    <n v="1830.8431938775511"/>
  </r>
  <r>
    <x v="1"/>
    <x v="0"/>
    <x v="6"/>
    <n v="236"/>
    <n v="1"/>
    <n v="1"/>
    <n v="21.28"/>
    <n v="3"/>
    <n v="0.49"/>
    <n v="24.87"/>
    <n v="1.9"/>
    <n v="26.77"/>
    <n v="0.92902502801643638"/>
    <n v="8.6"/>
    <n v="35.369999999999997"/>
    <n v="9.7199341021416803"/>
    <n v="-17756.556"/>
    <n v="329831.82500000001"/>
    <n v="206531.13500000001"/>
    <n v="142733.016"/>
    <n v="0"/>
    <n v="536362.96"/>
    <n v="518606.40399999998"/>
    <n v="2272.724406779661"/>
    <n v="1667.9234915254235"/>
    <n v="1592.6838474576271"/>
    <n v="1397.5924788135594"/>
  </r>
  <r>
    <x v="1"/>
    <x v="0"/>
    <x v="7"/>
    <n v="246"/>
    <n v="1"/>
    <n v="1"/>
    <n v="25.9"/>
    <n v="2"/>
    <n v="1.83"/>
    <n v="29.73"/>
    <n v="2"/>
    <n v="31.73"/>
    <n v="0.93696816892530732"/>
    <n v="11.5"/>
    <n v="43.230000000000004"/>
    <n v="8.8172043010752699"/>
    <n v="-21326"/>
    <n v="430764"/>
    <n v="224481"/>
    <n v="164356.93901106046"/>
    <n v="0"/>
    <n v="655245"/>
    <n v="633919"/>
    <n v="2663.5975609756097"/>
    <n v="1995.4799227192664"/>
    <n v="1908.7888658086974"/>
    <n v="1751.0731707317073"/>
  </r>
  <r>
    <x v="1"/>
    <x v="0"/>
    <x v="8"/>
    <n v="247"/>
    <n v="1"/>
    <n v="1"/>
    <n v="23.07"/>
    <n v="2"/>
    <n v="2.02"/>
    <n v="27.89"/>
    <n v="1.2"/>
    <n v="29.09"/>
    <n v="0.95874871089721558"/>
    <n v="12.2"/>
    <n v="41.290000000000006"/>
    <n v="9.852413242919825"/>
    <n v="-27560"/>
    <n v="389567"/>
    <n v="227262"/>
    <n v="152780.47998893957"/>
    <n v="0"/>
    <n v="616829"/>
    <n v="589269"/>
    <n v="2497.2834008097166"/>
    <n v="1878.7389474132001"/>
    <n v="1767.1600000447791"/>
    <n v="1577.1943319838056"/>
  </r>
  <r>
    <x v="2"/>
    <x v="0"/>
    <x v="9"/>
    <n v="312"/>
    <n v="1"/>
    <n v="1"/>
    <n v="25.55"/>
    <n v="2"/>
    <n v="2.89"/>
    <n v="29.139999999999997"/>
    <n v="3.3"/>
    <n v="32.44"/>
    <n v="0.89827373612823669"/>
    <n v="17.8"/>
    <n v="50.239999999999995"/>
    <n v="11.32486388384755"/>
    <n v="-26624.683000000001"/>
    <n v="464587.97899999999"/>
    <n v="310264.75300000003"/>
    <n v="245396.21400000001"/>
    <n v="0"/>
    <n v="774852.73200000008"/>
    <n v="748228.04900000012"/>
    <n v="2483.5023461538462"/>
    <n v="1696.9760192307695"/>
    <n v="1611.640496794872"/>
    <n v="1489.0640352564103"/>
  </r>
  <r>
    <x v="2"/>
    <x v="0"/>
    <x v="10"/>
    <n v="326"/>
    <n v="1"/>
    <n v="1"/>
    <n v="25.08"/>
    <n v="2.8"/>
    <n v="0.25"/>
    <n v="28.33"/>
    <n v="1.8"/>
    <n v="30.13"/>
    <n v="0.9402588781944905"/>
    <n v="13.6"/>
    <n v="43.73"/>
    <n v="11.69296987087518"/>
    <n v="-29281.542000000001"/>
    <n v="497712.772"/>
    <n v="337231.46799999999"/>
    <n v="178312.87"/>
    <n v="0"/>
    <n v="834944.24"/>
    <n v="805662.69799999997"/>
    <n v="2561.1786503067483"/>
    <n v="2014.2066564417178"/>
    <n v="1924.3859754601226"/>
    <n v="1526.7262944785275"/>
  </r>
  <r>
    <x v="2"/>
    <x v="0"/>
    <x v="11"/>
    <n v="341"/>
    <n v="1"/>
    <n v="1"/>
    <n v="30.65"/>
    <n v="6"/>
    <n v="6.09"/>
    <n v="36.44"/>
    <n v="8.3000000000000007"/>
    <n v="44.74"/>
    <n v="0.81448368350469369"/>
    <n v="32.6"/>
    <n v="77.339999999999989"/>
    <n v="9.3042291950886771"/>
    <n v="-43318"/>
    <n v="738170"/>
    <n v="302692"/>
    <n v="224681.01199999999"/>
    <n v="0"/>
    <n v="1040862"/>
    <n v="997544"/>
    <n v="3052.3812316715544"/>
    <n v="2393.4926334310849"/>
    <n v="2266.4603753665688"/>
    <n v="2164.7214076246332"/>
  </r>
  <r>
    <x v="2"/>
    <x v="0"/>
    <x v="12"/>
    <n v="343"/>
    <n v="2"/>
    <n v="1"/>
    <n v="30.19"/>
    <n v="1.1399999999999999"/>
    <n v="2.08"/>
    <n v="35.409999999999997"/>
    <n v="1"/>
    <n v="36.409999999999997"/>
    <n v="0.97253501785223839"/>
    <n v="15.9"/>
    <n v="52.309999999999995"/>
    <n v="10.947973188637089"/>
    <n v="-30363.616999999998"/>
    <n v="499561.85399999999"/>
    <n v="223687.68299999999"/>
    <n v="161205.08799999999"/>
    <n v="0"/>
    <n v="723249.53700000001"/>
    <n v="692885.92"/>
    <n v="2108.5992332361516"/>
    <n v="1638.6135539358602"/>
    <n v="1550.0898892128282"/>
    <n v="1456.44855393586"/>
  </r>
  <r>
    <x v="2"/>
    <x v="0"/>
    <x v="13"/>
    <n v="343"/>
    <n v="1"/>
    <n v="1"/>
    <n v="30.08"/>
    <n v="3"/>
    <n v="1.02"/>
    <n v="32.1"/>
    <n v="4"/>
    <n v="36.1"/>
    <n v="0.88919667590027707"/>
    <n v="22.4"/>
    <n v="58.5"/>
    <n v="10.368802902055624"/>
    <n v="-43208.457000000002"/>
    <n v="574955.34499999997"/>
    <n v="276364.45600000001"/>
    <n v="202805.23199999999"/>
    <n v="0"/>
    <n v="851319.80099999998"/>
    <n v="808111.34399999992"/>
    <n v="2481.9819271137026"/>
    <n v="1890.7130291545191"/>
    <n v="1764.7408513119533"/>
    <n v="1676.2546501457725"/>
  </r>
  <r>
    <x v="2"/>
    <x v="0"/>
    <x v="14"/>
    <n v="350"/>
    <n v="1"/>
    <n v="1"/>
    <n v="31.14"/>
    <n v="3"/>
    <n v="5.25"/>
    <n v="37.39"/>
    <n v="4"/>
    <n v="41.39"/>
    <n v="0.90335829910606424"/>
    <n v="22.6"/>
    <n v="63.99"/>
    <n v="10.251903925014645"/>
    <n v="-38829.453000000001"/>
    <n v="565504.00600000005"/>
    <n v="318556.79100000003"/>
    <n v="246121.44200000001"/>
    <n v="0"/>
    <n v="884060.79700000002"/>
    <n v="845231.34400000004"/>
    <n v="2525.8879914285717"/>
    <n v="1822.6838714285714"/>
    <n v="1711.742577142857"/>
    <n v="1615.7257314285716"/>
  </r>
  <r>
    <x v="2"/>
    <x v="0"/>
    <x v="15"/>
    <n v="372"/>
    <n v="1"/>
    <n v="1"/>
    <n v="29.05"/>
    <n v="3"/>
    <n v="2.19"/>
    <n v="35.340000000000003"/>
    <n v="0.9"/>
    <n v="36.24"/>
    <n v="0.97516556291390732"/>
    <n v="12.1"/>
    <n v="48.34"/>
    <n v="11.606864274570984"/>
    <n v="-25019.370999999999"/>
    <n v="469013.41100000002"/>
    <n v="235828.68799999999"/>
    <n v="168402.96"/>
    <n v="0"/>
    <n v="704842.09900000005"/>
    <n v="679822.728"/>
    <n v="1894.7368252688173"/>
    <n v="1442.0406962365594"/>
    <n v="1374.7843225806453"/>
    <n v="1260.7887392473119"/>
  </r>
  <r>
    <x v="2"/>
    <x v="0"/>
    <x v="16"/>
    <n v="388"/>
    <n v="1"/>
    <n v="1"/>
    <n v="33.909999999999997"/>
    <n v="2"/>
    <n v="1"/>
    <n v="26.509999999999998"/>
    <n v="12.4"/>
    <n v="38.909999999999997"/>
    <n v="0.6813158571061424"/>
    <n v="14.6"/>
    <n v="53.51"/>
    <n v="10.804789752158173"/>
    <n v="-36549.133999999998"/>
    <n v="515636.55"/>
    <n v="258655.58100000001"/>
    <n v="199334.00899999999"/>
    <n v="0"/>
    <n v="774292.13100000005"/>
    <n v="737742.99700000009"/>
    <n v="1995.5982757731961"/>
    <n v="1481.8508298969075"/>
    <n v="1387.6520309278353"/>
    <n v="1328.9601804123711"/>
  </r>
  <r>
    <x v="2"/>
    <x v="0"/>
    <x v="17"/>
    <n v="394"/>
    <n v="0.5"/>
    <n v="1"/>
    <n v="32.479999999999997"/>
    <n v="2"/>
    <n v="3.85"/>
    <n v="38.53"/>
    <n v="1.3"/>
    <n v="39.83"/>
    <n v="0.96736128546321876"/>
    <n v="16.899999999999999"/>
    <n v="56.73"/>
    <n v="11.426914153132252"/>
    <n v="-18974.762999999999"/>
    <n v="374259.08100000001"/>
    <n v="457888.92300000001"/>
    <n v="361821.57799999998"/>
    <n v="0"/>
    <n v="832148.00399999996"/>
    <n v="813173.24099999992"/>
    <n v="2112.0507715736039"/>
    <n v="1193.7218934010152"/>
    <n v="1145.5625964467004"/>
    <n v="949.89614467005083"/>
  </r>
  <r>
    <x v="3"/>
    <x v="0"/>
    <x v="18"/>
    <n v="404"/>
    <n v="1"/>
    <n v="1"/>
    <n v="31.19"/>
    <n v="3.5"/>
    <n v="8.6199999999999992"/>
    <n v="45.010000000000005"/>
    <n v="0.3"/>
    <n v="45.31"/>
    <n v="0.99337894504524393"/>
    <n v="18.7"/>
    <n v="64.010000000000005"/>
    <n v="11.646007494955319"/>
    <n v="-38288.345999999998"/>
    <n v="626628.56000000006"/>
    <n v="293466.60800000001"/>
    <n v="224060.37400000001"/>
    <n v="0"/>
    <n v="920095.16800000006"/>
    <n v="881806.82200000004"/>
    <n v="2277.4632871287131"/>
    <n v="1722.858400990099"/>
    <n v="1628.0852673267329"/>
    <n v="1551.0607920792081"/>
  </r>
  <r>
    <x v="3"/>
    <x v="0"/>
    <x v="19"/>
    <n v="409"/>
    <n v="1"/>
    <n v="1"/>
    <n v="28.35"/>
    <n v="2.0699999999999998"/>
    <n v="5.34"/>
    <n v="37.76"/>
    <n v="0"/>
    <n v="37.76"/>
    <n v="1"/>
    <n v="16.399999999999999"/>
    <n v="54.16"/>
    <n v="13.445101906640367"/>
    <n v="-31118.906999999999"/>
    <n v="509064.946"/>
    <n v="228263.375"/>
    <n v="171431.52799999999"/>
    <n v="0"/>
    <n v="737328.321"/>
    <n v="706209.41399999999"/>
    <n v="1802.7587310513447"/>
    <n v="1383.610740831296"/>
    <n v="1307.5253936430317"/>
    <n v="1244.6575696821517"/>
  </r>
  <r>
    <x v="3"/>
    <x v="0"/>
    <x v="20"/>
    <n v="421"/>
    <n v="1"/>
    <n v="1"/>
    <n v="38.450000000000003"/>
    <n v="2.4900000000000002"/>
    <n v="0.25"/>
    <n v="39.489999999999995"/>
    <n v="3.7"/>
    <n v="43.19"/>
    <n v="0.91433202130122704"/>
    <n v="19"/>
    <n v="62.19"/>
    <n v="10.283341475329749"/>
    <n v="-79481"/>
    <n v="592374"/>
    <n v="253784"/>
    <n v="184703.43922537827"/>
    <n v="0"/>
    <n v="846158"/>
    <n v="766677"/>
    <n v="2009.8764845605701"/>
    <n v="1571.1509757116908"/>
    <n v="1382.3600018399568"/>
    <n v="1407.064133016627"/>
  </r>
  <r>
    <x v="3"/>
    <x v="0"/>
    <x v="21"/>
    <n v="433"/>
    <n v="1"/>
    <n v="2"/>
    <n v="37.39"/>
    <n v="2"/>
    <n v="4.59"/>
    <n v="36.78"/>
    <n v="10.199999999999999"/>
    <n v="46.98"/>
    <n v="0.78288633461047263"/>
    <n v="20.2"/>
    <n v="67.180000000000007"/>
    <n v="10.992637725310992"/>
    <n v="-30240.698"/>
    <n v="632455.52399999998"/>
    <n v="294884.62099999998"/>
    <n v="225538.883"/>
    <n v="0"/>
    <n v="927340.14500000002"/>
    <n v="897099.44700000004"/>
    <n v="2141.6631524249424"/>
    <n v="1620.7881339491917"/>
    <n v="1550.9481847575057"/>
    <n v="1460.6363140877597"/>
  </r>
  <r>
    <x v="3"/>
    <x v="0"/>
    <x v="22"/>
    <n v="441"/>
    <n v="1"/>
    <n v="1"/>
    <n v="36.64"/>
    <n v="0"/>
    <n v="4.9400000000000004"/>
    <n v="42.48"/>
    <n v="1.1000000000000001"/>
    <n v="43.58"/>
    <n v="0.97475906379072963"/>
    <n v="20.2"/>
    <n v="63.779999999999994"/>
    <n v="12.036026200873362"/>
    <n v="-40579.250999999997"/>
    <n v="673277.24300000002"/>
    <n v="375066.41100000002"/>
    <n v="302005.549"/>
    <n v="0"/>
    <n v="1048343.6540000001"/>
    <n v="1007764.403"/>
    <n v="2377.1964943310659"/>
    <n v="1692.3766553287985"/>
    <n v="1600.3602131519276"/>
    <n v="1526.7057664399094"/>
  </r>
  <r>
    <x v="3"/>
    <x v="0"/>
    <x v="23"/>
    <n v="467"/>
    <n v="1"/>
    <n v="1"/>
    <n v="40.46"/>
    <n v="2"/>
    <n v="9.09"/>
    <n v="47.15"/>
    <n v="6.4"/>
    <n v="53.55"/>
    <n v="0.88048552754435105"/>
    <n v="23.2"/>
    <n v="76.75"/>
    <n v="10.998586905322657"/>
    <n v="-33467.745000000003"/>
    <n v="758804.41500000004"/>
    <n v="325994.67700000003"/>
    <n v="240272.424"/>
    <n v="0"/>
    <n v="1084799.0920000002"/>
    <n v="1051331.3470000001"/>
    <n v="2322.9102612419706"/>
    <n v="1808.4082826552467"/>
    <n v="1736.742875802998"/>
    <n v="1624.8488543897217"/>
  </r>
  <r>
    <x v="3"/>
    <x v="0"/>
    <x v="24"/>
    <n v="474"/>
    <n v="1"/>
    <n v="1"/>
    <n v="38.78"/>
    <n v="4"/>
    <n v="1"/>
    <n v="29.98"/>
    <n v="15.8"/>
    <n v="45.78"/>
    <n v="0.65487112276103099"/>
    <n v="19.3"/>
    <n v="65.08"/>
    <n v="11.079943899018232"/>
    <n v="-36633.587"/>
    <n v="592901.86600000004"/>
    <n v="220925.32"/>
    <n v="150948.70600000001"/>
    <n v="0"/>
    <n v="813827.18599999999"/>
    <n v="777193.59899999993"/>
    <n v="1716.9349915611815"/>
    <n v="1398.477805907173"/>
    <n v="1321.191757383966"/>
    <n v="1250.847818565401"/>
  </r>
  <r>
    <x v="3"/>
    <x v="0"/>
    <x v="25"/>
    <n v="475"/>
    <n v="1"/>
    <n v="1"/>
    <n v="40.36"/>
    <n v="3.04"/>
    <n v="4.59"/>
    <n v="42.39"/>
    <n v="7.6"/>
    <n v="49.99"/>
    <n v="0.84796959391878368"/>
    <n v="17.899999999999999"/>
    <n v="67.89"/>
    <n v="10.944700460829493"/>
    <n v="-33832.248"/>
    <n v="683641.446"/>
    <n v="301491.473"/>
    <n v="212105.78"/>
    <n v="0"/>
    <n v="985132.91899999999"/>
    <n v="951300.67099999997"/>
    <n v="2073.9640399999998"/>
    <n v="1627.4255557894737"/>
    <n v="1556.1997705263157"/>
    <n v="1439.2451494736843"/>
  </r>
  <r>
    <x v="4"/>
    <x v="0"/>
    <x v="26"/>
    <n v="502"/>
    <n v="1"/>
    <n v="1"/>
    <n v="40.74"/>
    <n v="2"/>
    <n v="3.59"/>
    <n v="43.33"/>
    <n v="5"/>
    <n v="48.33"/>
    <n v="0.89654458928201941"/>
    <n v="24.2"/>
    <n v="72.53"/>
    <n v="11.745437529246606"/>
    <n v="-40786.567000000003"/>
    <n v="706464.42799999996"/>
    <n v="326120.49599999998"/>
    <n v="244307.304"/>
    <n v="0"/>
    <n v="1032584.9239999999"/>
    <n v="991798.35699999984"/>
    <n v="2056.9420796812747"/>
    <n v="1570.2741434262946"/>
    <n v="1489.0260019920315"/>
    <n v="1407.2996573705179"/>
  </r>
  <r>
    <x v="4"/>
    <x v="0"/>
    <x v="27"/>
    <n v="517"/>
    <n v="1"/>
    <n v="2"/>
    <n v="37.57"/>
    <n v="1"/>
    <n v="5.83"/>
    <n v="43.6"/>
    <n v="3.8"/>
    <n v="47.4"/>
    <n v="0.91983122362869207"/>
    <n v="23.3"/>
    <n v="70.7"/>
    <n v="13.404200155561316"/>
    <n v="-40669.519999999997"/>
    <n v="660358.15700000001"/>
    <n v="358139.01400000002"/>
    <n v="269423.18800000002"/>
    <n v="0"/>
    <n v="1018497.1710000001"/>
    <n v="977827.65100000007"/>
    <n v="1970.0138704061897"/>
    <n v="1448.8858471953579"/>
    <n v="1370.2213984526111"/>
    <n v="1277.2885048355899"/>
  </r>
  <r>
    <x v="4"/>
    <x v="0"/>
    <x v="28"/>
    <n v="552"/>
    <n v="1"/>
    <n v="2"/>
    <n v="51.6"/>
    <n v="1"/>
    <n v="1.05"/>
    <n v="43.25"/>
    <n v="13.4"/>
    <n v="56.65"/>
    <n v="0.76345984112974408"/>
    <n v="24.6"/>
    <n v="81.25"/>
    <n v="10.494296577946768"/>
    <n v="-48120.800000000003"/>
    <n v="800525.18200000003"/>
    <n v="268812.46999999997"/>
    <n v="174372.489"/>
    <n v="0"/>
    <n v="1069337.652"/>
    <n v="1021216.852"/>
    <n v="1937.2058913043479"/>
    <n v="1621.3137010869564"/>
    <n v="1534.1383387681158"/>
    <n v="1450.2267789855073"/>
  </r>
  <r>
    <x v="4"/>
    <x v="0"/>
    <x v="29"/>
    <n v="558"/>
    <n v="1"/>
    <n v="0"/>
    <n v="41"/>
    <n v="1.66"/>
    <n v="8.15"/>
    <n v="44.11"/>
    <n v="7.7"/>
    <n v="51.81"/>
    <n v="0.85138004246284493"/>
    <n v="32.1"/>
    <n v="83.910000000000011"/>
    <n v="13.080168776371309"/>
    <n v="-43622.57"/>
    <n v="858409.598"/>
    <n v="352241.19799999997"/>
    <n v="241064.01699999999"/>
    <n v="0"/>
    <n v="1210650.7960000001"/>
    <n v="1167028.226"/>
    <n v="2169.625082437276"/>
    <n v="1737.6107150537637"/>
    <n v="1659.4340663082437"/>
    <n v="1538.3684551971326"/>
  </r>
  <r>
    <x v="4"/>
    <x v="0"/>
    <x v="30"/>
    <n v="567"/>
    <n v="1"/>
    <n v="1"/>
    <n v="45.16"/>
    <n v="1"/>
    <n v="3.78"/>
    <n v="48.94"/>
    <n v="3"/>
    <n v="51.94"/>
    <n v="0.94224104736234116"/>
    <n v="16.600000000000001"/>
    <n v="68.539999999999992"/>
    <n v="12.283362218370884"/>
    <n v="-53965.141000000003"/>
    <n v="752261.00899999996"/>
    <n v="315316.28700000001"/>
    <n v="227555.76800000001"/>
    <n v="0"/>
    <n v="1067577.2960000001"/>
    <n v="1013612.155"/>
    <n v="1882.8523738977074"/>
    <n v="1481.5194497354498"/>
    <n v="1386.3428342151676"/>
    <n v="1326.7389929453261"/>
  </r>
  <r>
    <x v="4"/>
    <x v="0"/>
    <x v="31"/>
    <n v="596"/>
    <n v="1"/>
    <n v="2.09"/>
    <n v="44.87"/>
    <n v="2.02"/>
    <n v="2.0299999999999998"/>
    <n v="51.01"/>
    <n v="1"/>
    <n v="52.01"/>
    <n v="0.98077292828302254"/>
    <n v="31.7"/>
    <n v="83.71"/>
    <n v="12.7105992748987"/>
    <n v="-58705.898999999998"/>
    <n v="821595.75699999998"/>
    <n v="466656.40700000001"/>
    <n v="367598.23300000001"/>
    <n v="0"/>
    <n v="1288252.1639999999"/>
    <n v="1229546.2649999999"/>
    <n v="2161.4969194630871"/>
    <n v="1544.7213607382548"/>
    <n v="1446.2215302013421"/>
    <n v="1378.5163708053692"/>
  </r>
  <r>
    <x v="5"/>
    <x v="0"/>
    <x v="32"/>
    <n v="604"/>
    <n v="1"/>
    <n v="1"/>
    <n v="43.18"/>
    <n v="2.5"/>
    <n v="1.78"/>
    <n v="37.56"/>
    <n v="11.9"/>
    <n v="49.46"/>
    <n v="0.75940153659522847"/>
    <n v="5.7"/>
    <n v="55.160000000000004"/>
    <n v="13.222416812609458"/>
    <n v="-44125.692000000003"/>
    <n v="700525.48300000001"/>
    <n v="326376.04200000002"/>
    <n v="214411.68100000001"/>
    <n v="0"/>
    <n v="1026901.525"/>
    <n v="982775.83299999998"/>
    <n v="1700.1680877483443"/>
    <n v="1345.1818609271525"/>
    <n v="1272.1260794701986"/>
    <n v="1159.8104023178807"/>
  </r>
  <r>
    <x v="5"/>
    <x v="0"/>
    <x v="33"/>
    <n v="645"/>
    <n v="1"/>
    <n v="1"/>
    <n v="52.17"/>
    <n v="2.5499999999999998"/>
    <n v="2.98"/>
    <n v="57.300000000000004"/>
    <n v="2.4"/>
    <n v="59.7"/>
    <n v="0.95979899497487442"/>
    <n v="31.3"/>
    <n v="91.000000000000014"/>
    <n v="11.787280701754387"/>
    <n v="-46919.752"/>
    <n v="853699.18599999999"/>
    <n v="283380.95799999998"/>
    <n v="187567.99100000001"/>
    <n v="0"/>
    <n v="1137080.1439999999"/>
    <n v="1090160.3919999998"/>
    <n v="1762.9149519379844"/>
    <n v="1472.1118651162788"/>
    <n v="1399.3680635658911"/>
    <n v="1323.5646294573644"/>
  </r>
  <r>
    <x v="5"/>
    <x v="0"/>
    <x v="34"/>
    <n v="698"/>
    <n v="1"/>
    <n v="2"/>
    <n v="51.68"/>
    <n v="3.51"/>
    <n v="7.55"/>
    <n v="62.639999999999993"/>
    <n v="3.1"/>
    <n v="65.739999999999995"/>
    <n v="0.95284453909339817"/>
    <n v="32.700000000000003"/>
    <n v="98.44"/>
    <n v="12.647218699039682"/>
    <n v="-57449.283000000003"/>
    <n v="907154.04"/>
    <n v="388401.66200000001"/>
    <n v="276868.19400000002"/>
    <n v="0"/>
    <n v="1295555.702"/>
    <n v="1238106.419"/>
    <n v="1856.0969942693409"/>
    <n v="1459.4376905444126"/>
    <n v="1377.1321275071632"/>
    <n v="1299.6476217765044"/>
  </r>
  <r>
    <x v="5"/>
    <x v="0"/>
    <x v="35"/>
    <n v="703"/>
    <n v="1"/>
    <n v="1"/>
    <n v="51.41"/>
    <n v="4.5199999999999996"/>
    <n v="9.7100000000000009"/>
    <n v="64.739999999999995"/>
    <n v="2.9"/>
    <n v="67.64"/>
    <n v="0.95712596096984026"/>
    <n v="29.2"/>
    <n v="96.84"/>
    <n v="12.569283032361882"/>
    <n v="-56217.103000000003"/>
    <n v="956186.05500000005"/>
    <n v="405513.49200000003"/>
    <n v="300269.58"/>
    <n v="0"/>
    <n v="1361699.547"/>
    <n v="1305482.4440000001"/>
    <n v="1936.9837083926031"/>
    <n v="1509.8577055476528"/>
    <n v="1429.8902759601708"/>
    <n v="1360.1508605974395"/>
  </r>
  <r>
    <x v="2"/>
    <x v="1"/>
    <x v="36"/>
    <n v="372"/>
    <n v="1"/>
    <n v="1"/>
    <n v="34.07"/>
    <n v="2"/>
    <n v="8.56"/>
    <n v="41.53"/>
    <n v="5.0999999999999996"/>
    <n v="46.63"/>
    <n v="0.89062835084709413"/>
    <n v="23.6"/>
    <n v="70.22999999999999"/>
    <n v="10.313279733850845"/>
    <n v="-46423.913999999997"/>
    <n v="664701.02899999998"/>
    <n v="166104.88099999999"/>
    <n v="88741.895999999993"/>
    <n v="0"/>
    <n v="830805.90999999992"/>
    <n v="784381.99599999993"/>
    <n v="2233.3492204301074"/>
    <n v="1994.7957365591396"/>
    <n v="1870.0002688172042"/>
    <n v="1786.8307231182796"/>
  </r>
  <r>
    <x v="3"/>
    <x v="1"/>
    <x v="37"/>
    <n v="450"/>
    <n v="1"/>
    <n v="0"/>
    <n v="36.76"/>
    <n v="4.0199999999999996"/>
    <n v="2.5299999999999998"/>
    <n v="42.21"/>
    <n v="2.1"/>
    <n v="44.31"/>
    <n v="0.95260663507109"/>
    <n v="24.6"/>
    <n v="68.91"/>
    <n v="11.034820990681707"/>
    <n v="-63277.133000000002"/>
    <n v="618484.68700000003"/>
    <n v="251894.17800000001"/>
    <n v="143618.052"/>
    <n v="0"/>
    <n v="870378.86499999999"/>
    <n v="807101.73199999996"/>
    <n v="1934.1752555555556"/>
    <n v="1615.0240288888888"/>
    <n v="1474.4081777777776"/>
    <n v="1374.4104155555556"/>
  </r>
  <r>
    <x v="3"/>
    <x v="1"/>
    <x v="38"/>
    <n v="451"/>
    <n v="1"/>
    <n v="1.05"/>
    <n v="34.58"/>
    <n v="2"/>
    <n v="4.0199999999999996"/>
    <n v="36.549999999999997"/>
    <n v="6.1"/>
    <n v="42.65"/>
    <n v="0.85697538100820625"/>
    <n v="21.4"/>
    <n v="64.05"/>
    <n v="12.329141607435758"/>
    <n v="-19735.875"/>
    <n v="608249.78799999994"/>
    <n v="220169.87700000001"/>
    <n v="130894.81200000001"/>
    <n v="0"/>
    <n v="828419.66499999992"/>
    <n v="808683.78999999992"/>
    <n v="1836.8506984478934"/>
    <n v="1546.6182993348114"/>
    <n v="1502.8580443458977"/>
    <n v="1348.669152993348"/>
  </r>
  <r>
    <x v="3"/>
    <x v="1"/>
    <x v="39"/>
    <n v="458"/>
    <n v="1"/>
    <n v="1"/>
    <n v="37.61"/>
    <n v="1"/>
    <n v="5.43"/>
    <n v="39.44"/>
    <n v="6.6"/>
    <n v="46.04"/>
    <n v="0.85664639443961765"/>
    <n v="18.3"/>
    <n v="64.339999999999989"/>
    <n v="11.862211862211863"/>
    <n v="-60003.055"/>
    <n v="676151.28899999999"/>
    <n v="215207.86300000001"/>
    <n v="111593.4"/>
    <n v="0"/>
    <n v="891359.152"/>
    <n v="831356.09699999995"/>
    <n v="1946.1990218340611"/>
    <n v="1702.545310043668"/>
    <n v="1571.5342729257641"/>
    <n v="1476.3128580786026"/>
  </r>
  <r>
    <x v="4"/>
    <x v="1"/>
    <x v="40"/>
    <n v="568"/>
    <n v="1"/>
    <n v="1"/>
    <n v="43.09"/>
    <n v="3.01"/>
    <n v="6.85"/>
    <n v="50.75"/>
    <n v="4.2"/>
    <n v="54.95"/>
    <n v="0.92356687898089163"/>
    <n v="20.8"/>
    <n v="75.75"/>
    <n v="12.321041214750542"/>
    <n v="-61585.953000000001"/>
    <n v="726830.33799999999"/>
    <n v="396565.98800000001"/>
    <n v="255571.34400000001"/>
    <n v="0"/>
    <n v="1123396.3259999999"/>
    <n v="1061810.3729999999"/>
    <n v="1977.8104330985914"/>
    <n v="1527.8608838028167"/>
    <n v="1419.4349102112674"/>
    <n v="1279.6308767605633"/>
  </r>
  <r>
    <x v="4"/>
    <x v="1"/>
    <x v="41"/>
    <n v="572"/>
    <n v="1"/>
    <n v="1"/>
    <n v="44.82"/>
    <n v="4"/>
    <n v="21.61"/>
    <n v="59.930000000000007"/>
    <n v="12.5"/>
    <n v="72.430000000000007"/>
    <n v="0.82741957752312578"/>
    <n v="39.799999999999997"/>
    <n v="112.23"/>
    <n v="11.716509627201967"/>
    <n v="-74157.562000000005"/>
    <n v="1126833.888"/>
    <n v="343652.70400000003"/>
    <n v="209110.18799999999"/>
    <n v="0"/>
    <n v="1470486.5920000002"/>
    <n v="1396329.0300000003"/>
    <n v="2570.7807552447557"/>
    <n v="2205.2035034965038"/>
    <n v="2075.5574160839165"/>
    <n v="1969.9893146853146"/>
  </r>
  <r>
    <x v="4"/>
    <x v="1"/>
    <x v="42"/>
    <n v="587"/>
    <n v="1"/>
    <n v="1"/>
    <n v="44.48"/>
    <n v="4.21"/>
    <n v="8.2200000000000006"/>
    <n v="57.209999999999994"/>
    <n v="1.7"/>
    <n v="58.91"/>
    <n v="0.97114242064165668"/>
    <n v="39.5"/>
    <n v="98.41"/>
    <n v="12.055863627028138"/>
    <n v="-76460.747000000003"/>
    <n v="975261.03799999994"/>
    <n v="292182.185"/>
    <n v="175747.46400000001"/>
    <n v="0"/>
    <n v="1267443.223"/>
    <n v="1190982.476"/>
    <n v="2159.1877734241907"/>
    <n v="1859.7883458262352"/>
    <n v="1729.5315366269165"/>
    <n v="1661.4327734241906"/>
  </r>
  <r>
    <x v="5"/>
    <x v="1"/>
    <x v="43"/>
    <n v="627"/>
    <n v="1"/>
    <n v="1"/>
    <n v="47.5"/>
    <n v="3"/>
    <n v="5.92"/>
    <n v="49.02"/>
    <n v="9.4"/>
    <n v="58.42"/>
    <n v="0.83909619993153028"/>
    <n v="35.700000000000003"/>
    <n v="94.12"/>
    <n v="12.415841584158416"/>
    <n v="-78386.33"/>
    <n v="837436.71900000004"/>
    <n v="277285.70299999998"/>
    <n v="171598.83600000001"/>
    <n v="0"/>
    <n v="1114722.422"/>
    <n v="1036336.0920000001"/>
    <n v="1777.866701754386"/>
    <n v="1504.1843476874003"/>
    <n v="1379.1662775119619"/>
    <n v="1335.6247511961724"/>
  </r>
  <r>
    <x v="5"/>
    <x v="1"/>
    <x v="44"/>
    <n v="855"/>
    <n v="1"/>
    <n v="3"/>
    <n v="71.849999999999994"/>
    <n v="4.8"/>
    <n v="8"/>
    <n v="78.150000000000006"/>
    <n v="10.5"/>
    <n v="88.65"/>
    <n v="0.88155668358714045"/>
    <n v="45.1"/>
    <n v="133.75"/>
    <n v="11.154598825831703"/>
    <n v="-112906.039"/>
    <n v="1319910.416"/>
    <n v="548512.74600000004"/>
    <n v="351506.652"/>
    <n v="0"/>
    <n v="1868423.162"/>
    <n v="1755517.1229999999"/>
    <n v="2185.2902479532163"/>
    <n v="1774.1713567251461"/>
    <n v="1642.1175099415204"/>
    <n v="1543.7548725146198"/>
  </r>
  <r>
    <x v="4"/>
    <x v="2"/>
    <x v="45"/>
    <n v="583"/>
    <n v="1"/>
    <n v="2"/>
    <n v="47.18"/>
    <n v="2"/>
    <n v="6.2"/>
    <n v="47.480000000000004"/>
    <n v="10.9"/>
    <n v="58.38"/>
    <n v="0.81329222336416584"/>
    <n v="30.1"/>
    <n v="88.480000000000018"/>
    <n v="11.854412362749086"/>
    <n v="-17790.873"/>
    <n v="826134.48800000001"/>
    <n v="232964.59599999999"/>
    <n v="121883.352"/>
    <n v="0"/>
    <n v="1059099.084"/>
    <n v="1041308.211"/>
    <n v="1816.6365077186965"/>
    <n v="1607.5741543739282"/>
    <n v="1577.0580771869641"/>
    <n v="1417.0402881646655"/>
  </r>
  <r>
    <x v="0"/>
    <x v="3"/>
    <x v="46"/>
    <n v="149"/>
    <n v="0.5"/>
    <n v="1"/>
    <n v="10.039999999999999"/>
    <n v="1"/>
    <n v="1.8"/>
    <n v="13.54"/>
    <n v="0.8"/>
    <n v="14.34"/>
    <n v="0.94421199442119941"/>
    <n v="15.5"/>
    <n v="29.84"/>
    <n v="13.496376811594203"/>
    <n v="-947.35299999999995"/>
    <n v="206902.921"/>
    <n v="120103.87300000001"/>
    <n v="81723.084000000003"/>
    <n v="0"/>
    <n v="327006.79399999999"/>
    <n v="326059.44099999999"/>
    <n v="2194.6764697986578"/>
    <n v="1646.1993959731542"/>
    <n v="1639.841322147651"/>
    <n v="1388.6102080536914"/>
  </r>
  <r>
    <x v="1"/>
    <x v="3"/>
    <x v="47"/>
    <n v="255"/>
    <n v="1"/>
    <n v="1"/>
    <n v="23.89"/>
    <n v="3.1"/>
    <n v="3.65"/>
    <n v="26.64"/>
    <n v="6"/>
    <n v="32.64"/>
    <n v="0.81617647058823528"/>
    <n v="23.9"/>
    <n v="56.54"/>
    <n v="9.4479436828454979"/>
    <n v="-17218.617999999999"/>
    <n v="524577.59499999997"/>
    <n v="206032.24400000001"/>
    <n v="136987.296"/>
    <n v="0"/>
    <n v="730609.83899999992"/>
    <n v="713391.2209999999"/>
    <n v="2865.1366235294113"/>
    <n v="2327.9315411764705"/>
    <n v="2260.4075490196074"/>
    <n v="2057.1670392156861"/>
  </r>
  <r>
    <x v="2"/>
    <x v="3"/>
    <x v="48"/>
    <n v="390"/>
    <n v="1"/>
    <n v="1"/>
    <n v="32.96"/>
    <n v="4"/>
    <n v="2.37"/>
    <n v="39.53"/>
    <n v="1.8"/>
    <n v="41.33"/>
    <n v="0.95644810065327857"/>
    <n v="4.9000000000000004"/>
    <n v="46.23"/>
    <n v="10.551948051948052"/>
    <n v="-782.53499999999997"/>
    <n v="581079.09"/>
    <n v="286454.451"/>
    <n v="211239.67199999999"/>
    <n v="0"/>
    <n v="867533.54099999997"/>
    <n v="866751.00599999994"/>
    <n v="2224.4449769230769"/>
    <n v="1682.8047923076922"/>
    <n v="1680.798292307692"/>
    <n v="1489.9463846153844"/>
  </r>
  <r>
    <x v="3"/>
    <x v="3"/>
    <x v="49"/>
    <n v="418"/>
    <n v="1"/>
    <n v="1"/>
    <n v="33.46"/>
    <n v="4"/>
    <n v="2.4900000000000002"/>
    <n v="38.150000000000006"/>
    <n v="3.8"/>
    <n v="41.95"/>
    <n v="0.90941597139451735"/>
    <n v="22.5"/>
    <n v="64.45"/>
    <n v="11.158569140416445"/>
    <n v="-13881.552"/>
    <n v="607109.84600000002"/>
    <n v="234885.617"/>
    <n v="154444.992"/>
    <n v="0"/>
    <n v="841995.46299999999"/>
    <n v="828113.91099999996"/>
    <n v="2014.3432129186604"/>
    <n v="1644.8575861244019"/>
    <n v="1611.6481315789474"/>
    <n v="1452.4158995215312"/>
  </r>
  <r>
    <x v="4"/>
    <x v="3"/>
    <x v="50"/>
    <n v="537"/>
    <n v="1"/>
    <n v="1"/>
    <n v="40.71"/>
    <n v="4"/>
    <n v="2.06"/>
    <n v="46.07"/>
    <n v="2.7"/>
    <n v="48.77"/>
    <n v="0.94463809719089598"/>
    <n v="29"/>
    <n v="77.77"/>
    <n v="12.010735853276671"/>
    <n v="-10899.239"/>
    <n v="686909.76199999999"/>
    <n v="285099.83899999998"/>
    <n v="183182.31599999999"/>
    <n v="0"/>
    <n v="972009.60100000002"/>
    <n v="961110.36200000008"/>
    <n v="1810.0737448789573"/>
    <n v="1468.9521135940411"/>
    <n v="1448.6555791433893"/>
    <n v="1279.1615679702047"/>
  </r>
  <r>
    <x v="4"/>
    <x v="3"/>
    <x v="51"/>
    <n v="580"/>
    <n v="1"/>
    <n v="1"/>
    <n v="42.78"/>
    <n v="3"/>
    <n v="1"/>
    <n v="48.18"/>
    <n v="0.6"/>
    <n v="48.78"/>
    <n v="0.98769987699876993"/>
    <n v="16.3"/>
    <n v="65.08"/>
    <n v="12.669287898645697"/>
    <n v="-12939.371999999999"/>
    <n v="703912.05799999996"/>
    <n v="263454.39199999999"/>
    <n v="164365.128"/>
    <n v="0"/>
    <n v="967366.45"/>
    <n v="954427.07799999998"/>
    <n v="1667.8731896551724"/>
    <n v="1384.4850379310344"/>
    <n v="1362.1757758620688"/>
    <n v="1213.6414793103447"/>
  </r>
  <r>
    <x v="1"/>
    <x v="4"/>
    <x v="52"/>
    <n v="209"/>
    <n v="1"/>
    <n v="0"/>
    <n v="23.53"/>
    <n v="2"/>
    <n v="1.06"/>
    <n v="20.189999999999998"/>
    <n v="7.4"/>
    <n v="27.59"/>
    <n v="0.73178687930409558"/>
    <n v="17.600000000000001"/>
    <n v="45.19"/>
    <n v="8.1864473168820986"/>
    <n v="-727.53"/>
    <n v="295574.40899999999"/>
    <n v="131929.821"/>
    <n v="80002.967999999993"/>
    <n v="0"/>
    <n v="427504.23"/>
    <n v="426776.69999999995"/>
    <n v="2045.4747846889952"/>
    <n v="1662.6854641148325"/>
    <n v="1659.2044593301434"/>
    <n v="1414.2316220095693"/>
  </r>
  <r>
    <x v="2"/>
    <x v="4"/>
    <x v="53"/>
    <n v="322"/>
    <n v="1"/>
    <n v="1"/>
    <n v="32.94"/>
    <n v="4.0999999999999996"/>
    <n v="3.93"/>
    <n v="29.77"/>
    <n v="13.2"/>
    <n v="42.97"/>
    <n v="0.69280893646730279"/>
    <n v="22"/>
    <n v="64.97"/>
    <n v="8.6933045356371501"/>
    <n v="0"/>
    <n v="441820.64399999997"/>
    <n v="256802.008"/>
    <n v="188293.74"/>
    <n v="0"/>
    <n v="698622.652"/>
    <n v="698622.652"/>
    <n v="2169.6355652173911"/>
    <n v="1584.8723975155281"/>
    <n v="1584.8723975155281"/>
    <n v="1372.1138012422359"/>
  </r>
  <r>
    <x v="2"/>
    <x v="4"/>
    <x v="54"/>
    <n v="382"/>
    <n v="1"/>
    <n v="1"/>
    <n v="39.659999999999997"/>
    <n v="4.38"/>
    <n v="5.9"/>
    <n v="48.44"/>
    <n v="3.5"/>
    <n v="51.94"/>
    <n v="0.93261455525606474"/>
    <n v="22.8"/>
    <n v="74.739999999999995"/>
    <n v="8.6739327883742057"/>
    <n v="-45718.482000000004"/>
    <n v="636266.48899999994"/>
    <n v="252184.57199999999"/>
    <n v="141124.82399999999"/>
    <n v="0"/>
    <n v="888451.06099999999"/>
    <n v="842732.57900000003"/>
    <n v="2325.7881178010471"/>
    <n v="1956.3514057591622"/>
    <n v="1836.6695157068064"/>
    <n v="1665.6190811518322"/>
  </r>
  <r>
    <x v="3"/>
    <x v="4"/>
    <x v="55"/>
    <n v="419"/>
    <n v="1"/>
    <n v="1"/>
    <n v="38.619999999999997"/>
    <n v="5.3"/>
    <n v="3.61"/>
    <n v="33.53"/>
    <n v="16"/>
    <n v="49.53"/>
    <n v="0.67696345649101552"/>
    <n v="28"/>
    <n v="77.53"/>
    <n v="9.540072859744992"/>
    <n v="-36140.016000000003"/>
    <n v="656073.02500000002"/>
    <n v="287034.68599999999"/>
    <n v="154583.976"/>
    <n v="0"/>
    <n v="943107.71100000001"/>
    <n v="906967.69500000007"/>
    <n v="2250.8537255369929"/>
    <n v="1881.9182219570405"/>
    <n v="1795.6652004773271"/>
    <n v="1565.8067422434367"/>
  </r>
  <r>
    <x v="3"/>
    <x v="4"/>
    <x v="56"/>
    <n v="450"/>
    <n v="1"/>
    <n v="1"/>
    <n v="39.96"/>
    <n v="5.52"/>
    <n v="8.82"/>
    <n v="48.8"/>
    <n v="7.5"/>
    <n v="56.3"/>
    <n v="0.86678507992895204"/>
    <n v="23.5"/>
    <n v="79.8"/>
    <n v="9.8944591029023741"/>
    <n v="-62157.34"/>
    <n v="686809.397"/>
    <n v="454846.05599999998"/>
    <n v="307092.88199999998"/>
    <n v="0"/>
    <n v="1141655.453"/>
    <n v="1079498.1129999999"/>
    <n v="2537.0121177777778"/>
    <n v="1854.583491111111"/>
    <n v="1716.4560688888887"/>
    <n v="1526.2431044444445"/>
  </r>
  <r>
    <x v="3"/>
    <x v="4"/>
    <x v="57"/>
    <n v="463"/>
    <n v="1"/>
    <n v="0"/>
    <n v="41.87"/>
    <n v="4"/>
    <n v="2"/>
    <n v="45.769999999999996"/>
    <n v="3.1"/>
    <n v="48.87"/>
    <n v="0.93656640065479846"/>
    <n v="33.5"/>
    <n v="82.36999999999999"/>
    <n v="10.093743187268368"/>
    <n v="-66602.837"/>
    <n v="681812.53"/>
    <n v="363663.25099999999"/>
    <n v="4862.6639999999998"/>
    <n v="0"/>
    <n v="1045475.781"/>
    <n v="978872.9439999999"/>
    <n v="2258.0470431965441"/>
    <n v="2247.5445291576675"/>
    <n v="2103.6939092872567"/>
    <n v="1472.5972570194385"/>
  </r>
  <r>
    <x v="3"/>
    <x v="4"/>
    <x v="58"/>
    <n v="491"/>
    <n v="1"/>
    <n v="1"/>
    <n v="44.42"/>
    <n v="7.17"/>
    <n v="3.2"/>
    <n v="50.79"/>
    <n v="6"/>
    <n v="56.79"/>
    <n v="0.89434759640781825"/>
    <n v="25.5"/>
    <n v="82.289999999999992"/>
    <n v="9.5173483233184726"/>
    <n v="-39197.646000000001"/>
    <n v="732162.39399999997"/>
    <n v="319088.58799999999"/>
    <n v="197856.15599999999"/>
    <n v="0"/>
    <n v="1051250.9819999998"/>
    <n v="1012053.3359999999"/>
    <n v="2141.0406965376778"/>
    <n v="1738.0750020366597"/>
    <n v="1658.2427291242361"/>
    <n v="1491.1657718940937"/>
  </r>
  <r>
    <x v="5"/>
    <x v="4"/>
    <x v="59"/>
    <n v="610"/>
    <n v="1"/>
    <n v="2"/>
    <n v="52.39"/>
    <n v="4.08"/>
    <n v="11.75"/>
    <n v="49.32"/>
    <n v="21.9"/>
    <n v="71.22"/>
    <n v="0.69250210614995789"/>
    <n v="24.8"/>
    <n v="96.02000000000001"/>
    <n v="10.802195856206836"/>
    <n v="-4752.0780000000004"/>
    <n v="762701.05200000003"/>
    <n v="279169.02299999999"/>
    <n v="148746.16800000001"/>
    <n v="0"/>
    <n v="1041870.075"/>
    <n v="1037117.997"/>
    <n v="1707.9837295081966"/>
    <n v="1464.1375524590162"/>
    <n v="1456.3472606557375"/>
    <n v="1250.329593442623"/>
  </r>
  <r>
    <x v="5"/>
    <x v="4"/>
    <x v="60"/>
    <n v="612"/>
    <n v="1"/>
    <n v="2"/>
    <n v="53.49"/>
    <n v="6.15"/>
    <n v="7.31"/>
    <n v="58.25"/>
    <n v="11.7"/>
    <n v="69.95"/>
    <n v="0.83273766976411723"/>
    <n v="41.9"/>
    <n v="111.85000000000001"/>
    <n v="10.261569416498993"/>
    <n v="-33242.89"/>
    <n v="922583.66500000004"/>
    <n v="364326.27899999998"/>
    <n v="214554.23999999999"/>
    <n v="0"/>
    <n v="1286909.9440000001"/>
    <n v="1253667.0540000002"/>
    <n v="2102.7940261437911"/>
    <n v="1752.2152026143792"/>
    <n v="1697.8967549019612"/>
    <n v="1507.4896486928105"/>
  </r>
  <r>
    <x v="6"/>
    <x v="5"/>
    <x v="61"/>
    <n v="96"/>
    <n v="0.5"/>
    <n v="0.5"/>
    <n v="9.5"/>
    <n v="1"/>
    <n v="0.5"/>
    <n v="12"/>
    <n v="0"/>
    <n v="12"/>
    <n v="1"/>
    <n v="7.4"/>
    <n v="19.399999999999999"/>
    <n v="9.1428571428571423"/>
    <n v="-26720.194"/>
    <n v="197956.103"/>
    <n v="96882.678"/>
    <n v="63846.016000000003"/>
    <n v="0"/>
    <n v="294838.78100000002"/>
    <n v="268118.587"/>
    <n v="3071.2373020833334"/>
    <n v="2406.1746354166667"/>
    <n v="2127.8392812500001"/>
    <n v="2062.0427395833335"/>
  </r>
  <r>
    <x v="2"/>
    <x v="5"/>
    <x v="62"/>
    <n v="322"/>
    <n v="1"/>
    <n v="0"/>
    <n v="28.44"/>
    <n v="4"/>
    <n v="2.02"/>
    <n v="27.36"/>
    <n v="7.1"/>
    <n v="34.46"/>
    <n v="0.79396401625072544"/>
    <n v="16.100000000000001"/>
    <n v="50.56"/>
    <n v="9.9260172626387178"/>
    <n v="-50424.493999999999"/>
    <n v="472711.07400000002"/>
    <n v="307565.26699999999"/>
    <n v="226827.96299999999"/>
    <n v="0"/>
    <n v="780276.34100000001"/>
    <n v="729851.84700000007"/>
    <n v="2423.2184503105591"/>
    <n v="1718.7837826086957"/>
    <n v="1562.1859751552797"/>
    <n v="1468.0468136645964"/>
  </r>
  <r>
    <x v="3"/>
    <x v="5"/>
    <x v="63"/>
    <n v="413"/>
    <n v="1"/>
    <n v="0"/>
    <n v="32.520000000000003"/>
    <n v="3"/>
    <n v="5.29"/>
    <n v="36.010000000000005"/>
    <n v="5.8"/>
    <n v="41.81"/>
    <n v="0.86127720640994987"/>
    <n v="16.2"/>
    <n v="58.010000000000005"/>
    <n v="11.627252252252251"/>
    <n v="-36840"/>
    <n v="598467"/>
    <n v="198839"/>
    <n v="103139"/>
    <n v="0"/>
    <n v="797306"/>
    <n v="760466"/>
    <n v="1930.5230024213074"/>
    <n v="1680.7917675544795"/>
    <n v="1591.590799031477"/>
    <n v="1449.0726392251815"/>
  </r>
  <r>
    <x v="3"/>
    <x v="5"/>
    <x v="64"/>
    <n v="427"/>
    <n v="1"/>
    <n v="0"/>
    <n v="37.75"/>
    <n v="3"/>
    <n v="2.87"/>
    <n v="35.42"/>
    <n v="9.1999999999999993"/>
    <n v="44.62"/>
    <n v="0.79381443298969079"/>
    <n v="26.3"/>
    <n v="70.92"/>
    <n v="10.478527607361963"/>
    <n v="-44968"/>
    <n v="601560"/>
    <n v="218910"/>
    <n v="109383"/>
    <n v="0"/>
    <n v="820470"/>
    <n v="775502"/>
    <n v="1921.4754098360656"/>
    <n v="1665.3091334894614"/>
    <n v="1559.9976580796254"/>
    <n v="1408.8056206088993"/>
  </r>
  <r>
    <x v="5"/>
    <x v="5"/>
    <x v="65"/>
    <n v="644"/>
    <n v="1"/>
    <n v="0"/>
    <n v="53.29"/>
    <n v="4"/>
    <n v="2.02"/>
    <n v="55.71"/>
    <n v="4.5999999999999996"/>
    <n v="60.31"/>
    <n v="0.92372740838998502"/>
    <n v="33.299999999999997"/>
    <n v="93.609999999999985"/>
    <n v="11.24105428521557"/>
    <n v="-65948.005999999994"/>
    <n v="857145.91200000001"/>
    <n v="402062.90100000001"/>
    <n v="252405.57"/>
    <n v="0"/>
    <n v="1259208.8130000001"/>
    <n v="1193260.807"/>
    <n v="1955.2931878881989"/>
    <n v="1563.3590729813666"/>
    <n v="1460.9553369565217"/>
    <n v="1330.9719130434783"/>
  </r>
  <r>
    <x v="2"/>
    <x v="6"/>
    <x v="66"/>
    <n v="318"/>
    <n v="1"/>
    <n v="1"/>
    <n v="37.46"/>
    <n v="5.16"/>
    <n v="5"/>
    <n v="28.319999999999997"/>
    <n v="21.3"/>
    <n v="49.62"/>
    <n v="0.57073760580411126"/>
    <n v="22.2"/>
    <n v="71.819999999999993"/>
    <n v="7.4612857813233218"/>
    <n v="-17455.828000000001"/>
    <n v="597673.27800000005"/>
    <n v="139715.65100000001"/>
    <n v="53577.432000000001"/>
    <n v="0"/>
    <n v="737388.929"/>
    <n v="719933.10100000002"/>
    <n v="2318.833110062893"/>
    <n v="2150.3506194968554"/>
    <n v="2095.4580786163524"/>
    <n v="1879.4757169811323"/>
  </r>
  <r>
    <x v="2"/>
    <x v="6"/>
    <x v="67"/>
    <n v="324"/>
    <n v="1"/>
    <n v="1"/>
    <n v="28.33"/>
    <n v="5.05"/>
    <n v="2"/>
    <n v="18.080000000000002"/>
    <n v="19.3"/>
    <n v="37.380000000000003"/>
    <n v="0.48368111289459603"/>
    <n v="17.899999999999999"/>
    <n v="55.28"/>
    <n v="9.7064110245656092"/>
    <n v="-40786.406999999999"/>
    <n v="583455.08200000005"/>
    <n v="215849.495"/>
    <n v="0"/>
    <n v="0"/>
    <n v="799304.57700000005"/>
    <n v="758518.17"/>
    <n v="2466.9894351851854"/>
    <n v="2466.9894351851854"/>
    <n v="2341.105462962963"/>
    <n v="1800.7872901234568"/>
  </r>
  <r>
    <x v="2"/>
    <x v="6"/>
    <x v="68"/>
    <n v="334"/>
    <n v="1"/>
    <n v="1"/>
    <n v="30.16"/>
    <n v="6"/>
    <n v="3.48"/>
    <n v="27.740000000000002"/>
    <n v="13.9"/>
    <n v="41.64"/>
    <n v="0.66618635926993275"/>
    <n v="20"/>
    <n v="61.64"/>
    <n v="9.2367256637168147"/>
    <n v="-12314.655000000001"/>
    <n v="548013.86499999999"/>
    <n v="246421.17"/>
    <n v="162152.37599999999"/>
    <n v="0"/>
    <n v="794435.03500000003"/>
    <n v="782120.38"/>
    <n v="2378.5480089820362"/>
    <n v="1893.0618532934132"/>
    <n v="1856.1916287425149"/>
    <n v="1640.7600748502994"/>
  </r>
  <r>
    <x v="2"/>
    <x v="6"/>
    <x v="69"/>
    <n v="337"/>
    <n v="1"/>
    <n v="1"/>
    <n v="31.36"/>
    <n v="2"/>
    <n v="6.63"/>
    <n v="29.590000000000003"/>
    <n v="12.4"/>
    <n v="41.99"/>
    <n v="0.70469159323648489"/>
    <n v="25"/>
    <n v="66.990000000000009"/>
    <n v="10.101918465227818"/>
    <n v="-15529.138000000001"/>
    <n v="609727.57900000003"/>
    <n v="134899.94"/>
    <n v="53233.62"/>
    <n v="0"/>
    <n v="744627.51900000009"/>
    <n v="729098.38100000005"/>
    <n v="2209.5772077151337"/>
    <n v="2051.6139436201784"/>
    <n v="2005.5334154302673"/>
    <n v="1809.2806498516322"/>
  </r>
  <r>
    <x v="3"/>
    <x v="6"/>
    <x v="70"/>
    <n v="405"/>
    <n v="1"/>
    <n v="1"/>
    <n v="32.909999999999997"/>
    <n v="4.12"/>
    <n v="3.51"/>
    <n v="34.839999999999996"/>
    <n v="7.7"/>
    <n v="42.54"/>
    <n v="0.8189938881053126"/>
    <n v="20.399999999999999"/>
    <n v="62.94"/>
    <n v="10.937078044828519"/>
    <n v="-15283.957"/>
    <n v="572099.88399999996"/>
    <n v="194241.00599999999"/>
    <n v="97665.096000000005"/>
    <n v="0"/>
    <n v="766340.8899999999"/>
    <n v="751056.93299999984"/>
    <n v="1892.1997283950616"/>
    <n v="1651.0513432098762"/>
    <n v="1613.3131777777774"/>
    <n v="1412.5923061728395"/>
  </r>
  <r>
    <x v="3"/>
    <x v="6"/>
    <x v="71"/>
    <n v="409"/>
    <n v="1"/>
    <n v="1"/>
    <n v="36"/>
    <n v="6.39"/>
    <n v="0.93"/>
    <n v="35.32"/>
    <n v="10"/>
    <n v="45.32"/>
    <n v="0.77934686672550746"/>
    <n v="29.1"/>
    <n v="74.42"/>
    <n v="9.6485020051899024"/>
    <n v="-15211.491"/>
    <n v="678417.33100000001"/>
    <n v="157871.83300000001"/>
    <n v="62971.944000000003"/>
    <n v="0"/>
    <n v="836289.16399999999"/>
    <n v="821077.67299999995"/>
    <n v="2044.7167823960881"/>
    <n v="1890.7511491442542"/>
    <n v="1853.5592396088018"/>
    <n v="1658.7220806845967"/>
  </r>
  <r>
    <x v="3"/>
    <x v="6"/>
    <x v="72"/>
    <n v="409"/>
    <n v="1"/>
    <n v="1"/>
    <n v="38.340000000000003"/>
    <n v="6.06"/>
    <n v="6.81"/>
    <n v="37.010000000000005"/>
    <n v="16.2"/>
    <n v="53.21"/>
    <n v="0.69554595000939679"/>
    <n v="38.4"/>
    <n v="91.61"/>
    <n v="9.2117117117117111"/>
    <n v="-13700.674000000001"/>
    <n v="623516.07999999996"/>
    <n v="163310.31899999999"/>
    <n v="65861.975999999995"/>
    <n v="0"/>
    <n v="786826.39899999998"/>
    <n v="773125.72499999998"/>
    <n v="1923.7809266503666"/>
    <n v="1762.7492004889975"/>
    <n v="1729.2512200488995"/>
    <n v="1524.4891931540342"/>
  </r>
  <r>
    <x v="4"/>
    <x v="7"/>
    <x v="73"/>
    <n v="552"/>
    <n v="1"/>
    <n v="1"/>
    <n v="42.88"/>
    <n v="3.8"/>
    <n v="5.97"/>
    <n v="37.950000000000003"/>
    <n v="16.7"/>
    <n v="54.65"/>
    <n v="0.6944190301921318"/>
    <n v="27.7"/>
    <n v="82.350000000000009"/>
    <n v="11.825192802056556"/>
    <n v="-7161.4340000000002"/>
    <n v="746919.66099999996"/>
    <n v="306149.66899999999"/>
    <n v="209437.51199999999"/>
    <n v="0"/>
    <n v="1053069.33"/>
    <n v="1045907.8960000001"/>
    <n v="1907.734293478261"/>
    <n v="1528.3185108695654"/>
    <n v="1515.3448985507248"/>
    <n v="1353.1153278985507"/>
  </r>
  <r>
    <x v="0"/>
    <x v="8"/>
    <x v="74"/>
    <n v="161"/>
    <n v="1"/>
    <n v="1"/>
    <n v="17.98"/>
    <n v="2.1"/>
    <n v="1.05"/>
    <n v="14.629999999999999"/>
    <n v="8.5"/>
    <n v="23.13"/>
    <n v="0.63251188932122782"/>
    <n v="17.3"/>
    <n v="40.43"/>
    <n v="8.0179282868525892"/>
    <n v="-903.53800000000001"/>
    <n v="380602.52500000002"/>
    <n v="107024.51300000001"/>
    <n v="37774.091999999997"/>
    <n v="0"/>
    <n v="487627.03800000006"/>
    <n v="486723.50000000006"/>
    <n v="3028.7393664596275"/>
    <n v="2794.1176770186339"/>
    <n v="2788.5056397515532"/>
    <n v="2363.9908385093167"/>
  </r>
  <r>
    <x v="1"/>
    <x v="9"/>
    <x v="75"/>
    <n v="241"/>
    <n v="1"/>
    <n v="1.07"/>
    <n v="29.45"/>
    <n v="2.0499999999999998"/>
    <n v="0"/>
    <n v="29.57"/>
    <n v="4"/>
    <n v="33.57"/>
    <n v="0.8808459934465297"/>
    <n v="23.6"/>
    <n v="57.17"/>
    <n v="7.6507936507936511"/>
    <n v="-8238.3469999999998"/>
    <n v="486824.34"/>
    <n v="188921.845"/>
    <n v="123845.004"/>
    <n v="0"/>
    <n v="675746.18500000006"/>
    <n v="667507.83800000011"/>
    <n v="2803.9260788381744"/>
    <n v="2290.046394190872"/>
    <n v="2255.8623817427392"/>
    <n v="2020.0180082987554"/>
  </r>
  <r>
    <x v="1"/>
    <x v="9"/>
    <x v="76"/>
    <n v="289"/>
    <n v="1.05"/>
    <n v="1.05"/>
    <n v="28.56"/>
    <n v="6.39"/>
    <n v="0"/>
    <n v="19.949999999999996"/>
    <n v="17.100000000000001"/>
    <n v="37.049999999999997"/>
    <n v="0.53846153846153844"/>
    <n v="25.7"/>
    <n v="62.749999999999993"/>
    <n v="8.2689556509299003"/>
    <n v="-2843.9209999999998"/>
    <n v="549650.12600000005"/>
    <n v="218376.75099999999"/>
    <n v="144218.00399999999"/>
    <n v="0"/>
    <n v="768026.87700000009"/>
    <n v="765182.95600000012"/>
    <n v="2657.5324463667826"/>
    <n v="2158.5082110726648"/>
    <n v="2148.6676539792393"/>
    <n v="1901.9035501730104"/>
  </r>
  <r>
    <x v="3"/>
    <x v="10"/>
    <x v="77"/>
    <n v="465"/>
    <n v="1"/>
    <n v="1"/>
    <n v="40.380000000000003"/>
    <n v="2"/>
    <n v="3.51"/>
    <n v="44.39"/>
    <n v="3.5"/>
    <n v="47.89"/>
    <n v="0.92691584882021294"/>
    <n v="37.6"/>
    <n v="85.490000000000009"/>
    <n v="10.97215667767815"/>
    <n v="-59318.78"/>
    <n v="735190.08400000003"/>
    <n v="168447.15"/>
    <n v="87614.535000000003"/>
    <n v="0"/>
    <n v="903637.23400000005"/>
    <n v="844318.45400000003"/>
    <n v="1943.3058795698926"/>
    <n v="1754.8875247311828"/>
    <n v="1627.3202559139784"/>
    <n v="1581.0539440860216"/>
  </r>
  <r>
    <x v="5"/>
    <x v="10"/>
    <x v="78"/>
    <n v="670"/>
    <n v="1"/>
    <n v="1"/>
    <n v="52.22"/>
    <n v="4"/>
    <n v="2"/>
    <n v="53.62"/>
    <n v="6.6"/>
    <n v="60.22"/>
    <n v="0.89040185984722686"/>
    <n v="36.6"/>
    <n v="96.82"/>
    <n v="11.91746709356101"/>
    <n v="-74186.559999999998"/>
    <n v="875076.06499999994"/>
    <n v="215679.87299999999"/>
    <n v="86967.626000000004"/>
    <n v="0"/>
    <n v="1090755.9379999998"/>
    <n v="1016569.3779999998"/>
    <n v="1627.9939373134325"/>
    <n v="1498.1915104477609"/>
    <n v="1387.465301492537"/>
    <n v="1306.0836791044776"/>
  </r>
  <r>
    <x v="6"/>
    <x v="11"/>
    <x v="79"/>
    <n v="88"/>
    <n v="1"/>
    <n v="1"/>
    <n v="9.65"/>
    <n v="0"/>
    <n v="2"/>
    <n v="11.950000000000001"/>
    <n v="1.7"/>
    <n v="13.65"/>
    <n v="0.87545787545787557"/>
    <n v="9.1999999999999993"/>
    <n v="22.849999999999998"/>
    <n v="9.119170984455959"/>
    <n v="-11773.689"/>
    <n v="192158.285"/>
    <n v="143649.55499999999"/>
    <n v="66280.524000000005"/>
    <n v="32575.954000000002"/>
    <n v="335807.83999999997"/>
    <n v="324034.15099999995"/>
    <n v="3815.9981818181814"/>
    <n v="2692.6291136363634"/>
    <n v="2558.8371931818178"/>
    <n v="2183.6168750000002"/>
  </r>
  <r>
    <x v="0"/>
    <x v="12"/>
    <x v="80"/>
    <n v="163"/>
    <n v="1"/>
    <n v="1"/>
    <n v="21.8"/>
    <n v="1.5"/>
    <n v="1"/>
    <n v="22.8"/>
    <n v="3.5"/>
    <n v="26.3"/>
    <n v="0.86692015209125473"/>
    <n v="16.100000000000001"/>
    <n v="42.400000000000006"/>
    <n v="6.9957081545064375"/>
    <n v="-1773.759"/>
    <n v="370576.652"/>
    <n v="178156.649"/>
    <n v="56260.02"/>
    <n v="85184.785999999993"/>
    <n v="548733.30099999998"/>
    <n v="546959.54200000002"/>
    <n v="3366.4619693251534"/>
    <n v="2498.7024233128832"/>
    <n v="2487.8204662576691"/>
    <n v="2273.4763926380369"/>
  </r>
  <r>
    <x v="2"/>
    <x v="12"/>
    <x v="81"/>
    <n v="320"/>
    <n v="1"/>
    <n v="1"/>
    <n v="31.6"/>
    <n v="2.8"/>
    <n v="1.5"/>
    <n v="37.1"/>
    <n v="0.8"/>
    <n v="37.9"/>
    <n v="0.97889182058047497"/>
    <n v="20.100000000000001"/>
    <n v="58"/>
    <n v="9.3023255813953494"/>
    <n v="-1204.8679999999999"/>
    <n v="500688.41"/>
    <n v="249524.815"/>
    <n v="163917.52799999999"/>
    <n v="36919.748"/>
    <n v="750213.22499999998"/>
    <n v="749008.35699999996"/>
    <n v="2344.4163281249998"/>
    <n v="1716.7998406250001"/>
    <n v="1713.0346281249999"/>
    <n v="1564.65128125"/>
  </r>
  <r>
    <x v="6"/>
    <x v="13"/>
    <x v="82"/>
    <n v="94"/>
    <n v="1"/>
    <n v="1"/>
    <n v="13.32"/>
    <n v="1"/>
    <n v="0"/>
    <n v="10.82"/>
    <n v="5.5"/>
    <n v="16.32"/>
    <n v="0.66299019607843135"/>
    <n v="5.6"/>
    <n v="21.92"/>
    <n v="6.5642458100558656"/>
    <n v="-17162.844000000001"/>
    <n v="193505.139"/>
    <n v="73171.542000000001"/>
    <n v="41543.076000000001"/>
    <n v="4325.7179999999998"/>
    <n v="266676.68099999998"/>
    <n v="249513.83699999997"/>
    <n v="2836.9859680851064"/>
    <n v="2349.0200744680851"/>
    <n v="2166.4366276595742"/>
    <n v="2058.5653085106383"/>
  </r>
  <r>
    <x v="0"/>
    <x v="14"/>
    <x v="83"/>
    <n v="154"/>
    <n v="1"/>
    <n v="1"/>
    <n v="20.350000000000001"/>
    <n v="0"/>
    <n v="0"/>
    <n v="16.75"/>
    <n v="5.6"/>
    <n v="22.35"/>
    <n v="0.7494407158836689"/>
    <n v="12.4"/>
    <n v="34.75"/>
    <n v="7.5675675675675667"/>
    <n v="-35104.993000000002"/>
    <n v="302466.424"/>
    <n v="81354.195999999996"/>
    <n v="28239.135999999999"/>
    <n v="0"/>
    <n v="383820.62"/>
    <n v="348715.62699999998"/>
    <n v="2492.3416883116884"/>
    <n v="2308.9706753246751"/>
    <n v="2081.0161753246753"/>
    <n v="1964.0676883116882"/>
  </r>
  <r>
    <x v="7"/>
    <x v="15"/>
    <x v="84"/>
    <n v="11"/>
    <n v="0.7"/>
    <n v="0"/>
    <n v="2.0099999999999998"/>
    <n v="0"/>
    <n v="0"/>
    <n v="2.71"/>
    <n v="0"/>
    <n v="2.71"/>
    <n v="1"/>
    <n v="3.5"/>
    <n v="6.21"/>
    <n v="5.4726368159203984"/>
    <n v="-586"/>
    <n v="88360"/>
    <n v="28852"/>
    <n v="0"/>
    <n v="0"/>
    <n v="117212"/>
    <n v="116626"/>
    <n v="10655.636363636364"/>
    <n v="10655.636363636364"/>
    <n v="10602.363636363636"/>
    <n v="8032.727272727273"/>
  </r>
  <r>
    <x v="1"/>
    <x v="16"/>
    <x v="85"/>
    <n v="211"/>
    <n v="1"/>
    <n v="1"/>
    <n v="24.38"/>
    <n v="5"/>
    <n v="0"/>
    <n v="24.28"/>
    <n v="7.1"/>
    <n v="31.38"/>
    <n v="0.77374123645634163"/>
    <n v="21.8"/>
    <n v="53.18"/>
    <n v="7.1817562968005451"/>
    <n v="-19027.019"/>
    <n v="532536.87800000003"/>
    <n v="138334.41"/>
    <n v="43229.351999999999"/>
    <n v="34210.17"/>
    <n v="670871.28800000006"/>
    <n v="651844.26900000009"/>
    <n v="3179.4847772511853"/>
    <n v="2812.4728246445502"/>
    <n v="2722.2973791469199"/>
    <n v="2523.87145971564"/>
  </r>
  <r>
    <x v="6"/>
    <x v="17"/>
    <x v="86"/>
    <n v="90"/>
    <n v="0.8"/>
    <n v="0"/>
    <n v="11.19"/>
    <n v="0"/>
    <n v="1"/>
    <n v="10.29"/>
    <n v="2.7"/>
    <n v="12.99"/>
    <n v="0.79214780600461887"/>
    <n v="7"/>
    <n v="19.989999999999998"/>
    <n v="8.0428954423592494"/>
    <n v="-16352.53"/>
    <n v="178132.70199999999"/>
    <n v="97179.11"/>
    <n v="29809.668000000001"/>
    <n v="40816.406999999999"/>
    <n v="275311.81199999998"/>
    <n v="258959.28199999998"/>
    <n v="3059.020133333333"/>
    <n v="2274.2859666666664"/>
    <n v="2092.5911888888886"/>
    <n v="1979.2522444444444"/>
  </r>
  <r>
    <x v="0"/>
    <x v="18"/>
    <x v="87"/>
    <n v="119"/>
    <n v="1"/>
    <n v="0"/>
    <n v="16.13"/>
    <n v="2"/>
    <n v="0"/>
    <n v="15.53"/>
    <n v="3.6"/>
    <n v="19.13"/>
    <n v="0.81181390486147409"/>
    <n v="9.9"/>
    <n v="29.03"/>
    <n v="6.5637065637065639"/>
    <n v="-3794.067"/>
    <n v="246037.96299999999"/>
    <n v="75644.618000000002"/>
    <n v="26978.736000000001"/>
    <n v="0"/>
    <n v="321682.58100000001"/>
    <n v="317888.51400000002"/>
    <n v="2703.2149663865548"/>
    <n v="2476.5028991596641"/>
    <n v="2444.6199831932777"/>
    <n v="2067.5459075630251"/>
  </r>
  <r>
    <x v="7"/>
    <x v="19"/>
    <x v="88"/>
    <n v="7"/>
    <n v="1"/>
    <n v="0"/>
    <n v="2.12"/>
    <n v="0"/>
    <n v="0"/>
    <n v="3.12"/>
    <n v="0"/>
    <n v="3.12"/>
    <n v="1"/>
    <n v="1.5"/>
    <n v="4.62"/>
    <n v="3.3018867924528301"/>
    <n v="-1163.0940000000001"/>
    <n v="44901.775999999998"/>
    <n v="25993.563999999998"/>
    <n v="16162.788"/>
    <n v="660"/>
    <n v="70895.34"/>
    <n v="69732.245999999999"/>
    <n v="10127.905714285715"/>
    <n v="7724.650285714285"/>
    <n v="7558.4939999999997"/>
    <n v="6414.5394285714283"/>
  </r>
  <r>
    <x v="8"/>
    <x v="19"/>
    <x v="89"/>
    <n v="36"/>
    <n v="1"/>
    <n v="0"/>
    <n v="5.34"/>
    <n v="0"/>
    <n v="0"/>
    <n v="4.4399999999999995"/>
    <n v="1.9"/>
    <n v="6.34"/>
    <n v="0.70031545741324919"/>
    <n v="1.9"/>
    <n v="8.24"/>
    <n v="6.7415730337078656"/>
    <n v="-420.69400000000002"/>
    <n v="87424.137000000002"/>
    <n v="31684.5"/>
    <n v="18520.752"/>
    <n v="0"/>
    <n v="119108.637"/>
    <n v="118687.943"/>
    <n v="3308.5732499999999"/>
    <n v="2794.1079166666668"/>
    <n v="2782.4219722222219"/>
    <n v="2428.4482499999999"/>
  </r>
  <r>
    <x v="8"/>
    <x v="19"/>
    <x v="90"/>
    <n v="43"/>
    <n v="1"/>
    <n v="0"/>
    <n v="6.39"/>
    <n v="0"/>
    <n v="0"/>
    <n v="5.59"/>
    <n v="1.8"/>
    <n v="7.39"/>
    <n v="0.75642760487144789"/>
    <n v="1.8"/>
    <n v="9.19"/>
    <n v="6.7292644757433493"/>
    <n v="-395.49400000000003"/>
    <n v="82630.922999999995"/>
    <n v="30652.692999999999"/>
    <n v="16651.704000000002"/>
    <n v="959.00300000000004"/>
    <n v="113283.61599999999"/>
    <n v="112888.12199999999"/>
    <n v="2634.5026976744184"/>
    <n v="2224.9513720930231"/>
    <n v="2215.7538372093018"/>
    <n v="1921.6493720930232"/>
  </r>
  <r>
    <x v="2"/>
    <x v="19"/>
    <x v="91"/>
    <n v="373"/>
    <n v="1"/>
    <n v="1"/>
    <n v="30.82"/>
    <n v="2"/>
    <n v="4.67"/>
    <n v="31.990000000000002"/>
    <n v="7.5"/>
    <n v="39.49"/>
    <n v="0.81007850088630029"/>
    <n v="21.9"/>
    <n v="61.39"/>
    <n v="11.365021328458257"/>
    <n v="-45297.531000000003"/>
    <n v="591238.19200000004"/>
    <n v="243318.87299999999"/>
    <n v="147266.696"/>
    <n v="21582.968000000001"/>
    <n v="834557.06500000006"/>
    <n v="789259.5340000001"/>
    <n v="2237.4184048257375"/>
    <n v="1784.7383404825739"/>
    <n v="1663.2972386058984"/>
    <n v="1585.0889865951744"/>
  </r>
  <r>
    <x v="8"/>
    <x v="20"/>
    <x v="92"/>
    <n v="32"/>
    <n v="0.75"/>
    <n v="0"/>
    <n v="6.08"/>
    <n v="0.8"/>
    <n v="0"/>
    <n v="3.33"/>
    <n v="4.3"/>
    <n v="7.63"/>
    <n v="0.43643512450851901"/>
    <n v="2.7"/>
    <n v="10.33"/>
    <n v="4.6511627906976747"/>
    <n v="-43602.434999999998"/>
    <n v="115131.617"/>
    <n v="84759.213000000003"/>
    <n v="23215.164000000001"/>
    <n v="14394.412"/>
    <n v="199890.83000000002"/>
    <n v="156288.39500000002"/>
    <n v="6246.5884375000005"/>
    <n v="5071.2891875000005"/>
    <n v="3708.7130937500006"/>
    <n v="3597.8630312499999"/>
  </r>
  <r>
    <x v="8"/>
    <x v="21"/>
    <x v="93"/>
    <n v="35"/>
    <n v="0.8"/>
    <n v="0"/>
    <n v="5.4"/>
    <n v="0.75"/>
    <n v="0.5"/>
    <n v="3.25"/>
    <n v="4.2"/>
    <n v="7.45"/>
    <n v="0.43624161073825501"/>
    <n v="2.1"/>
    <n v="9.5500000000000007"/>
    <n v="5.6910569105691051"/>
    <n v="-6408.7780000000002"/>
    <n v="78900.205000000002"/>
    <n v="47564.008000000002"/>
    <n v="21026.364000000001"/>
    <n v="0"/>
    <n v="126464.213"/>
    <n v="120055.435"/>
    <n v="3613.2632285714285"/>
    <n v="3012.5099714285716"/>
    <n v="2829.4020285714287"/>
    <n v="2254.2915714285714"/>
  </r>
  <r>
    <x v="8"/>
    <x v="22"/>
    <x v="94"/>
    <n v="24"/>
    <n v="1"/>
    <n v="0"/>
    <n v="3.74"/>
    <n v="0"/>
    <n v="0"/>
    <n v="3.64"/>
    <n v="1.1000000000000001"/>
    <n v="4.74"/>
    <n v="0.76793248945147674"/>
    <n v="3.1"/>
    <n v="7.84"/>
    <n v="6.4171122994652405"/>
    <n v="-97.927999999999997"/>
    <n v="65526.720000000001"/>
    <n v="14359.344999999999"/>
    <n v="5447.8909999999996"/>
    <n v="0"/>
    <n v="79886.065000000002"/>
    <n v="79788.137000000002"/>
    <n v="3328.5860416666669"/>
    <n v="3101.5905833333331"/>
    <n v="3097.5102499999998"/>
    <n v="2730.28"/>
  </r>
  <r>
    <x v="6"/>
    <x v="22"/>
    <x v="95"/>
    <n v="82"/>
    <n v="0.9"/>
    <n v="0"/>
    <n v="10.72"/>
    <n v="0"/>
    <n v="0.5"/>
    <n v="4.1199999999999992"/>
    <n v="8"/>
    <n v="12.12"/>
    <n v="0.33993399339933988"/>
    <n v="8.1999999999999993"/>
    <n v="20.32"/>
    <n v="7.6492537313432836"/>
    <n v="-5848.8720000000003"/>
    <n v="195287.867"/>
    <n v="53396.631000000001"/>
    <n v="0"/>
    <n v="0"/>
    <n v="248684.49799999999"/>
    <n v="242835.62599999999"/>
    <n v="3032.7377804878047"/>
    <n v="3032.7377804878047"/>
    <n v="2961.4100731707317"/>
    <n v="2381.5593536585366"/>
  </r>
  <r>
    <x v="7"/>
    <x v="23"/>
    <x v="96"/>
    <n v="11"/>
    <n v="0.75"/>
    <n v="0"/>
    <n v="4"/>
    <n v="0"/>
    <n v="0"/>
    <n v="1.75"/>
    <n v="3"/>
    <n v="4.75"/>
    <n v="0.36842105263157893"/>
    <n v="2.6"/>
    <n v="7.35"/>
    <n v="2.75"/>
    <n v="-1585.4718199999998"/>
    <n v="56798.563590000005"/>
    <n v="13852.99302"/>
    <n v="4804"/>
    <n v="1837.8050000000001"/>
    <n v="70651.55661"/>
    <n v="69066.084789999994"/>
    <n v="6422.8687827272724"/>
    <n v="5819.0683281818183"/>
    <n v="5674.934526363636"/>
    <n v="5163.5057809090913"/>
  </r>
  <r>
    <x v="7"/>
    <x v="24"/>
    <x v="97"/>
    <n v="7"/>
    <n v="1"/>
    <n v="0"/>
    <n v="2.2000000000000002"/>
    <n v="0"/>
    <n v="0"/>
    <n v="2.7"/>
    <n v="0.5"/>
    <n v="3.2"/>
    <n v="0.84375"/>
    <n v="0.2"/>
    <n v="3.4000000000000004"/>
    <n v="3.1818181818181817"/>
    <n v="-485.13499999999999"/>
    <n v="41821.116000000002"/>
    <n v="16771.494999999999"/>
    <n v="7169"/>
    <n v="4078.9050000000002"/>
    <n v="58592.611000000004"/>
    <n v="58107.476000000002"/>
    <n v="8370.3730000000014"/>
    <n v="6763.529428571429"/>
    <n v="6694.2244285714287"/>
    <n v="5974.4451428571429"/>
  </r>
  <r>
    <x v="8"/>
    <x v="25"/>
    <x v="98"/>
    <n v="43"/>
    <n v="1"/>
    <n v="1"/>
    <n v="5.6"/>
    <n v="0"/>
    <n v="0"/>
    <n v="6.6"/>
    <n v="1"/>
    <n v="7.6"/>
    <n v="0.86842105263157898"/>
    <n v="5.4"/>
    <n v="13"/>
    <n v="7.6785714285714288"/>
    <n v="-5539.1570000000002"/>
    <n v="124515.068"/>
    <n v="30739.243999999999"/>
    <n v="11786.72"/>
    <n v="0"/>
    <n v="155254.31200000001"/>
    <n v="149715.155"/>
    <n v="3610.5653953488372"/>
    <n v="3336.455627906977"/>
    <n v="3207.638023255814"/>
    <n v="2895.6992558139536"/>
  </r>
  <r>
    <x v="6"/>
    <x v="26"/>
    <x v="99"/>
    <n v="71"/>
    <n v="1"/>
    <n v="1"/>
    <n v="9.44"/>
    <n v="1"/>
    <n v="0"/>
    <n v="9.0399999999999991"/>
    <n v="3.4"/>
    <n v="12.44"/>
    <n v="0.72668810289389063"/>
    <n v="8.5"/>
    <n v="20.939999999999998"/>
    <n v="6.8007662835249043"/>
    <n v="-27023.148000000001"/>
    <n v="186467.43299999999"/>
    <n v="112415.781"/>
    <n v="30056.400000000001"/>
    <n v="47149.552000000003"/>
    <n v="298883.21399999998"/>
    <n v="271860.06599999999"/>
    <n v="4209.6227323943658"/>
    <n v="3122.2149577464788"/>
    <n v="2741.6072394366197"/>
    <n v="2626.3018732394366"/>
  </r>
  <r>
    <x v="0"/>
    <x v="26"/>
    <x v="100"/>
    <n v="101"/>
    <n v="1"/>
    <n v="1"/>
    <n v="11.6"/>
    <n v="0"/>
    <n v="0"/>
    <n v="12.1"/>
    <n v="1.5"/>
    <n v="13.6"/>
    <n v="0.88970588235294112"/>
    <n v="13.5"/>
    <n v="27.1"/>
    <n v="8.7068965517241388"/>
    <n v="-88712.475000000006"/>
    <n v="253186.15"/>
    <n v="128373.04399999999"/>
    <n v="46525.32"/>
    <n v="42650.084999999999"/>
    <n v="381559.19400000002"/>
    <n v="292846.71900000004"/>
    <n v="3777.8138019801981"/>
    <n v="2894.8890000000001"/>
    <n v="2016.547663366337"/>
    <n v="2506.7935643564356"/>
  </r>
  <r>
    <x v="2"/>
    <x v="26"/>
    <x v="101"/>
    <n v="367"/>
    <n v="1"/>
    <n v="1"/>
    <n v="36.82"/>
    <n v="3"/>
    <n v="0"/>
    <n v="40.32"/>
    <n v="1.5"/>
    <n v="41.82"/>
    <n v="0.96413199426111906"/>
    <n v="21.7"/>
    <n v="63.519999999999996"/>
    <n v="9.2164741336012046"/>
    <n v="-66777.426999999996"/>
    <n v="608364.15599999996"/>
    <n v="268716.05099999998"/>
    <n v="130563.012"/>
    <n v="29811.111000000001"/>
    <n v="877080.20699999994"/>
    <n v="810302.77999999991"/>
    <n v="2389.864324250681"/>
    <n v="1952.8776130790188"/>
    <n v="1770.9227711171659"/>
    <n v="1657.6679999999999"/>
  </r>
  <r>
    <x v="0"/>
    <x v="27"/>
    <x v="102"/>
    <n v="146"/>
    <n v="1"/>
    <n v="1"/>
    <n v="13.82"/>
    <n v="0"/>
    <n v="1"/>
    <n v="16.82"/>
    <n v="0.8"/>
    <n v="19.82"/>
    <n v="0.84863773965691225"/>
    <n v="14.3"/>
    <n v="31.92"/>
    <n v="10.564399421128799"/>
    <n v="-31667.508999999998"/>
    <n v="305598.31300000002"/>
    <n v="172431.26"/>
    <n v="47650.428"/>
    <n v="42726.981"/>
    <n v="478029.57300000003"/>
    <n v="446362.06400000001"/>
    <n v="3274.1751575342469"/>
    <n v="2655.1518082191783"/>
    <n v="2438.2510616438358"/>
    <n v="2093.1391301369863"/>
  </r>
  <r>
    <x v="0"/>
    <x v="28"/>
    <x v="103"/>
    <n v="139"/>
    <n v="1"/>
    <n v="1"/>
    <n v="14.47"/>
    <n v="2"/>
    <n v="1"/>
    <n v="19.47"/>
    <n v="0"/>
    <n v="19.47"/>
    <n v="1"/>
    <n v="10.199999999999999"/>
    <n v="29.669999999999998"/>
    <n v="8.4395871281117181"/>
    <n v="-8834.7000000000007"/>
    <n v="265577.28399999999"/>
    <n v="111405.83900000001"/>
    <n v="65954.857000000004"/>
    <n v="10699.312"/>
    <n v="376983.12300000002"/>
    <n v="368148.42300000001"/>
    <n v="2712.1087985611512"/>
    <n v="2160.6399568345328"/>
    <n v="2097.0809640287771"/>
    <n v="1910.6279424460431"/>
  </r>
  <r>
    <x v="6"/>
    <x v="29"/>
    <x v="104"/>
    <n v="70"/>
    <n v="1"/>
    <n v="1"/>
    <n v="8.9"/>
    <n v="0"/>
    <n v="0"/>
    <n v="7.9"/>
    <n v="3"/>
    <n v="10.9"/>
    <n v="0.72477064220183485"/>
    <n v="6.2"/>
    <n v="17.100000000000001"/>
    <n v="7.8651685393258424"/>
    <n v="-49560.036"/>
    <n v="178650.19899999999"/>
    <n v="34279.908000000003"/>
    <n v="11263.89"/>
    <n v="0"/>
    <n v="212930.10699999999"/>
    <n v="163370.071"/>
    <n v="3041.8586714285711"/>
    <n v="2880.9459571428574"/>
    <n v="2172.9454428571426"/>
    <n v="2552.1457"/>
  </r>
  <r>
    <x v="8"/>
    <x v="30"/>
    <x v="105"/>
    <n v="33"/>
    <n v="0.8"/>
    <n v="0"/>
    <n v="5"/>
    <n v="0"/>
    <n v="1"/>
    <n v="5.8"/>
    <n v="1"/>
    <n v="6.8"/>
    <n v="0.8529411764705882"/>
    <n v="6"/>
    <n v="12.8"/>
    <n v="6.6"/>
    <n v="-8965.5450000000001"/>
    <n v="120999.03"/>
    <n v="71810.562999999995"/>
    <n v="14975"/>
    <n v="29716.616999999998"/>
    <n v="192809.59299999999"/>
    <n v="183844.04799999998"/>
    <n v="5842.7149393939389"/>
    <n v="4488.4235151515149"/>
    <n v="4216.7403333333332"/>
    <n v="3666.6372727272728"/>
  </r>
  <r>
    <x v="7"/>
    <x v="31"/>
    <x v="106"/>
    <n v="14"/>
    <n v="0.5"/>
    <n v="0"/>
    <n v="2"/>
    <n v="0"/>
    <n v="0"/>
    <n v="2.5"/>
    <n v="0"/>
    <n v="2.5"/>
    <n v="1"/>
    <n v="1.5"/>
    <n v="4"/>
    <n v="7"/>
    <n v="-1985.529"/>
    <n v="40964.154000000002"/>
    <n v="17700.243999999999"/>
    <n v="10828.513999999999"/>
    <n v="0"/>
    <n v="58664.398000000001"/>
    <n v="56678.868999999999"/>
    <n v="4190.3141428571425"/>
    <n v="3416.8488571428575"/>
    <n v="3275.025357142857"/>
    <n v="2926.011"/>
  </r>
  <r>
    <x v="0"/>
    <x v="31"/>
    <x v="107"/>
    <n v="171"/>
    <n v="1"/>
    <n v="1"/>
    <n v="19.37"/>
    <n v="1"/>
    <n v="3.39"/>
    <n v="25.26"/>
    <n v="0.5"/>
    <n v="25.76"/>
    <n v="0.98059006211180122"/>
    <n v="14.8"/>
    <n v="40.56"/>
    <n v="8.3946980854197353"/>
    <n v="-38037.792999999998"/>
    <n v="330878.951"/>
    <n v="116500.556"/>
    <n v="83791.428"/>
    <n v="0"/>
    <n v="447379.50699999998"/>
    <n v="409341.71399999998"/>
    <n v="2616.2544269005848"/>
    <n v="2126.2460760233917"/>
    <n v="1903.8028421052629"/>
    <n v="1934.9646257309942"/>
  </r>
  <r>
    <x v="2"/>
    <x v="31"/>
    <x v="108"/>
    <n v="337"/>
    <n v="1"/>
    <n v="1"/>
    <n v="28.24"/>
    <n v="2"/>
    <n v="1"/>
    <n v="31.240000000000002"/>
    <n v="2"/>
    <n v="33.24"/>
    <n v="0.9398315282791817"/>
    <n v="9.6"/>
    <n v="42.84"/>
    <n v="11.144179894179894"/>
    <n v="-60671.375999999997"/>
    <n v="486168.826"/>
    <n v="208823.65100000001"/>
    <n v="162141.25099999999"/>
    <n v="0"/>
    <n v="694992.47699999996"/>
    <n v="634321.10099999991"/>
    <n v="2062.2922166172107"/>
    <n v="1581.1609080118694"/>
    <n v="1401.1271513353113"/>
    <n v="1442.6374658753709"/>
  </r>
  <r>
    <x v="2"/>
    <x v="31"/>
    <x v="109"/>
    <n v="355"/>
    <n v="1"/>
    <n v="1"/>
    <n v="36.07"/>
    <n v="2"/>
    <n v="2"/>
    <n v="42.07"/>
    <n v="0"/>
    <n v="42.07"/>
    <n v="1"/>
    <n v="29.8"/>
    <n v="71.87"/>
    <n v="9.3249277646440767"/>
    <n v="-65991.782000000007"/>
    <n v="600448.34699999995"/>
    <n v="211252.99900000001"/>
    <n v="154451.375"/>
    <n v="0"/>
    <n v="811701.3459999999"/>
    <n v="745709.5639999999"/>
    <n v="2286.4826647887321"/>
    <n v="1851.4083690140842"/>
    <n v="1665.5160253521124"/>
    <n v="1691.403794366197"/>
  </r>
  <r>
    <x v="2"/>
    <x v="31"/>
    <x v="110"/>
    <n v="388"/>
    <n v="1"/>
    <n v="1"/>
    <n v="33.130000000000003"/>
    <n v="1"/>
    <n v="1.5"/>
    <n v="36.330000000000005"/>
    <n v="1.3"/>
    <n v="37.630000000000003"/>
    <n v="0.96545309593409523"/>
    <n v="22"/>
    <n v="59.63"/>
    <n v="11.368297685320831"/>
    <n v="-85652.448999999993"/>
    <n v="533083.951"/>
    <n v="289871.79599999997"/>
    <n v="234134.065"/>
    <n v="0"/>
    <n v="822955.74699999997"/>
    <n v="737303.29799999995"/>
    <n v="2121.0199664948454"/>
    <n v="1517.5816546391754"/>
    <n v="1296.8279201030928"/>
    <n v="1373.9277087628866"/>
  </r>
  <r>
    <x v="3"/>
    <x v="31"/>
    <x v="111"/>
    <n v="422"/>
    <n v="1"/>
    <n v="1"/>
    <n v="33.46"/>
    <n v="2"/>
    <n v="1"/>
    <n v="38.46"/>
    <n v="0"/>
    <n v="38.46"/>
    <n v="1"/>
    <n v="29"/>
    <n v="67.460000000000008"/>
    <n v="11.900733220530174"/>
    <n v="-85952.737999999998"/>
    <n v="613389.69499999995"/>
    <n v="241102.43700000001"/>
    <n v="181074.60399999999"/>
    <n v="0"/>
    <n v="854492.13199999998"/>
    <n v="768539.39399999997"/>
    <n v="2024.8628720379147"/>
    <n v="1595.7761327014216"/>
    <n v="1392.0966587677726"/>
    <n v="1453.5300829383884"/>
  </r>
  <r>
    <x v="3"/>
    <x v="31"/>
    <x v="112"/>
    <n v="462"/>
    <n v="1"/>
    <n v="1"/>
    <n v="34.840000000000003"/>
    <n v="1"/>
    <n v="3"/>
    <n v="40.840000000000003"/>
    <n v="0"/>
    <n v="40.840000000000003"/>
    <n v="1"/>
    <n v="16.399999999999999"/>
    <n v="57.24"/>
    <n v="12.890624999999998"/>
    <n v="-76040.578999999998"/>
    <n v="547211.40399999998"/>
    <n v="200654.02100000001"/>
    <n v="135401.64799999999"/>
    <n v="0"/>
    <n v="747865.42500000005"/>
    <n v="671824.84600000002"/>
    <n v="1618.7563311688314"/>
    <n v="1325.679170995671"/>
    <n v="1161.0891731601735"/>
    <n v="1184.4402683982682"/>
  </r>
  <r>
    <x v="3"/>
    <x v="31"/>
    <x v="113"/>
    <n v="498"/>
    <n v="1"/>
    <n v="0"/>
    <n v="34.44"/>
    <n v="2.4"/>
    <n v="3.53"/>
    <n v="40.369999999999997"/>
    <n v="1"/>
    <n v="41.37"/>
    <n v="0.97582789460962049"/>
    <n v="27.4"/>
    <n v="68.77"/>
    <n v="13.517915309446256"/>
    <n v="-86997.869000000006"/>
    <n v="632578.17799999996"/>
    <n v="274021.71799999999"/>
    <n v="200279.163"/>
    <n v="0"/>
    <n v="906599.89599999995"/>
    <n v="819602.027"/>
    <n v="1820.4817188755019"/>
    <n v="1418.3147248995983"/>
    <n v="1243.6202088353414"/>
    <n v="1270.2373052208834"/>
  </r>
  <r>
    <x v="7"/>
    <x v="32"/>
    <x v="114"/>
    <n v="6"/>
    <n v="0.3"/>
    <n v="0"/>
    <n v="1"/>
    <n v="0"/>
    <n v="0"/>
    <n v="1.3"/>
    <n v="0"/>
    <n v="1.3"/>
    <n v="1"/>
    <n v="1.5"/>
    <n v="2.8"/>
    <n v="6"/>
    <n v="-1118.7239999999999"/>
    <n v="34589.641000000003"/>
    <n v="18369.668000000001"/>
    <n v="6916.19"/>
    <n v="4589.7520000000004"/>
    <n v="52959.309000000008"/>
    <n v="51840.585000000006"/>
    <n v="8826.5515000000014"/>
    <n v="6908.8945000000022"/>
    <n v="6722.4405000000015"/>
    <n v="5764.9401666666672"/>
  </r>
  <r>
    <x v="8"/>
    <x v="32"/>
    <x v="115"/>
    <n v="26"/>
    <n v="0.8"/>
    <n v="0"/>
    <n v="6"/>
    <n v="0"/>
    <n v="0"/>
    <n v="4.6999999999999993"/>
    <n v="2.1"/>
    <n v="6.8"/>
    <n v="0.69117647058823517"/>
    <n v="3"/>
    <n v="9.7999999999999989"/>
    <n v="4.333333333333333"/>
    <n v="-4448.5820000000003"/>
    <n v="90275.652000000002"/>
    <n v="34375.682999999997"/>
    <n v="10450.027"/>
    <n v="14363.328"/>
    <n v="124651.33499999999"/>
    <n v="120202.753"/>
    <n v="4794.2821153846153"/>
    <n v="3839.9223076923076"/>
    <n v="3668.8229999999999"/>
    <n v="3472.1404615384618"/>
  </r>
  <r>
    <x v="1"/>
    <x v="32"/>
    <x v="116"/>
    <n v="292"/>
    <n v="1"/>
    <n v="0"/>
    <n v="32.409999999999997"/>
    <n v="2"/>
    <n v="0.8"/>
    <n v="28.01"/>
    <n v="8.1999999999999993"/>
    <n v="36.21"/>
    <n v="0.77354322010494336"/>
    <n v="16.7"/>
    <n v="52.91"/>
    <n v="8.485905260098809"/>
    <n v="-7226.55"/>
    <n v="467572.00400000002"/>
    <n v="105788.406"/>
    <n v="48271.343999999997"/>
    <n v="5924.7719999999999"/>
    <n v="573360.41"/>
    <n v="566133.86"/>
    <n v="1963.5630479452057"/>
    <n v="1777.9599109589044"/>
    <n v="1753.2114520547946"/>
    <n v="1601.2739863013699"/>
  </r>
  <r>
    <x v="1"/>
    <x v="33"/>
    <x v="117"/>
    <n v="212"/>
    <n v="1"/>
    <n v="0"/>
    <n v="21.56"/>
    <n v="1.9"/>
    <n v="1"/>
    <n v="19.260000000000002"/>
    <n v="6.2"/>
    <n v="25.46"/>
    <n v="0.75648075412411631"/>
    <n v="22.6"/>
    <n v="48.06"/>
    <n v="9.0366581415174778"/>
    <n v="-22447.101999999999"/>
    <n v="421440.32500000001"/>
    <n v="200967.12599999999"/>
    <n v="115701.39599999999"/>
    <n v="16154.705"/>
    <n v="622407.451"/>
    <n v="599960.34900000005"/>
    <n v="2935.8842028301888"/>
    <n v="2313.9214622641507"/>
    <n v="2208.0389056603776"/>
    <n v="1987.9260613207548"/>
  </r>
  <r>
    <x v="8"/>
    <x v="34"/>
    <x v="118"/>
    <n v="27"/>
    <n v="0.3"/>
    <n v="0"/>
    <n v="3.51"/>
    <n v="1"/>
    <n v="0"/>
    <n v="4.8099999999999996"/>
    <n v="0"/>
    <n v="4.8099999999999996"/>
    <n v="1"/>
    <n v="4.7"/>
    <n v="9.51"/>
    <n v="5.9866962305986702"/>
    <n v="-14805.464"/>
    <n v="77838.904999999999"/>
    <n v="50879.173000000003"/>
    <n v="27233.736000000001"/>
    <n v="6196.7290000000003"/>
    <n v="128718.07800000001"/>
    <n v="113912.614"/>
    <n v="4767.3362222222222"/>
    <n v="3529.1708518518521"/>
    <n v="2980.8203333333336"/>
    <n v="2882.9224074074073"/>
  </r>
  <r>
    <x v="1"/>
    <x v="34"/>
    <x v="119"/>
    <n v="216"/>
    <n v="0.7"/>
    <n v="0"/>
    <n v="20.76"/>
    <n v="2"/>
    <n v="1.5"/>
    <n v="23.16"/>
    <n v="1.8"/>
    <n v="24.96"/>
    <n v="0.92788461538461531"/>
    <n v="10.8"/>
    <n v="35.76"/>
    <n v="9.4903339191564147"/>
    <n v="-35751.919999999998"/>
    <n v="378814.21"/>
    <n v="177133.386"/>
    <n v="69541.691999999995"/>
    <n v="20496.725999999999"/>
    <n v="555947.59600000002"/>
    <n v="520195.67600000004"/>
    <n v="2573.8314629629631"/>
    <n v="2156.9869351851853"/>
    <n v="1991.4687870370371"/>
    <n v="1753.7694907407408"/>
  </r>
  <r>
    <x v="0"/>
    <x v="35"/>
    <x v="120"/>
    <n v="169"/>
    <n v="0.8"/>
    <n v="1"/>
    <n v="15.91"/>
    <n v="1"/>
    <n v="1"/>
    <n v="18.71"/>
    <n v="1"/>
    <n v="19.71"/>
    <n v="0.94926433282597666"/>
    <n v="8.8000000000000007"/>
    <n v="28.51"/>
    <n v="9.9940863394441166"/>
    <n v="-14278"/>
    <n v="276701.353"/>
    <n v="156692.93400000001"/>
    <n v="44915.616000000002"/>
    <n v="40367.464999999997"/>
    <n v="433394.28700000001"/>
    <n v="419116.28700000001"/>
    <n v="2564.4632366863907"/>
    <n v="2059.8296213017752"/>
    <n v="1975.3444142011836"/>
    <n v="1637.2861124260355"/>
  </r>
  <r>
    <x v="6"/>
    <x v="36"/>
    <x v="121"/>
    <n v="72"/>
    <n v="1"/>
    <n v="1"/>
    <n v="7.79"/>
    <n v="0"/>
    <n v="1"/>
    <n v="9.4899999999999984"/>
    <n v="1.3"/>
    <n v="10.79"/>
    <n v="0.87951807228915657"/>
    <n v="7"/>
    <n v="17.79"/>
    <n v="9.2426187419768926"/>
    <n v="-20201.198"/>
    <n v="159086.25099999999"/>
    <n v="94789.350999999995"/>
    <n v="37269.455999999998"/>
    <n v="18393.887999999999"/>
    <n v="253875.60199999998"/>
    <n v="233674.40399999998"/>
    <n v="3526.0500277777774"/>
    <n v="2752.9480277777775"/>
    <n v="2472.3758333333335"/>
    <n v="2209.5312638888886"/>
  </r>
  <r>
    <x v="6"/>
    <x v="37"/>
    <x v="122"/>
    <n v="52"/>
    <n v="0.6"/>
    <n v="0"/>
    <n v="7"/>
    <n v="0"/>
    <n v="0.81"/>
    <n v="8.41"/>
    <n v="0"/>
    <n v="8.41"/>
    <n v="1"/>
    <n v="6.4"/>
    <n v="14.81"/>
    <n v="7.4285714285714288"/>
    <n v="-1365.558"/>
    <n v="128513.179"/>
    <n v="64868.45"/>
    <n v="41307.879000000001"/>
    <n v="5273.5990000000002"/>
    <n v="193381.62900000002"/>
    <n v="192016.07100000003"/>
    <n v="3718.8774807692312"/>
    <n v="2823.0798269230772"/>
    <n v="2796.8190961538467"/>
    <n v="2471.4072884615384"/>
  </r>
  <r>
    <x v="8"/>
    <x v="38"/>
    <x v="123"/>
    <n v="48"/>
    <n v="1"/>
    <n v="0"/>
    <n v="9.44"/>
    <n v="0"/>
    <n v="0"/>
    <n v="9.74"/>
    <n v="0.7"/>
    <n v="10.44"/>
    <n v="0.93295019157088133"/>
    <n v="2.2000000000000002"/>
    <n v="12.64"/>
    <n v="5.0847457627118651"/>
    <n v="-12248"/>
    <n v="125788.20299999999"/>
    <n v="43372.612000000001"/>
    <n v="21607"/>
    <n v="4368.6660000000002"/>
    <n v="169160.815"/>
    <n v="156912.815"/>
    <n v="3524.1836458333332"/>
    <n v="2983.0239375000001"/>
    <n v="2727.8572708333336"/>
    <n v="2620.5875624999999"/>
  </r>
  <r>
    <x v="8"/>
    <x v="39"/>
    <x v="124"/>
    <n v="39"/>
    <n v="0.3"/>
    <n v="1"/>
    <n v="5.61"/>
    <n v="0"/>
    <n v="0"/>
    <n v="5.71"/>
    <n v="1.2"/>
    <n v="6.91"/>
    <n v="0.82633863965267729"/>
    <n v="4.5999999999999996"/>
    <n v="11.509999999999998"/>
    <n v="6.9518716577540101"/>
    <n v="-0.59"/>
    <n v="105955.079"/>
    <n v="39340.642"/>
    <n v="25933.164000000001"/>
    <n v="0"/>
    <n v="145295.72099999999"/>
    <n v="145295.13099999999"/>
    <n v="3725.5313076923076"/>
    <n v="3060.578384615384"/>
    <n v="3060.5632564102561"/>
    <n v="2716.7968974358973"/>
  </r>
  <r>
    <x v="8"/>
    <x v="40"/>
    <x v="125"/>
    <n v="35"/>
    <n v="0.8"/>
    <n v="0"/>
    <n v="10.220000000000001"/>
    <n v="0"/>
    <n v="1"/>
    <n v="10.219999999999999"/>
    <n v="1.8"/>
    <n v="12.02"/>
    <n v="0.85024958402662221"/>
    <n v="7.5"/>
    <n v="19.52"/>
    <n v="3.4246575342465753"/>
    <n v="-6277.9139999999998"/>
    <n v="165408.62"/>
    <n v="87967.281000000003"/>
    <n v="22186.072"/>
    <n v="38349.504000000001"/>
    <n v="253375.90100000001"/>
    <n v="247097.98700000002"/>
    <n v="7239.3114571428578"/>
    <n v="5509.7235714285716"/>
    <n v="5330.3546000000006"/>
    <n v="4725.9605714285717"/>
  </r>
  <r>
    <x v="6"/>
    <x v="40"/>
    <x v="126"/>
    <n v="72"/>
    <n v="0.7"/>
    <n v="0"/>
    <n v="8.51"/>
    <n v="2.65"/>
    <n v="1.8"/>
    <n v="12.36"/>
    <n v="1.3"/>
    <n v="13.66"/>
    <n v="0.90483162518301608"/>
    <n v="9.9"/>
    <n v="23.56"/>
    <n v="6.4516129032258061"/>
    <n v="-9513.2099999999991"/>
    <n v="213459.34400000001"/>
    <n v="96435.864000000001"/>
    <n v="24248.422999999999"/>
    <n v="35953.741000000002"/>
    <n v="309895.20799999998"/>
    <n v="300381.99799999996"/>
    <n v="4304.1001111111109"/>
    <n v="3467.9589444444446"/>
    <n v="3335.8310277777773"/>
    <n v="2964.7131111111112"/>
  </r>
  <r>
    <x v="6"/>
    <x v="41"/>
    <x v="127"/>
    <n v="64"/>
    <n v="1"/>
    <n v="0"/>
    <n v="9.81"/>
    <n v="2"/>
    <n v="0"/>
    <n v="7.8100000000000005"/>
    <n v="5"/>
    <n v="12.81"/>
    <n v="0.60967993754879002"/>
    <n v="2.6"/>
    <n v="15.41"/>
    <n v="5.4191363251481794"/>
    <n v="-22429.55"/>
    <n v="146758.81299999999"/>
    <n v="52380.966"/>
    <n v="36953.19"/>
    <n v="0"/>
    <n v="199139.77899999998"/>
    <n v="176710.22899999999"/>
    <n v="3111.5590468749997"/>
    <n v="2534.1654531249997"/>
    <n v="2183.7037343749998"/>
    <n v="2293.1064531249999"/>
  </r>
  <r>
    <x v="8"/>
    <x v="42"/>
    <x v="128"/>
    <n v="31"/>
    <n v="0.9"/>
    <n v="1"/>
    <n v="4.76"/>
    <n v="0"/>
    <n v="0"/>
    <n v="3.7600000000000002"/>
    <n v="2.9"/>
    <n v="6.66"/>
    <n v="0.56456456456456461"/>
    <n v="3.6"/>
    <n v="10.26"/>
    <n v="6.5126050420168067"/>
    <n v="-4415.5339999999997"/>
    <n v="91819.963000000003"/>
    <n v="71765.031000000003"/>
    <n v="39607.771999999997"/>
    <n v="0"/>
    <n v="163584.99400000001"/>
    <n v="159169.46000000002"/>
    <n v="5276.9352903225808"/>
    <n v="3999.2652258064518"/>
    <n v="3856.8286451612912"/>
    <n v="2961.9342903225806"/>
  </r>
  <r>
    <x v="6"/>
    <x v="42"/>
    <x v="129"/>
    <n v="100"/>
    <n v="1"/>
    <n v="0"/>
    <n v="10.26"/>
    <n v="1"/>
    <n v="0"/>
    <n v="8.76"/>
    <n v="3.5"/>
    <n v="12.26"/>
    <n v="0.71451876019575855"/>
    <n v="10.199999999999999"/>
    <n v="22.46"/>
    <n v="8.8809946714031973"/>
    <n v="-10995.454"/>
    <n v="195404.62899999999"/>
    <n v="158584.54699999999"/>
    <n v="109165.38"/>
    <n v="0"/>
    <n v="353989.17599999998"/>
    <n v="342993.72199999995"/>
    <n v="3539.89176"/>
    <n v="2448.2379599999999"/>
    <n v="2338.2834199999993"/>
    <n v="1954.0462899999998"/>
  </r>
  <r>
    <x v="0"/>
    <x v="42"/>
    <x v="130"/>
    <n v="146"/>
    <n v="2"/>
    <n v="1"/>
    <n v="14.72"/>
    <n v="0"/>
    <n v="1"/>
    <n v="11.419999999999998"/>
    <n v="7.3"/>
    <n v="18.72"/>
    <n v="0.61004273504273498"/>
    <n v="11.2"/>
    <n v="29.919999999999998"/>
    <n v="9.9184782608695645"/>
    <n v="-11285.314"/>
    <n v="268737.06199999998"/>
    <n v="145493.69899999999"/>
    <n v="88828.127999999997"/>
    <n v="0"/>
    <n v="414230.76099999994"/>
    <n v="402945.44699999993"/>
    <n v="2837.1969931506846"/>
    <n v="2228.7851575342461"/>
    <n v="2151.488486301369"/>
    <n v="1840.664808219178"/>
  </r>
  <r>
    <x v="0"/>
    <x v="42"/>
    <x v="131"/>
    <n v="197"/>
    <n v="1.05"/>
    <n v="1.07"/>
    <n v="19.22"/>
    <n v="2.02"/>
    <n v="1.63"/>
    <n v="16.189999999999998"/>
    <n v="8.8000000000000007"/>
    <n v="24.99"/>
    <n v="0.64785914365746289"/>
    <n v="15.5"/>
    <n v="40.489999999999995"/>
    <n v="9.2749529190207163"/>
    <n v="-25773.52"/>
    <n v="329982.647"/>
    <n v="172919.56"/>
    <n v="96310.751999999993"/>
    <n v="0"/>
    <n v="502902.20699999999"/>
    <n v="477128.68699999998"/>
    <n v="2552.8030812182742"/>
    <n v="2063.9160152284267"/>
    <n v="1933.0859644670052"/>
    <n v="1675.0388172588832"/>
  </r>
  <r>
    <x v="1"/>
    <x v="42"/>
    <x v="132"/>
    <n v="218"/>
    <n v="1"/>
    <n v="1"/>
    <n v="22.73"/>
    <n v="1"/>
    <n v="0.82"/>
    <n v="22.450000000000003"/>
    <n v="4.0999999999999996"/>
    <n v="26.55"/>
    <n v="0.84557438794726936"/>
    <n v="15.2"/>
    <n v="41.750000000000007"/>
    <n v="9.1866835229667085"/>
    <n v="-10286.263000000001"/>
    <n v="371484.07199999999"/>
    <n v="163392.53200000001"/>
    <n v="79766.28"/>
    <n v="0"/>
    <n v="534876.60400000005"/>
    <n v="524590.34100000001"/>
    <n v="2453.562403669725"/>
    <n v="2087.6620366972479"/>
    <n v="2040.4773440366971"/>
    <n v="1704.0553761467888"/>
  </r>
  <r>
    <x v="8"/>
    <x v="43"/>
    <x v="133"/>
    <n v="35"/>
    <n v="0.8"/>
    <n v="0"/>
    <n v="5.29"/>
    <n v="0"/>
    <n v="0.81"/>
    <n v="5.1000000000000005"/>
    <n v="1.8"/>
    <n v="6.9"/>
    <n v="0.73913043478260876"/>
    <n v="4.4000000000000004"/>
    <n v="11.3"/>
    <n v="6.616257088846881"/>
    <n v="-5891.9160000000002"/>
    <n v="119742.77"/>
    <n v="45390.413999999997"/>
    <n v="29721.635999999999"/>
    <n v="336.6"/>
    <n v="165133.18400000001"/>
    <n v="159241.26800000001"/>
    <n v="4718.0909714285717"/>
    <n v="3859.2842285714287"/>
    <n v="3690.9437714285718"/>
    <n v="3421.2220000000002"/>
  </r>
  <r>
    <x v="6"/>
    <x v="43"/>
    <x v="134"/>
    <n v="62"/>
    <n v="1"/>
    <n v="1.2"/>
    <n v="8.3000000000000007"/>
    <n v="1"/>
    <n v="1"/>
    <n v="7.9"/>
    <n v="4.5999999999999996"/>
    <n v="12.5"/>
    <n v="0.63200000000000001"/>
    <n v="7.2"/>
    <n v="19.700000000000003"/>
    <n v="6.6666666666666661"/>
    <n v="-9660.2710000000006"/>
    <n v="186318.24400000001"/>
    <n v="30525.471000000001"/>
    <n v="8009.96"/>
    <n v="73.260000000000005"/>
    <n v="216843.715"/>
    <n v="207183.44399999999"/>
    <n v="3497.4792741935485"/>
    <n v="3367.1047580645159"/>
    <n v="3211.2939354838709"/>
    <n v="3005.1329677419358"/>
  </r>
  <r>
    <x v="6"/>
    <x v="43"/>
    <x v="135"/>
    <n v="92"/>
    <n v="0.65"/>
    <n v="1"/>
    <n v="13.29"/>
    <n v="1.05"/>
    <n v="0"/>
    <n v="5.09"/>
    <n v="10.9"/>
    <n v="15.99"/>
    <n v="0.31832395247029394"/>
    <n v="7.1"/>
    <n v="23.09"/>
    <n v="6.4156206415620645"/>
    <n v="-10415.865"/>
    <n v="184570.886"/>
    <n v="55799.445"/>
    <n v="13829.628000000001"/>
    <n v="0"/>
    <n v="240370.33100000001"/>
    <n v="229954.46600000001"/>
    <n v="2612.7209891304346"/>
    <n v="2462.398945652174"/>
    <n v="2349.1830217391307"/>
    <n v="2006.2052826086956"/>
  </r>
  <r>
    <x v="6"/>
    <x v="43"/>
    <x v="136"/>
    <n v="97"/>
    <n v="1"/>
    <n v="1"/>
    <n v="12.71"/>
    <n v="0"/>
    <n v="0"/>
    <n v="13.110000000000001"/>
    <n v="1.6"/>
    <n v="14.71"/>
    <n v="0.89123045547246771"/>
    <n v="6.8"/>
    <n v="21.51"/>
    <n v="7.6317859952793068"/>
    <n v="-3176.4859999999999"/>
    <n v="203165.63099999999"/>
    <n v="72669.074999999997"/>
    <n v="54194.152000000002"/>
    <n v="1175.3209999999999"/>
    <n v="275834.70600000001"/>
    <n v="272658.22000000003"/>
    <n v="2843.6567628865978"/>
    <n v="2272.8374536082474"/>
    <n v="2240.0901752577324"/>
    <n v="2094.4910412371132"/>
  </r>
  <r>
    <x v="2"/>
    <x v="43"/>
    <x v="137"/>
    <n v="395"/>
    <n v="1"/>
    <n v="0"/>
    <n v="40.42"/>
    <n v="3"/>
    <n v="2.93"/>
    <n v="42.15"/>
    <n v="5.2"/>
    <n v="47.35"/>
    <n v="0.89017951425554376"/>
    <n v="27.4"/>
    <n v="74.75"/>
    <n v="9.0971902349147857"/>
    <n v="-18045.355"/>
    <n v="677661.76599999995"/>
    <n v="297506.33399999997"/>
    <n v="231960.864"/>
    <n v="1340.079"/>
    <n v="975168.09999999986"/>
    <n v="957122.74499999988"/>
    <n v="2468.7799999999997"/>
    <n v="1878.1447012658225"/>
    <n v="1832.4602582278478"/>
    <n v="1715.5994075949366"/>
  </r>
  <r>
    <x v="6"/>
    <x v="44"/>
    <x v="138"/>
    <n v="73"/>
    <n v="1"/>
    <n v="0"/>
    <n v="11.33"/>
    <n v="1"/>
    <n v="0"/>
    <n v="9.23"/>
    <n v="4.0999999999999996"/>
    <n v="13.33"/>
    <n v="0.69242310577644417"/>
    <n v="5.6"/>
    <n v="18.93"/>
    <n v="5.9205190592051906"/>
    <n v="-8641.16"/>
    <n v="196139.397"/>
    <n v="96160.388000000006"/>
    <n v="43828.788"/>
    <n v="14336.909"/>
    <n v="292299.78500000003"/>
    <n v="283658.62500000006"/>
    <n v="4004.106643835617"/>
    <n v="3207.3162739726035"/>
    <n v="3088.9442191780831"/>
    <n v="2686.8410547945205"/>
  </r>
  <r>
    <x v="4"/>
    <x v="45"/>
    <x v="139"/>
    <n v="539"/>
    <n v="0.85"/>
    <n v="2"/>
    <n v="44.32"/>
    <n v="3.7"/>
    <n v="6.02"/>
    <n v="54.19"/>
    <n v="2.7"/>
    <n v="56.89"/>
    <n v="0.95253998945333096"/>
    <n v="36"/>
    <n v="92.89"/>
    <n v="11.224489795918366"/>
    <n v="-57798.107000000004"/>
    <n v="863071.06"/>
    <n v="345533.848"/>
    <n v="214817"/>
    <n v="0"/>
    <n v="1208604.9080000001"/>
    <n v="1150806.801"/>
    <n v="2242.3096623376623"/>
    <n v="1843.7623525046383"/>
    <n v="1736.5302430426716"/>
    <n v="1601.2450092764379"/>
  </r>
  <r>
    <x v="0"/>
    <x v="46"/>
    <x v="140"/>
    <n v="101"/>
    <n v="1"/>
    <n v="1"/>
    <n v="11.8"/>
    <n v="1"/>
    <n v="1"/>
    <n v="15"/>
    <n v="0.8"/>
    <n v="15.8"/>
    <n v="0.94936708860759489"/>
    <n v="7.7"/>
    <n v="23.5"/>
    <n v="7.890625"/>
    <n v="-8912.2780000000002"/>
    <n v="140908.076"/>
    <n v="37291.474000000002"/>
    <n v="0"/>
    <n v="3513.6370000000002"/>
    <n v="178199.55"/>
    <n v="169287.272"/>
    <n v="1764.3519801980196"/>
    <n v="1729.563495049505"/>
    <n v="1641.3231188118814"/>
    <n v="1395.1294653465347"/>
  </r>
  <r>
    <x v="0"/>
    <x v="46"/>
    <x v="141"/>
    <n v="142"/>
    <n v="1"/>
    <n v="1"/>
    <n v="22.82"/>
    <n v="4"/>
    <n v="2.8"/>
    <n v="20.22"/>
    <n v="11.4"/>
    <n v="31.62"/>
    <n v="0.63946869070208723"/>
    <n v="16.3"/>
    <n v="47.919999999999995"/>
    <n v="5.2945563012677104"/>
    <n v="-9176.6710000000003"/>
    <n v="410870.98300000001"/>
    <n v="207962.791"/>
    <n v="80638.231"/>
    <n v="24597.337"/>
    <n v="618833.77399999998"/>
    <n v="609657.103"/>
    <n v="4357.9843239436614"/>
    <n v="3616.8887746478872"/>
    <n v="3552.2643309859159"/>
    <n v="2893.4576267605635"/>
  </r>
  <r>
    <x v="5"/>
    <x v="46"/>
    <x v="142"/>
    <n v="617"/>
    <n v="1.05"/>
    <n v="1"/>
    <n v="55.26"/>
    <n v="5.0199999999999996"/>
    <n v="7.17"/>
    <n v="62.2"/>
    <n v="7.3"/>
    <n v="69.5"/>
    <n v="0.89496402877697845"/>
    <n v="33.200000000000003"/>
    <n v="102.7"/>
    <n v="10.235567352355673"/>
    <n v="-49130.446000000004"/>
    <n v="954471.85600000003"/>
    <n v="385221.092"/>
    <n v="182821.22399999999"/>
    <n v="6620.3890000000001"/>
    <n v="1339692.9480000001"/>
    <n v="1290562.5020000001"/>
    <n v="2171.3013743922206"/>
    <n v="1864.264724473258"/>
    <n v="1784.6367730956242"/>
    <n v="1546.9560064829823"/>
  </r>
  <r>
    <x v="5"/>
    <x v="46"/>
    <x v="143"/>
    <n v="697"/>
    <n v="1"/>
    <n v="1"/>
    <n v="51.94"/>
    <n v="6"/>
    <n v="15.11"/>
    <n v="66.05"/>
    <n v="9"/>
    <n v="75.05"/>
    <n v="0.88007994670219858"/>
    <n v="49.6"/>
    <n v="124.65"/>
    <n v="12.029685881946842"/>
    <n v="-48613"/>
    <n v="1022550"/>
    <n v="464729"/>
    <n v="197168.19399999999"/>
    <n v="34873.728000000003"/>
    <n v="1487279"/>
    <n v="1438666"/>
    <n v="2133.8292682926831"/>
    <n v="1800.9140286944046"/>
    <n v="1731.1679741750359"/>
    <n v="1467.0731707317073"/>
  </r>
  <r>
    <x v="7"/>
    <x v="47"/>
    <x v="144"/>
    <n v="2"/>
    <n v="0.75"/>
    <n v="0"/>
    <n v="0.54"/>
    <n v="0"/>
    <n v="0"/>
    <n v="0.79"/>
    <n v="0.5"/>
    <n v="1.29"/>
    <n v="0.61240310077519378"/>
    <n v="1.5"/>
    <n v="2.79"/>
    <n v="3.7037037037037033"/>
    <n v="-76.873999999999995"/>
    <n v="25683.226999999999"/>
    <n v="12191.172"/>
    <n v="8508.9959999999992"/>
    <n v="7685"/>
    <n v="37874.398999999998"/>
    <n v="37797.524999999994"/>
    <n v="18937.199499999999"/>
    <n v="10840.201499999999"/>
    <n v="10801.764499999997"/>
    <n v="12841.613499999999"/>
  </r>
  <r>
    <x v="1"/>
    <x v="47"/>
    <x v="145"/>
    <n v="256"/>
    <n v="1"/>
    <n v="2"/>
    <n v="27.63"/>
    <n v="0"/>
    <n v="4.79"/>
    <n v="29.520000000000003"/>
    <n v="5.9"/>
    <n v="35.42"/>
    <n v="0.83342744212309439"/>
    <n v="18.399999999999999"/>
    <n v="53.82"/>
    <n v="9.2652913499819043"/>
    <n v="-3116.9839999999999"/>
    <n v="443409.315"/>
    <n v="127577.371"/>
    <n v="75249"/>
    <n v="38494"/>
    <n v="570986.68599999999"/>
    <n v="567869.70199999993"/>
    <n v="2230.4167421874999"/>
    <n v="1786.1081484374999"/>
    <n v="1773.9324296874997"/>
    <n v="1732.06763671875"/>
  </r>
  <r>
    <x v="6"/>
    <x v="48"/>
    <x v="146"/>
    <n v="57"/>
    <n v="1"/>
    <n v="1.1399999999999999"/>
    <n v="8.0399999999999991"/>
    <n v="0"/>
    <n v="0"/>
    <n v="8.18"/>
    <n v="2"/>
    <n v="10.18"/>
    <n v="0.80353634577603139"/>
    <n v="4.3"/>
    <n v="14.48"/>
    <n v="7.0895522388059709"/>
    <n v="-11589.248"/>
    <n v="141850.603"/>
    <n v="58153.368999999999"/>
    <n v="19577.056"/>
    <n v="16368.668"/>
    <n v="200003.97200000001"/>
    <n v="188414.72400000002"/>
    <n v="3508.8416140350878"/>
    <n v="2878.2148771929828"/>
    <n v="2674.8947368421054"/>
    <n v="2488.6070701754388"/>
  </r>
  <r>
    <x v="8"/>
    <x v="49"/>
    <x v="147"/>
    <n v="41"/>
    <n v="1.1399999999999999"/>
    <n v="0"/>
    <n v="5.46"/>
    <n v="0"/>
    <n v="0"/>
    <n v="4.1999999999999993"/>
    <n v="2.4"/>
    <n v="6.6"/>
    <n v="0.63636363636363624"/>
    <n v="3.8"/>
    <n v="10.399999999999999"/>
    <n v="7.5091575091575091"/>
    <n v="-45858.548999999999"/>
    <n v="135498.49400000001"/>
    <n v="115695.607"/>
    <n v="36596.964"/>
    <n v="29332.272000000001"/>
    <n v="251194.10100000002"/>
    <n v="205335.55200000003"/>
    <n v="6126.6853902439034"/>
    <n v="4518.6552439024399"/>
    <n v="3400.1540487804882"/>
    <n v="3304.841317073171"/>
  </r>
  <r>
    <x v="1"/>
    <x v="50"/>
    <x v="148"/>
    <n v="228"/>
    <n v="1"/>
    <n v="1"/>
    <n v="28.16"/>
    <n v="1"/>
    <n v="1.8"/>
    <n v="31.26"/>
    <n v="1.7"/>
    <n v="32.96"/>
    <n v="0.94842233009708743"/>
    <n v="16"/>
    <n v="48.960000000000008"/>
    <n v="7.8189300411522638"/>
    <n v="-33015.817000000003"/>
    <n v="454889.93900000001"/>
    <n v="223806.10200000001"/>
    <n v="82237.728000000003"/>
    <n v="54778.610999999997"/>
    <n v="678696.04099999997"/>
    <n v="645680.22399999993"/>
    <n v="2976.7370219298246"/>
    <n v="2375.7881666666663"/>
    <n v="2230.9819517543856"/>
    <n v="1995.1313114035088"/>
  </r>
  <r>
    <x v="6"/>
    <x v="51"/>
    <x v="149"/>
    <n v="80"/>
    <n v="1"/>
    <n v="1"/>
    <n v="6.96"/>
    <n v="2"/>
    <n v="0"/>
    <n v="8.56"/>
    <n v="2.4"/>
    <n v="10.96"/>
    <n v="0.78102189781021891"/>
    <n v="7.8"/>
    <n v="18.759999999999998"/>
    <n v="8.928571428571427"/>
    <n v="-34407.767"/>
    <n v="134819.97399999999"/>
    <n v="95548.023000000001"/>
    <n v="35420.008000000002"/>
    <n v="0"/>
    <n v="230367.99699999997"/>
    <n v="195960.22999999998"/>
    <n v="2879.5999624999995"/>
    <n v="2436.8498624999997"/>
    <n v="2006.7527749999997"/>
    <n v="1685.2496749999998"/>
  </r>
  <r>
    <x v="0"/>
    <x v="51"/>
    <x v="150"/>
    <n v="134"/>
    <n v="1"/>
    <n v="1"/>
    <n v="15.9"/>
    <n v="1.05"/>
    <n v="0"/>
    <n v="16.95"/>
    <n v="2"/>
    <n v="18.95"/>
    <n v="0.89445910290237463"/>
    <n v="12.9"/>
    <n v="31.85"/>
    <n v="7.9056047197640122"/>
    <n v="-27407.159"/>
    <n v="261274.00399999999"/>
    <n v="104968.97500000001"/>
    <n v="40931.533000000003"/>
    <n v="0"/>
    <n v="366242.97899999999"/>
    <n v="338835.82"/>
    <n v="2733.1565597014924"/>
    <n v="2427.6973582089554"/>
    <n v="2223.1663208955224"/>
    <n v="1949.8059999999998"/>
  </r>
  <r>
    <x v="6"/>
    <x v="52"/>
    <x v="151"/>
    <n v="94"/>
    <n v="1"/>
    <n v="1"/>
    <n v="11.3"/>
    <n v="1"/>
    <n v="0"/>
    <n v="14.3"/>
    <n v="0"/>
    <n v="14.3"/>
    <n v="1"/>
    <n v="7.7"/>
    <n v="22"/>
    <n v="7.642276422764227"/>
    <n v="-64212.597999999998"/>
    <n v="209400.23499999999"/>
    <n v="90644.645000000004"/>
    <n v="23939.179"/>
    <n v="17843.454000000002"/>
    <n v="300044.88"/>
    <n v="235832.28200000001"/>
    <n v="3191.9668085106382"/>
    <n v="2747.4707127659576"/>
    <n v="2064.3579680851062"/>
    <n v="2227.6620744680849"/>
  </r>
  <r>
    <x v="3"/>
    <x v="53"/>
    <x v="152"/>
    <n v="420"/>
    <n v="1"/>
    <n v="1"/>
    <n v="35.75"/>
    <n v="4"/>
    <n v="2.4300000000000002"/>
    <n v="42.08"/>
    <n v="2.1"/>
    <n v="44.18"/>
    <n v="0.95246717971932993"/>
    <n v="21.7"/>
    <n v="65.88"/>
    <n v="10.566037735849056"/>
    <n v="-119428.681"/>
    <n v="609236.93099999998"/>
    <n v="203042.80300000001"/>
    <n v="90157"/>
    <n v="0"/>
    <n v="812279.73399999994"/>
    <n v="692851.05299999996"/>
    <n v="1933.9993666666664"/>
    <n v="1719.3398428571427"/>
    <n v="1434.9858404761903"/>
    <n v="1450.5641214285713"/>
  </r>
  <r>
    <x v="1"/>
    <x v="54"/>
    <x v="153"/>
    <n v="246"/>
    <n v="1"/>
    <n v="1"/>
    <n v="27.52"/>
    <n v="0"/>
    <n v="4.5199999999999996"/>
    <n v="29.939999999999998"/>
    <n v="4.0999999999999996"/>
    <n v="34.04"/>
    <n v="0.87955346650998822"/>
    <n v="18.600000000000001"/>
    <n v="52.64"/>
    <n v="8.9389534883720927"/>
    <n v="-40792.175000000003"/>
    <n v="452340.63"/>
    <n v="154808.231"/>
    <n v="65784.995999999999"/>
    <n v="1782.876"/>
    <n v="607148.86100000003"/>
    <n v="566356.68599999999"/>
    <n v="2468.0848008130083"/>
    <n v="2193.4186544715449"/>
    <n v="2027.5968048780489"/>
    <n v="1838.7830487804879"/>
  </r>
  <r>
    <x v="8"/>
    <x v="55"/>
    <x v="154"/>
    <n v="49"/>
    <n v="0.8"/>
    <n v="1"/>
    <n v="7.6"/>
    <n v="0"/>
    <n v="0.5"/>
    <n v="6.4"/>
    <n v="3.5"/>
    <n v="9.9"/>
    <n v="0.64646464646464652"/>
    <n v="8.8000000000000007"/>
    <n v="18.700000000000003"/>
    <n v="6.4473684210526319"/>
    <n v="-6325.0360000000001"/>
    <n v="147936.64000000001"/>
    <n v="127578.519"/>
    <n v="40349.207999999999"/>
    <n v="20693.598999999998"/>
    <n v="275515.15899999999"/>
    <n v="269190.12299999996"/>
    <n v="5622.7583469387755"/>
    <n v="4376.9867755102041"/>
    <n v="4247.9044081632646"/>
    <n v="3019.1151020408165"/>
  </r>
  <r>
    <x v="8"/>
    <x v="56"/>
    <x v="155"/>
    <n v="44"/>
    <n v="1"/>
    <n v="0"/>
    <n v="5.65"/>
    <n v="1.01"/>
    <n v="1.01"/>
    <n v="6.17"/>
    <n v="2.5"/>
    <n v="8.67"/>
    <n v="0.71164936562860437"/>
    <n v="5.5"/>
    <n v="14.17"/>
    <n v="6.606606606606606"/>
    <n v="-4424.03"/>
    <n v="116626.379"/>
    <n v="124359.75199999999"/>
    <n v="9181.9920000000002"/>
    <n v="43594.654000000002"/>
    <n v="240986.13099999999"/>
    <n v="236562.101"/>
    <n v="5476.9575227272726"/>
    <n v="4277.4882954545456"/>
    <n v="4176.9421590909087"/>
    <n v="2650.5995227272729"/>
  </r>
  <r>
    <x v="6"/>
    <x v="57"/>
    <x v="156"/>
    <n v="53"/>
    <n v="0.5"/>
    <n v="1"/>
    <n v="9.06"/>
    <n v="0"/>
    <n v="0"/>
    <n v="7.0600000000000005"/>
    <n v="3.5"/>
    <n v="10.56"/>
    <n v="0.66856060606060608"/>
    <n v="0.9"/>
    <n v="11.46"/>
    <n v="5.8498896247240619"/>
    <n v="-5341.8090000000002"/>
    <n v="122049.496"/>
    <n v="83169.232999999993"/>
    <n v="17401.896000000001"/>
    <n v="16453.562999999998"/>
    <n v="205218.72899999999"/>
    <n v="199876.91999999998"/>
    <n v="3872.0514905660375"/>
    <n v="3233.2692452830188"/>
    <n v="3132.4803962264145"/>
    <n v="2302.8206792452829"/>
  </r>
  <r>
    <x v="6"/>
    <x v="57"/>
    <x v="157"/>
    <n v="95"/>
    <n v="0.9"/>
    <n v="1"/>
    <n v="14.45"/>
    <n v="0"/>
    <n v="1.07"/>
    <n v="16.520000000000003"/>
    <n v="0.9"/>
    <n v="17.420000000000002"/>
    <n v="0.94833524684270964"/>
    <n v="6.2"/>
    <n v="23.62"/>
    <n v="6.5743944636678204"/>
    <n v="-9101.152"/>
    <n v="195438.05100000001"/>
    <n v="121742.749"/>
    <n v="31006.464"/>
    <n v="26918.51"/>
    <n v="317180.79999999999"/>
    <n v="308079.64799999999"/>
    <n v="3338.7452631578944"/>
    <n v="2729.0086947368422"/>
    <n v="2633.207094736842"/>
    <n v="2057.2426421052633"/>
  </r>
  <r>
    <x v="0"/>
    <x v="58"/>
    <x v="158"/>
    <n v="115"/>
    <n v="1"/>
    <n v="1"/>
    <n v="15.22"/>
    <n v="0.8"/>
    <n v="0"/>
    <n v="13.219999999999999"/>
    <n v="4.8"/>
    <n v="18.02"/>
    <n v="0.73362930077691446"/>
    <n v="10.4"/>
    <n v="28.419999999999998"/>
    <n v="7.17852684144819"/>
    <n v="-28607.516"/>
    <n v="260836.391"/>
    <n v="121930.962"/>
    <n v="42284.851000000002"/>
    <n v="40607.093000000001"/>
    <n v="382767.353"/>
    <n v="354159.837"/>
    <n v="3328.4117652173913"/>
    <n v="2607.612252173913"/>
    <n v="2358.8512434782606"/>
    <n v="2268.14253043478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8498DB-2411-46E3-96A9-819563F1EC6B}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G164" firstHeaderRow="0" firstDataRow="1" firstDataCol="1" rowPageCount="2" colPageCount="1"/>
  <pivotFields count="27">
    <pivotField axis="axisPage" showAll="0">
      <items count="10">
        <item x="7"/>
        <item x="0"/>
        <item x="1"/>
        <item x="8"/>
        <item x="2"/>
        <item x="3"/>
        <item x="4"/>
        <item x="6"/>
        <item x="5"/>
        <item t="default"/>
      </items>
    </pivotField>
    <pivotField axis="axisPage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Row" showAll="0">
      <items count="160">
        <item x="68"/>
        <item x="41"/>
        <item x="20"/>
        <item x="48"/>
        <item x="34"/>
        <item x="101"/>
        <item x="2"/>
        <item x="57"/>
        <item x="86"/>
        <item x="18"/>
        <item x="141"/>
        <item x="94"/>
        <item x="156"/>
        <item x="157"/>
        <item x="116"/>
        <item x="7"/>
        <item x="16"/>
        <item x="21"/>
        <item x="77"/>
        <item x="113"/>
        <item x="133"/>
        <item x="17"/>
        <item x="135"/>
        <item x="52"/>
        <item x="8"/>
        <item x="136"/>
        <item x="11"/>
        <item x="49"/>
        <item x="158"/>
        <item x="151"/>
        <item x="23"/>
        <item x="10"/>
        <item x="51"/>
        <item x="75"/>
        <item x="111"/>
        <item x="108"/>
        <item x="12"/>
        <item x="123"/>
        <item x="78"/>
        <item x="137"/>
        <item x="87"/>
        <item x="80"/>
        <item x="119"/>
        <item x="129"/>
        <item x="117"/>
        <item x="73"/>
        <item x="82"/>
        <item x="145"/>
        <item x="102"/>
        <item x="146"/>
        <item x="88"/>
        <item x="114"/>
        <item x="131"/>
        <item x="45"/>
        <item x="85"/>
        <item x="126"/>
        <item x="139"/>
        <item x="103"/>
        <item x="97"/>
        <item x="130"/>
        <item x="150"/>
        <item x="91"/>
        <item x="128"/>
        <item x="90"/>
        <item x="93"/>
        <item x="127"/>
        <item x="99"/>
        <item x="98"/>
        <item x="81"/>
        <item x="144"/>
        <item x="152"/>
        <item x="76"/>
        <item x="83"/>
        <item x="153"/>
        <item x="89"/>
        <item x="66"/>
        <item x="32"/>
        <item x="3"/>
        <item x="24"/>
        <item x="79"/>
        <item x="70"/>
        <item x="62"/>
        <item x="29"/>
        <item x="104"/>
        <item x="50"/>
        <item x="25"/>
        <item x="71"/>
        <item x="44"/>
        <item x="120"/>
        <item x="60"/>
        <item x="106"/>
        <item x="105"/>
        <item x="1"/>
        <item x="54"/>
        <item x="4"/>
        <item x="148"/>
        <item x="13"/>
        <item x="43"/>
        <item x="154"/>
        <item x="147"/>
        <item x="0"/>
        <item x="36"/>
        <item x="61"/>
        <item x="63"/>
        <item x="56"/>
        <item x="65"/>
        <item x="35"/>
        <item x="15"/>
        <item x="149"/>
        <item x="84"/>
        <item x="30"/>
        <item x="118"/>
        <item x="37"/>
        <item x="112"/>
        <item x="28"/>
        <item x="69"/>
        <item x="110"/>
        <item x="132"/>
        <item x="72"/>
        <item x="31"/>
        <item x="107"/>
        <item x="27"/>
        <item x="59"/>
        <item x="115"/>
        <item x="95"/>
        <item x="19"/>
        <item x="92"/>
        <item x="124"/>
        <item x="26"/>
        <item x="22"/>
        <item x="42"/>
        <item x="5"/>
        <item x="33"/>
        <item x="55"/>
        <item x="134"/>
        <item x="109"/>
        <item x="47"/>
        <item x="53"/>
        <item x="38"/>
        <item x="39"/>
        <item x="67"/>
        <item x="140"/>
        <item x="125"/>
        <item x="74"/>
        <item x="96"/>
        <item x="143"/>
        <item x="121"/>
        <item x="155"/>
        <item x="46"/>
        <item x="142"/>
        <item x="122"/>
        <item x="100"/>
        <item x="64"/>
        <item x="40"/>
        <item x="9"/>
        <item x="58"/>
        <item x="6"/>
        <item x="14"/>
        <item x="138"/>
        <item t="default"/>
      </items>
    </pivotField>
    <pivotField dataField="1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showAll="0"/>
    <pivotField dataField="1" numFmtId="2" showAll="0"/>
    <pivotField numFmtId="9" showAll="0"/>
    <pivotField showAll="0"/>
    <pivotField numFmtId="2" showAll="0"/>
    <pivotField numFmtId="164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1">
    <field x="2"/>
  </rowFields>
  <rowItems count="1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2">
    <pageField fld="0" hier="-1"/>
    <pageField fld="1" hier="-1"/>
  </pageFields>
  <dataFields count="6">
    <dataField name="Sum of Fjöldi nemenda" fld="3" baseField="0" baseItem="0"/>
    <dataField name="Sum of Stg. alls við kennslu" fld="11" baseField="0" baseItem="0"/>
    <dataField name="Sum of Brúttó Kostnaður/nem" fld="23" baseField="2" baseItem="0" numFmtId="3"/>
    <dataField name="Sum of Brúttó rekstrarkostn (mínus innri leiga og skólaakstur)/nem" fld="24" baseField="2" baseItem="0" numFmtId="3"/>
    <dataField name="Sum of Nettó rekstrarkostn (mínus innri leiga og skólaakstur/nem" fld="25" baseField="2" baseItem="0" numFmtId="3"/>
    <dataField name="Sum of Launakostn/" fld="26" baseField="2" baseItem="0" numFmtId="3"/>
  </dataFields>
  <formats count="2">
    <format dxfId="3">
      <pivotArea field="2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4" dT="2022-09-08T10:55:07.38" personId="{7E041E92-10CA-40EE-8F28-596D196C0A6D}" id="{79FBD86F-F306-464C-8ED8-01D7959888EA}">
    <text>Kelduskóli í grunni hagstofu</text>
  </threadedComment>
  <threadedComment ref="C19" dT="2022-09-08T09:55:35.68" personId="{7E041E92-10CA-40EE-8F28-596D196C0A6D}" id="{75951F79-D35B-4904-B9CD-94730B7690DA}">
    <text>munur á tölum í málaflokkayfirliti og grunni hagstofu - nota málaflokkayfirlit</text>
  </threadedComment>
  <threadedComment ref="C28" dT="2022-09-07T11:36:19.39" personId="{7E041E92-10CA-40EE-8F28-596D196C0A6D}" id="{5C414688-9DE7-4109-9365-0C228F08825A}">
    <text>Er þetta Hvassaleitisskóli?</text>
  </threadedComment>
  <threadedComment ref="C28" dT="2022-09-07T15:28:47.30" personId="{7E041E92-10CA-40EE-8F28-596D196C0A6D}" id="{EB45C6E5-E012-49D0-8737-D45AD754F69A}" parentId="{5C414688-9DE7-4109-9365-0C228F08825A}">
    <text>Í skilum Rvk á sundurliðun til ahgstofu virist sem að 2 skólar sláist saman í einn; þ.e Álftamýrarskóli og Hvassaleitisskóli</text>
  </threadedComment>
  <threadedComment ref="C73" dT="2022-09-08T11:14:41.42" personId="{7E041E92-10CA-40EE-8F28-596D196C0A6D}" id="{79E91525-33A9-4AFE-A70C-99C3E0E714C0}">
    <text>Tek saman tölur f Lágafellsskóla og Höfðabergs. Hagstofa ekki með nem eða stg vegna Höfðabergs - útibú frá Lágafellsskóla</text>
  </threadedComment>
  <threadedComment ref="C134" dT="2022-09-08T13:06:36.06" personId="{7E041E92-10CA-40EE-8F28-596D196C0A6D}" id="{74B0E349-192D-4A25-ABA4-E451FE22A8F0}">
    <text>eru 2 skolastofnanir, þarf að splitta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2" dT="2022-09-08T13:06:36.06" personId="{7E041E92-10CA-40EE-8F28-596D196C0A6D}" id="{CA78E711-6D60-4D00-A44B-6B3F3DCDC77E}">
    <text>eru 2 skolastofnanir, þarf að splitta</text>
  </threadedComment>
  <threadedComment ref="C85" dT="2022-09-08T10:55:07.38" personId="{7E041E92-10CA-40EE-8F28-596D196C0A6D}" id="{9541060B-9ED5-4B28-88A9-034160F29603}">
    <text>Kelduskóli í grunni hagstofu</text>
  </threadedComment>
  <threadedComment ref="C105" dT="2022-09-08T09:55:35.68" personId="{7E041E92-10CA-40EE-8F28-596D196C0A6D}" id="{1696A0ED-5ACB-437A-8AC8-7F00E89829CB}">
    <text>munur á tölum í málaflokkayfirliti og grunni hagstofu - nota málaflokkayfirlit</text>
  </threadedComment>
  <threadedComment ref="C130" dT="2022-09-07T11:36:19.39" personId="{7E041E92-10CA-40EE-8F28-596D196C0A6D}" id="{9CC7D25C-A943-4FB0-B640-29D82DD94B63}">
    <text>Er þetta Hvassaleitisskóli?</text>
  </threadedComment>
  <threadedComment ref="C130" dT="2022-09-07T15:28:47.30" personId="{7E041E92-10CA-40EE-8F28-596D196C0A6D}" id="{71A9C2E7-D88E-4F87-83E6-C551ED7364B3}" parentId="{9CC7D25C-A943-4FB0-B640-29D82DD94B63}">
    <text>Í skilum Rvk á sundurliðun til ahgstofu virist sem að 2 skólar sláist saman í einn; þ.e Álftamýrarskóli og Hvassaleitisskóli</text>
  </threadedComment>
  <threadedComment ref="C168" dT="2022-09-08T11:14:41.42" personId="{7E041E92-10CA-40EE-8F28-596D196C0A6D}" id="{1406B3C4-8390-41D8-8A74-11AA8D2D1A2D}">
    <text>Tek saman tölur f Lágafellsskóla og Höfðabergs. Hagstofa ekki með nem eða stg vegna Höfðabergs - útibú frá Lágafellsskóla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3" dT="2022-09-08T13:06:36.06" personId="{7E041E92-10CA-40EE-8F28-596D196C0A6D}" id="{089D3D63-4A96-4013-8F4E-4E99D91AB04E}">
    <text>eru 2 skolastofnanir, þarf að splitta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7B9CF-B5F2-400B-BA82-1C10112DA813}">
  <dimension ref="A1:G164"/>
  <sheetViews>
    <sheetView workbookViewId="0">
      <selection activeCell="L13" sqref="L13"/>
    </sheetView>
  </sheetViews>
  <sheetFormatPr defaultRowHeight="15"/>
  <cols>
    <col min="1" max="1" width="29.140625" bestFit="1" customWidth="1"/>
    <col min="2" max="2" width="14" customWidth="1"/>
    <col min="3" max="3" width="14.5703125" customWidth="1"/>
    <col min="4" max="4" width="15" customWidth="1"/>
    <col min="5" max="5" width="25" customWidth="1"/>
    <col min="6" max="6" width="24.5703125" customWidth="1"/>
    <col min="7" max="7" width="15.42578125" customWidth="1"/>
  </cols>
  <sheetData>
    <row r="1" spans="1:7">
      <c r="A1" s="18" t="s">
        <v>5</v>
      </c>
      <c r="B1" t="s">
        <v>260</v>
      </c>
    </row>
    <row r="2" spans="1:7">
      <c r="A2" s="18" t="s">
        <v>6</v>
      </c>
      <c r="B2" t="s">
        <v>260</v>
      </c>
    </row>
    <row r="4" spans="1:7" s="23" customFormat="1" ht="45">
      <c r="A4" s="22" t="s">
        <v>261</v>
      </c>
      <c r="B4" s="23" t="s">
        <v>290</v>
      </c>
      <c r="C4" s="23" t="s">
        <v>263</v>
      </c>
      <c r="D4" s="23" t="s">
        <v>264</v>
      </c>
      <c r="E4" s="23" t="s">
        <v>265</v>
      </c>
      <c r="F4" s="23" t="s">
        <v>266</v>
      </c>
      <c r="G4" s="23" t="s">
        <v>267</v>
      </c>
    </row>
    <row r="5" spans="1:7">
      <c r="A5" s="19" t="s">
        <v>109</v>
      </c>
      <c r="B5" s="20">
        <v>334</v>
      </c>
      <c r="C5" s="20">
        <v>41.64</v>
      </c>
      <c r="D5" s="21">
        <v>2378.5480089820362</v>
      </c>
      <c r="E5" s="21">
        <v>1893.0618532934132</v>
      </c>
      <c r="F5" s="21">
        <v>1856.1916287425149</v>
      </c>
      <c r="G5" s="21">
        <v>1640.7600748502994</v>
      </c>
    </row>
    <row r="6" spans="1:7">
      <c r="A6" s="19" t="s">
        <v>78</v>
      </c>
      <c r="B6" s="20">
        <v>572</v>
      </c>
      <c r="C6" s="20">
        <v>72.430000000000007</v>
      </c>
      <c r="D6" s="21">
        <v>2570.7807552447557</v>
      </c>
      <c r="E6" s="21">
        <v>2205.2035034965038</v>
      </c>
      <c r="F6" s="21">
        <v>2075.5574160839165</v>
      </c>
      <c r="G6" s="21">
        <v>1969.9893146853146</v>
      </c>
    </row>
    <row r="7" spans="1:7">
      <c r="A7" s="19" t="s">
        <v>40</v>
      </c>
      <c r="B7" s="20">
        <v>421</v>
      </c>
      <c r="C7" s="20">
        <v>43.19</v>
      </c>
      <c r="D7" s="21">
        <v>2009.8764845605701</v>
      </c>
      <c r="E7" s="21">
        <v>1571.1509757116908</v>
      </c>
      <c r="F7" s="21">
        <v>1382.3600018399568</v>
      </c>
      <c r="G7" s="21">
        <v>1407.064133016627</v>
      </c>
    </row>
    <row r="8" spans="1:7">
      <c r="A8" s="19" t="s">
        <v>86</v>
      </c>
      <c r="B8" s="20">
        <v>390</v>
      </c>
      <c r="C8" s="20">
        <v>41.33</v>
      </c>
      <c r="D8" s="21">
        <v>2224.4449769230769</v>
      </c>
      <c r="E8" s="21">
        <v>1682.8047923076922</v>
      </c>
      <c r="F8" s="21">
        <v>1680.798292307692</v>
      </c>
      <c r="G8" s="21">
        <v>1489.9463846153844</v>
      </c>
    </row>
    <row r="9" spans="1:7">
      <c r="A9" s="19" t="s">
        <v>55</v>
      </c>
      <c r="B9" s="20">
        <v>698</v>
      </c>
      <c r="C9" s="20">
        <v>65.739999999999995</v>
      </c>
      <c r="D9" s="21">
        <v>1856.0969942693409</v>
      </c>
      <c r="E9" s="21">
        <v>1459.4376905444126</v>
      </c>
      <c r="F9" s="21">
        <v>1377.1321275071632</v>
      </c>
      <c r="G9" s="21">
        <v>1299.6476217765044</v>
      </c>
    </row>
    <row r="10" spans="1:7">
      <c r="A10" s="19" t="s">
        <v>158</v>
      </c>
      <c r="B10" s="20">
        <v>367</v>
      </c>
      <c r="C10" s="20">
        <v>41.82</v>
      </c>
      <c r="D10" s="21">
        <v>2389.864324250681</v>
      </c>
      <c r="E10" s="21">
        <v>1952.8776130790188</v>
      </c>
      <c r="F10" s="21">
        <v>1770.9227711171659</v>
      </c>
      <c r="G10" s="21">
        <v>1657.6679999999999</v>
      </c>
    </row>
    <row r="11" spans="1:7">
      <c r="A11" s="19" t="s">
        <v>56</v>
      </c>
      <c r="B11" s="20">
        <v>175</v>
      </c>
      <c r="C11" s="20">
        <v>17.97</v>
      </c>
      <c r="D11" s="21">
        <v>1751.6191142857142</v>
      </c>
      <c r="E11" s="21">
        <v>1440.2100399999999</v>
      </c>
      <c r="F11" s="21">
        <v>1376.1930742857144</v>
      </c>
      <c r="G11" s="21">
        <v>1171.4823257142857</v>
      </c>
    </row>
    <row r="12" spans="1:7">
      <c r="A12" s="19" t="s">
        <v>94</v>
      </c>
      <c r="B12" s="20">
        <v>463</v>
      </c>
      <c r="C12" s="20">
        <v>48.87</v>
      </c>
      <c r="D12" s="21">
        <v>2258.0470431965441</v>
      </c>
      <c r="E12" s="21">
        <v>2247.5445291576675</v>
      </c>
      <c r="F12" s="21">
        <v>2103.6939092872567</v>
      </c>
      <c r="G12" s="21">
        <v>1472.5972570194385</v>
      </c>
    </row>
    <row r="13" spans="1:7">
      <c r="A13" s="19" t="s">
        <v>136</v>
      </c>
      <c r="B13" s="20">
        <v>90</v>
      </c>
      <c r="C13" s="20">
        <v>12.99</v>
      </c>
      <c r="D13" s="21">
        <v>3059.020133333333</v>
      </c>
      <c r="E13" s="21">
        <v>2274.2859666666664</v>
      </c>
      <c r="F13" s="21">
        <v>2092.5911888888886</v>
      </c>
      <c r="G13" s="21">
        <v>1979.2522444444444</v>
      </c>
    </row>
    <row r="14" spans="1:7">
      <c r="A14" s="19" t="s">
        <v>37</v>
      </c>
      <c r="B14" s="20">
        <v>404</v>
      </c>
      <c r="C14" s="20">
        <v>45.31</v>
      </c>
      <c r="D14" s="21">
        <v>2277.4632871287131</v>
      </c>
      <c r="E14" s="21">
        <v>1722.858400990099</v>
      </c>
      <c r="F14" s="21">
        <v>1628.0852673267329</v>
      </c>
      <c r="G14" s="21">
        <v>1551.0607920792081</v>
      </c>
    </row>
    <row r="15" spans="1:7">
      <c r="A15" s="19" t="s">
        <v>219</v>
      </c>
      <c r="B15" s="20">
        <v>142</v>
      </c>
      <c r="C15" s="20">
        <v>31.62</v>
      </c>
      <c r="D15" s="21">
        <v>4357.9843239436614</v>
      </c>
      <c r="E15" s="21">
        <v>3616.8887746478872</v>
      </c>
      <c r="F15" s="21">
        <v>3552.2643309859159</v>
      </c>
      <c r="G15" s="21">
        <v>2893.4576267605635</v>
      </c>
    </row>
    <row r="16" spans="1:7">
      <c r="A16" s="19" t="s">
        <v>150</v>
      </c>
      <c r="B16" s="20">
        <v>24</v>
      </c>
      <c r="C16" s="20">
        <v>4.74</v>
      </c>
      <c r="D16" s="21">
        <v>3328.5860416666669</v>
      </c>
      <c r="E16" s="21">
        <v>3101.5905833333331</v>
      </c>
      <c r="F16" s="21">
        <v>3097.5102499999998</v>
      </c>
      <c r="G16" s="21">
        <v>2730.28</v>
      </c>
    </row>
    <row r="17" spans="1:7">
      <c r="A17" s="19" t="s">
        <v>246</v>
      </c>
      <c r="B17" s="20">
        <v>53</v>
      </c>
      <c r="C17" s="20">
        <v>10.56</v>
      </c>
      <c r="D17" s="21">
        <v>3872.0514905660375</v>
      </c>
      <c r="E17" s="21">
        <v>3233.2692452830188</v>
      </c>
      <c r="F17" s="21">
        <v>3132.4803962264145</v>
      </c>
      <c r="G17" s="21">
        <v>2302.8206792452829</v>
      </c>
    </row>
    <row r="18" spans="1:7">
      <c r="A18" s="19" t="s">
        <v>245</v>
      </c>
      <c r="B18" s="20">
        <v>95</v>
      </c>
      <c r="C18" s="20">
        <v>17.420000000000002</v>
      </c>
      <c r="D18" s="21">
        <v>3338.7452631578944</v>
      </c>
      <c r="E18" s="21">
        <v>2729.0086947368422</v>
      </c>
      <c r="F18" s="21">
        <v>2633.207094736842</v>
      </c>
      <c r="G18" s="21">
        <v>2057.2426421052633</v>
      </c>
    </row>
    <row r="19" spans="1:7">
      <c r="A19" s="19" t="s">
        <v>178</v>
      </c>
      <c r="B19" s="20">
        <v>292</v>
      </c>
      <c r="C19" s="20">
        <v>36.21</v>
      </c>
      <c r="D19" s="21">
        <v>1963.5630479452057</v>
      </c>
      <c r="E19" s="21">
        <v>1777.9599109589044</v>
      </c>
      <c r="F19" s="21">
        <v>1753.2114520547946</v>
      </c>
      <c r="G19" s="21">
        <v>1601.2739863013699</v>
      </c>
    </row>
    <row r="20" spans="1:7">
      <c r="A20" s="19" t="s">
        <v>60</v>
      </c>
      <c r="B20" s="20">
        <v>246</v>
      </c>
      <c r="C20" s="20">
        <v>31.73</v>
      </c>
      <c r="D20" s="21">
        <v>2663.5975609756097</v>
      </c>
      <c r="E20" s="21">
        <v>1995.4799227192664</v>
      </c>
      <c r="F20" s="21">
        <v>1908.7888658086974</v>
      </c>
      <c r="G20" s="21">
        <v>1751.0731707317073</v>
      </c>
    </row>
    <row r="21" spans="1:7">
      <c r="A21" s="19" t="s">
        <v>42</v>
      </c>
      <c r="B21" s="20">
        <v>388</v>
      </c>
      <c r="C21" s="20">
        <v>38.909999999999997</v>
      </c>
      <c r="D21" s="21">
        <v>1995.5982757731961</v>
      </c>
      <c r="E21" s="21">
        <v>1481.8508298969075</v>
      </c>
      <c r="F21" s="21">
        <v>1387.6520309278353</v>
      </c>
      <c r="G21" s="21">
        <v>1328.9601804123711</v>
      </c>
    </row>
    <row r="22" spans="1:7">
      <c r="A22" s="19" t="s">
        <v>49</v>
      </c>
      <c r="B22" s="20">
        <v>433</v>
      </c>
      <c r="C22" s="20">
        <v>46.98</v>
      </c>
      <c r="D22" s="21">
        <v>2141.6631524249424</v>
      </c>
      <c r="E22" s="21">
        <v>1620.7881339491917</v>
      </c>
      <c r="F22" s="21">
        <v>1550.9481847575057</v>
      </c>
      <c r="G22" s="21">
        <v>1460.6363140877597</v>
      </c>
    </row>
    <row r="23" spans="1:7">
      <c r="A23" s="19" t="s">
        <v>120</v>
      </c>
      <c r="B23" s="20">
        <v>465</v>
      </c>
      <c r="C23" s="20">
        <v>47.89</v>
      </c>
      <c r="D23" s="21">
        <v>1943.3058795698926</v>
      </c>
      <c r="E23" s="21">
        <v>1754.8875247311828</v>
      </c>
      <c r="F23" s="21">
        <v>1627.3202559139784</v>
      </c>
      <c r="G23" s="21">
        <v>1581.0539440860216</v>
      </c>
    </row>
    <row r="24" spans="1:7">
      <c r="A24" s="19" t="s">
        <v>169</v>
      </c>
      <c r="B24" s="20">
        <v>498</v>
      </c>
      <c r="C24" s="20">
        <v>41.37</v>
      </c>
      <c r="D24" s="21">
        <v>1820.4817188755019</v>
      </c>
      <c r="E24" s="21">
        <v>1418.3147248995983</v>
      </c>
      <c r="F24" s="21">
        <v>1243.6202088353414</v>
      </c>
      <c r="G24" s="21">
        <v>1270.2373052208834</v>
      </c>
    </row>
    <row r="25" spans="1:7">
      <c r="A25" s="19" t="s">
        <v>212</v>
      </c>
      <c r="B25" s="20">
        <v>35</v>
      </c>
      <c r="C25" s="20">
        <v>6.9</v>
      </c>
      <c r="D25" s="21">
        <v>4718.0909714285717</v>
      </c>
      <c r="E25" s="21">
        <v>3859.2842285714287</v>
      </c>
      <c r="F25" s="21">
        <v>3690.9437714285718</v>
      </c>
      <c r="G25" s="21">
        <v>3421.2220000000002</v>
      </c>
    </row>
    <row r="26" spans="1:7">
      <c r="A26" s="19" t="s">
        <v>68</v>
      </c>
      <c r="B26" s="20">
        <v>394</v>
      </c>
      <c r="C26" s="20">
        <v>39.83</v>
      </c>
      <c r="D26" s="21">
        <v>2112.0507715736039</v>
      </c>
      <c r="E26" s="21">
        <v>1193.7218934010152</v>
      </c>
      <c r="F26" s="21">
        <v>1145.5625964467004</v>
      </c>
      <c r="G26" s="21">
        <v>949.89614467005083</v>
      </c>
    </row>
    <row r="27" spans="1:7">
      <c r="A27" s="19" t="s">
        <v>210</v>
      </c>
      <c r="B27" s="20">
        <v>92</v>
      </c>
      <c r="C27" s="20">
        <v>15.99</v>
      </c>
      <c r="D27" s="21">
        <v>2612.7209891304346</v>
      </c>
      <c r="E27" s="21">
        <v>2462.398945652174</v>
      </c>
      <c r="F27" s="21">
        <v>2349.1830217391307</v>
      </c>
      <c r="G27" s="21">
        <v>2006.2052826086956</v>
      </c>
    </row>
    <row r="28" spans="1:7">
      <c r="A28" s="19" t="s">
        <v>92</v>
      </c>
      <c r="B28" s="20">
        <v>209</v>
      </c>
      <c r="C28" s="20">
        <v>27.59</v>
      </c>
      <c r="D28" s="21">
        <v>2045.4747846889952</v>
      </c>
      <c r="E28" s="21">
        <v>1662.6854641148325</v>
      </c>
      <c r="F28" s="21">
        <v>1659.2044593301434</v>
      </c>
      <c r="G28" s="21">
        <v>1414.2316220095693</v>
      </c>
    </row>
    <row r="29" spans="1:7">
      <c r="A29" s="19" t="s">
        <v>61</v>
      </c>
      <c r="B29" s="20">
        <v>247</v>
      </c>
      <c r="C29" s="20">
        <v>29.09</v>
      </c>
      <c r="D29" s="21">
        <v>2497.2834008097166</v>
      </c>
      <c r="E29" s="21">
        <v>1878.7389474132001</v>
      </c>
      <c r="F29" s="21">
        <v>1767.1600000447791</v>
      </c>
      <c r="G29" s="21">
        <v>1577.1943319838056</v>
      </c>
    </row>
    <row r="30" spans="1:7">
      <c r="A30" s="19" t="s">
        <v>211</v>
      </c>
      <c r="B30" s="20">
        <v>97</v>
      </c>
      <c r="C30" s="20">
        <v>14.71</v>
      </c>
      <c r="D30" s="21">
        <v>2843.6567628865978</v>
      </c>
      <c r="E30" s="21">
        <v>2272.8374536082474</v>
      </c>
      <c r="F30" s="21">
        <v>2240.0901752577324</v>
      </c>
      <c r="G30" s="21">
        <v>2094.4910412371132</v>
      </c>
    </row>
    <row r="31" spans="1:7">
      <c r="A31" s="19" t="s">
        <v>52</v>
      </c>
      <c r="B31" s="20">
        <v>341</v>
      </c>
      <c r="C31" s="20">
        <v>44.74</v>
      </c>
      <c r="D31" s="21">
        <v>3052.3812316715544</v>
      </c>
      <c r="E31" s="21">
        <v>2393.4926334310849</v>
      </c>
      <c r="F31" s="21">
        <v>2266.4603753665688</v>
      </c>
      <c r="G31" s="21">
        <v>2164.7214076246332</v>
      </c>
    </row>
    <row r="32" spans="1:7">
      <c r="A32" s="19" t="s">
        <v>82</v>
      </c>
      <c r="B32" s="20">
        <v>418</v>
      </c>
      <c r="C32" s="20">
        <v>41.95</v>
      </c>
      <c r="D32" s="21">
        <v>2014.3432129186604</v>
      </c>
      <c r="E32" s="21">
        <v>1644.8575861244019</v>
      </c>
      <c r="F32" s="21">
        <v>1611.6481315789474</v>
      </c>
      <c r="G32" s="21">
        <v>1452.4158995215312</v>
      </c>
    </row>
    <row r="33" spans="1:7">
      <c r="A33" s="19" t="s">
        <v>248</v>
      </c>
      <c r="B33" s="20">
        <v>115</v>
      </c>
      <c r="C33" s="20">
        <v>18.02</v>
      </c>
      <c r="D33" s="21">
        <v>3328.4117652173913</v>
      </c>
      <c r="E33" s="21">
        <v>2607.612252173913</v>
      </c>
      <c r="F33" s="21">
        <v>2358.8512434782606</v>
      </c>
      <c r="G33" s="21">
        <v>2268.1425304347827</v>
      </c>
    </row>
    <row r="34" spans="1:7">
      <c r="A34" s="19" t="s">
        <v>235</v>
      </c>
      <c r="B34" s="20">
        <v>94</v>
      </c>
      <c r="C34" s="20">
        <v>14.3</v>
      </c>
      <c r="D34" s="21">
        <v>3191.9668085106382</v>
      </c>
      <c r="E34" s="21">
        <v>2747.4707127659576</v>
      </c>
      <c r="F34" s="21">
        <v>2064.3579680851062</v>
      </c>
      <c r="G34" s="21">
        <v>2227.6620744680849</v>
      </c>
    </row>
    <row r="35" spans="1:7">
      <c r="A35" s="19" t="s">
        <v>58</v>
      </c>
      <c r="B35" s="20">
        <v>467</v>
      </c>
      <c r="C35" s="20">
        <v>53.55</v>
      </c>
      <c r="D35" s="21">
        <v>2322.9102612419706</v>
      </c>
      <c r="E35" s="21">
        <v>1808.4082826552467</v>
      </c>
      <c r="F35" s="21">
        <v>1736.742875802998</v>
      </c>
      <c r="G35" s="21">
        <v>1624.8488543897217</v>
      </c>
    </row>
    <row r="36" spans="1:7">
      <c r="A36" s="19" t="s">
        <v>44</v>
      </c>
      <c r="B36" s="20">
        <v>326</v>
      </c>
      <c r="C36" s="20">
        <v>30.13</v>
      </c>
      <c r="D36" s="21">
        <v>2561.1786503067483</v>
      </c>
      <c r="E36" s="21">
        <v>2014.2066564417178</v>
      </c>
      <c r="F36" s="21">
        <v>1924.3859754601226</v>
      </c>
      <c r="G36" s="21">
        <v>1526.7262944785275</v>
      </c>
    </row>
    <row r="37" spans="1:7">
      <c r="A37" s="19" t="s">
        <v>83</v>
      </c>
      <c r="B37" s="20">
        <v>580</v>
      </c>
      <c r="C37" s="20">
        <v>48.78</v>
      </c>
      <c r="D37" s="21">
        <v>1667.8731896551724</v>
      </c>
      <c r="E37" s="21">
        <v>1384.4850379310344</v>
      </c>
      <c r="F37" s="21">
        <v>1362.1757758620688</v>
      </c>
      <c r="G37" s="21">
        <v>1213.6414793103447</v>
      </c>
    </row>
    <row r="38" spans="1:7">
      <c r="A38" s="19" t="s">
        <v>118</v>
      </c>
      <c r="B38" s="20">
        <v>241</v>
      </c>
      <c r="C38" s="20">
        <v>33.57</v>
      </c>
      <c r="D38" s="21">
        <v>2803.9260788381744</v>
      </c>
      <c r="E38" s="21">
        <v>2290.046394190872</v>
      </c>
      <c r="F38" s="21">
        <v>2255.8623817427392</v>
      </c>
      <c r="G38" s="21">
        <v>2020.0180082987554</v>
      </c>
    </row>
    <row r="39" spans="1:7">
      <c r="A39" s="19" t="s">
        <v>174</v>
      </c>
      <c r="B39" s="20">
        <v>422</v>
      </c>
      <c r="C39" s="20">
        <v>38.46</v>
      </c>
      <c r="D39" s="21">
        <v>2024.8628720379147</v>
      </c>
      <c r="E39" s="21">
        <v>1595.7761327014216</v>
      </c>
      <c r="F39" s="21">
        <v>1392.0966587677726</v>
      </c>
      <c r="G39" s="21">
        <v>1453.5300829383884</v>
      </c>
    </row>
    <row r="40" spans="1:7">
      <c r="A40" s="19" t="s">
        <v>171</v>
      </c>
      <c r="B40" s="20">
        <v>337</v>
      </c>
      <c r="C40" s="20">
        <v>33.24</v>
      </c>
      <c r="D40" s="21">
        <v>2062.2922166172107</v>
      </c>
      <c r="E40" s="21">
        <v>1581.1609080118694</v>
      </c>
      <c r="F40" s="21">
        <v>1401.1271513353113</v>
      </c>
      <c r="G40" s="21">
        <v>1442.6374658753709</v>
      </c>
    </row>
    <row r="41" spans="1:7">
      <c r="A41" s="19" t="s">
        <v>34</v>
      </c>
      <c r="B41" s="20">
        <v>343</v>
      </c>
      <c r="C41" s="20">
        <v>36.409999999999997</v>
      </c>
      <c r="D41" s="21">
        <v>2108.5992332361516</v>
      </c>
      <c r="E41" s="21">
        <v>1638.6135539358602</v>
      </c>
      <c r="F41" s="21">
        <v>1550.0898892128282</v>
      </c>
      <c r="G41" s="21">
        <v>1456.44855393586</v>
      </c>
    </row>
    <row r="42" spans="1:7">
      <c r="A42" s="19" t="s">
        <v>193</v>
      </c>
      <c r="B42" s="20">
        <v>48</v>
      </c>
      <c r="C42" s="20">
        <v>10.44</v>
      </c>
      <c r="D42" s="21">
        <v>3524.1836458333332</v>
      </c>
      <c r="E42" s="21">
        <v>2983.0239375000001</v>
      </c>
      <c r="F42" s="21">
        <v>2727.8572708333336</v>
      </c>
      <c r="G42" s="21">
        <v>2620.5875624999999</v>
      </c>
    </row>
    <row r="43" spans="1:7">
      <c r="A43" s="19" t="s">
        <v>121</v>
      </c>
      <c r="B43" s="20">
        <v>670</v>
      </c>
      <c r="C43" s="20">
        <v>60.22</v>
      </c>
      <c r="D43" s="21">
        <v>1627.9939373134325</v>
      </c>
      <c r="E43" s="21">
        <v>1498.1915104477609</v>
      </c>
      <c r="F43" s="21">
        <v>1387.465301492537</v>
      </c>
      <c r="G43" s="21">
        <v>1306.0836791044776</v>
      </c>
    </row>
    <row r="44" spans="1:7">
      <c r="A44" s="19" t="s">
        <v>208</v>
      </c>
      <c r="B44" s="20">
        <v>395</v>
      </c>
      <c r="C44" s="20">
        <v>47.35</v>
      </c>
      <c r="D44" s="21">
        <v>2468.7799999999997</v>
      </c>
      <c r="E44" s="21">
        <v>1878.1447012658225</v>
      </c>
      <c r="F44" s="21">
        <v>1832.4602582278478</v>
      </c>
      <c r="G44" s="21">
        <v>1715.5994075949366</v>
      </c>
    </row>
    <row r="45" spans="1:7">
      <c r="A45" s="19" t="s">
        <v>138</v>
      </c>
      <c r="B45" s="20">
        <v>119</v>
      </c>
      <c r="C45" s="20">
        <v>19.13</v>
      </c>
      <c r="D45" s="21">
        <v>2703.2149663865548</v>
      </c>
      <c r="E45" s="21">
        <v>2476.5028991596641</v>
      </c>
      <c r="F45" s="21">
        <v>2444.6199831932777</v>
      </c>
      <c r="G45" s="21">
        <v>2067.5459075630251</v>
      </c>
    </row>
    <row r="46" spans="1:7">
      <c r="A46" s="19" t="s">
        <v>126</v>
      </c>
      <c r="B46" s="20">
        <v>163</v>
      </c>
      <c r="C46" s="20">
        <v>26.3</v>
      </c>
      <c r="D46" s="21">
        <v>3366.4619693251534</v>
      </c>
      <c r="E46" s="21">
        <v>2498.7024233128832</v>
      </c>
      <c r="F46" s="21">
        <v>2487.8204662576691</v>
      </c>
      <c r="G46" s="21">
        <v>2273.4763926380369</v>
      </c>
    </row>
    <row r="47" spans="1:7">
      <c r="A47" s="19" t="s">
        <v>184</v>
      </c>
      <c r="B47" s="20">
        <v>216</v>
      </c>
      <c r="C47" s="20">
        <v>24.96</v>
      </c>
      <c r="D47" s="21">
        <v>2573.8314629629631</v>
      </c>
      <c r="E47" s="21">
        <v>2156.9869351851853</v>
      </c>
      <c r="F47" s="21">
        <v>1991.4687870370371</v>
      </c>
      <c r="G47" s="21">
        <v>1753.7694907407408</v>
      </c>
    </row>
    <row r="48" spans="1:7">
      <c r="A48" s="19" t="s">
        <v>205</v>
      </c>
      <c r="B48" s="20">
        <v>100</v>
      </c>
      <c r="C48" s="20">
        <v>12.26</v>
      </c>
      <c r="D48" s="21">
        <v>3539.89176</v>
      </c>
      <c r="E48" s="21">
        <v>2448.2379599999999</v>
      </c>
      <c r="F48" s="21">
        <v>2338.2834199999993</v>
      </c>
      <c r="G48" s="21">
        <v>1954.0462899999998</v>
      </c>
    </row>
    <row r="49" spans="1:7">
      <c r="A49" s="19" t="s">
        <v>182</v>
      </c>
      <c r="B49" s="20">
        <v>212</v>
      </c>
      <c r="C49" s="20">
        <v>25.46</v>
      </c>
      <c r="D49" s="21">
        <v>2935.8842028301888</v>
      </c>
      <c r="E49" s="21">
        <v>2313.9214622641507</v>
      </c>
      <c r="F49" s="21">
        <v>2208.0389056603776</v>
      </c>
      <c r="G49" s="21">
        <v>1987.9260613207548</v>
      </c>
    </row>
    <row r="50" spans="1:7">
      <c r="A50" s="19" t="s">
        <v>113</v>
      </c>
      <c r="B50" s="20">
        <v>552</v>
      </c>
      <c r="C50" s="20">
        <v>54.65</v>
      </c>
      <c r="D50" s="21">
        <v>1907.734293478261</v>
      </c>
      <c r="E50" s="21">
        <v>1528.3185108695654</v>
      </c>
      <c r="F50" s="21">
        <v>1515.3448985507248</v>
      </c>
      <c r="G50" s="21">
        <v>1353.1153278985507</v>
      </c>
    </row>
    <row r="51" spans="1:7">
      <c r="A51" s="19" t="s">
        <v>128</v>
      </c>
      <c r="B51" s="20">
        <v>94</v>
      </c>
      <c r="C51" s="20">
        <v>16.32</v>
      </c>
      <c r="D51" s="21">
        <v>2836.9859680851064</v>
      </c>
      <c r="E51" s="21">
        <v>2349.0200744680851</v>
      </c>
      <c r="F51" s="21">
        <v>2166.4366276595742</v>
      </c>
      <c r="G51" s="21">
        <v>2058.5653085106383</v>
      </c>
    </row>
    <row r="52" spans="1:7">
      <c r="A52" s="19" t="s">
        <v>223</v>
      </c>
      <c r="B52" s="20">
        <v>256</v>
      </c>
      <c r="C52" s="20">
        <v>35.42</v>
      </c>
      <c r="D52" s="21">
        <v>2230.4167421874999</v>
      </c>
      <c r="E52" s="21">
        <v>1786.1081484374999</v>
      </c>
      <c r="F52" s="21">
        <v>1773.9324296874997</v>
      </c>
      <c r="G52" s="21">
        <v>1732.06763671875</v>
      </c>
    </row>
    <row r="53" spans="1:7">
      <c r="A53" s="19" t="s">
        <v>259</v>
      </c>
      <c r="B53" s="20">
        <v>146</v>
      </c>
      <c r="C53" s="20">
        <v>19.82</v>
      </c>
      <c r="D53" s="21">
        <v>3274.1751575342469</v>
      </c>
      <c r="E53" s="21">
        <v>2655.1518082191783</v>
      </c>
      <c r="F53" s="21">
        <v>2438.2510616438358</v>
      </c>
      <c r="G53" s="21">
        <v>2093.1391301369863</v>
      </c>
    </row>
    <row r="54" spans="1:7">
      <c r="A54" s="19" t="s">
        <v>226</v>
      </c>
      <c r="B54" s="20">
        <v>57</v>
      </c>
      <c r="C54" s="20">
        <v>10.18</v>
      </c>
      <c r="D54" s="21">
        <v>3508.8416140350878</v>
      </c>
      <c r="E54" s="21">
        <v>2878.2148771929828</v>
      </c>
      <c r="F54" s="21">
        <v>2674.8947368421054</v>
      </c>
      <c r="G54" s="21">
        <v>2488.6070701754388</v>
      </c>
    </row>
    <row r="55" spans="1:7">
      <c r="A55" s="19" t="s">
        <v>141</v>
      </c>
      <c r="B55" s="20">
        <v>7</v>
      </c>
      <c r="C55" s="20">
        <v>3.12</v>
      </c>
      <c r="D55" s="21">
        <v>10127.905714285715</v>
      </c>
      <c r="E55" s="21">
        <v>7724.650285714285</v>
      </c>
      <c r="F55" s="21">
        <v>7558.4939999999997</v>
      </c>
      <c r="G55" s="21">
        <v>6414.5394285714283</v>
      </c>
    </row>
    <row r="56" spans="1:7">
      <c r="A56" s="19" t="s">
        <v>180</v>
      </c>
      <c r="B56" s="20">
        <v>6</v>
      </c>
      <c r="C56" s="20">
        <v>1.3</v>
      </c>
      <c r="D56" s="21">
        <v>8826.5515000000014</v>
      </c>
      <c r="E56" s="21">
        <v>6908.8945000000022</v>
      </c>
      <c r="F56" s="21">
        <v>6722.4405000000015</v>
      </c>
      <c r="G56" s="21">
        <v>5764.9401666666672</v>
      </c>
    </row>
    <row r="57" spans="1:7">
      <c r="A57" s="19" t="s">
        <v>204</v>
      </c>
      <c r="B57" s="20">
        <v>197</v>
      </c>
      <c r="C57" s="20">
        <v>24.99</v>
      </c>
      <c r="D57" s="21">
        <v>2552.8030812182742</v>
      </c>
      <c r="E57" s="21">
        <v>2063.9160152284267</v>
      </c>
      <c r="F57" s="21">
        <v>1933.0859644670052</v>
      </c>
      <c r="G57" s="21">
        <v>1675.0388172588832</v>
      </c>
    </row>
    <row r="58" spans="1:7">
      <c r="A58" s="19" t="s">
        <v>80</v>
      </c>
      <c r="B58" s="20">
        <v>583</v>
      </c>
      <c r="C58" s="20">
        <v>58.38</v>
      </c>
      <c r="D58" s="21">
        <v>1816.6365077186965</v>
      </c>
      <c r="E58" s="21">
        <v>1607.5741543739282</v>
      </c>
      <c r="F58" s="21">
        <v>1577.0580771869641</v>
      </c>
      <c r="G58" s="21">
        <v>1417.0402881646655</v>
      </c>
    </row>
    <row r="59" spans="1:7">
      <c r="A59" s="19" t="s">
        <v>134</v>
      </c>
      <c r="B59" s="20">
        <v>211</v>
      </c>
      <c r="C59" s="20">
        <v>31.38</v>
      </c>
      <c r="D59" s="21">
        <v>3179.4847772511853</v>
      </c>
      <c r="E59" s="21">
        <v>2812.4728246445502</v>
      </c>
      <c r="F59" s="21">
        <v>2722.2973791469199</v>
      </c>
      <c r="G59" s="21">
        <v>2523.87145971564</v>
      </c>
    </row>
    <row r="60" spans="1:7">
      <c r="A60" s="19" t="s">
        <v>197</v>
      </c>
      <c r="B60" s="20">
        <v>72</v>
      </c>
      <c r="C60" s="20">
        <v>13.66</v>
      </c>
      <c r="D60" s="21">
        <v>4304.1001111111109</v>
      </c>
      <c r="E60" s="21">
        <v>3467.9589444444446</v>
      </c>
      <c r="F60" s="21">
        <v>3335.8310277777773</v>
      </c>
      <c r="G60" s="21">
        <v>2964.7131111111112</v>
      </c>
    </row>
    <row r="61" spans="1:7">
      <c r="A61" s="19" t="s">
        <v>216</v>
      </c>
      <c r="B61" s="20">
        <v>539</v>
      </c>
      <c r="C61" s="20">
        <v>56.89</v>
      </c>
      <c r="D61" s="21">
        <v>2242.3096623376623</v>
      </c>
      <c r="E61" s="21">
        <v>1843.7623525046383</v>
      </c>
      <c r="F61" s="21">
        <v>1736.5302430426716</v>
      </c>
      <c r="G61" s="21">
        <v>1601.2450092764379</v>
      </c>
    </row>
    <row r="62" spans="1:7">
      <c r="A62" s="19" t="s">
        <v>163</v>
      </c>
      <c r="B62" s="20">
        <v>139</v>
      </c>
      <c r="C62" s="20">
        <v>19.47</v>
      </c>
      <c r="D62" s="21">
        <v>2712.1087985611512</v>
      </c>
      <c r="E62" s="21">
        <v>2160.6399568345328</v>
      </c>
      <c r="F62" s="21">
        <v>2097.0809640287771</v>
      </c>
      <c r="G62" s="21">
        <v>1910.6279424460431</v>
      </c>
    </row>
    <row r="63" spans="1:7">
      <c r="A63" s="19" t="s">
        <v>154</v>
      </c>
      <c r="B63" s="20">
        <v>7</v>
      </c>
      <c r="C63" s="20">
        <v>3.2</v>
      </c>
      <c r="D63" s="21">
        <v>8370.3730000000014</v>
      </c>
      <c r="E63" s="21">
        <v>6763.529428571429</v>
      </c>
      <c r="F63" s="21">
        <v>6694.2244285714287</v>
      </c>
      <c r="G63" s="21">
        <v>5974.4451428571429</v>
      </c>
    </row>
    <row r="64" spans="1:7">
      <c r="A64" s="19" t="s">
        <v>203</v>
      </c>
      <c r="B64" s="20">
        <v>146</v>
      </c>
      <c r="C64" s="20">
        <v>18.72</v>
      </c>
      <c r="D64" s="21">
        <v>2837.1969931506846</v>
      </c>
      <c r="E64" s="21">
        <v>2228.7851575342461</v>
      </c>
      <c r="F64" s="21">
        <v>2151.488486301369</v>
      </c>
      <c r="G64" s="21">
        <v>1840.664808219178</v>
      </c>
    </row>
    <row r="65" spans="1:7">
      <c r="A65" s="19" t="s">
        <v>232</v>
      </c>
      <c r="B65" s="20">
        <v>134</v>
      </c>
      <c r="C65" s="20">
        <v>18.95</v>
      </c>
      <c r="D65" s="21">
        <v>2733.1565597014924</v>
      </c>
      <c r="E65" s="21">
        <v>2427.6973582089554</v>
      </c>
      <c r="F65" s="21">
        <v>2223.1663208955224</v>
      </c>
      <c r="G65" s="21">
        <v>1949.8059999999998</v>
      </c>
    </row>
    <row r="66" spans="1:7">
      <c r="A66" s="19" t="s">
        <v>140</v>
      </c>
      <c r="B66" s="20">
        <v>373</v>
      </c>
      <c r="C66" s="20">
        <v>39.49</v>
      </c>
      <c r="D66" s="21">
        <v>2237.4184048257375</v>
      </c>
      <c r="E66" s="21">
        <v>1784.7383404825739</v>
      </c>
      <c r="F66" s="21">
        <v>1663.2972386058984</v>
      </c>
      <c r="G66" s="21">
        <v>1585.0889865951744</v>
      </c>
    </row>
    <row r="67" spans="1:7">
      <c r="A67" s="19" t="s">
        <v>206</v>
      </c>
      <c r="B67" s="20">
        <v>31</v>
      </c>
      <c r="C67" s="20">
        <v>6.66</v>
      </c>
      <c r="D67" s="21">
        <v>5276.9352903225808</v>
      </c>
      <c r="E67" s="21">
        <v>3999.2652258064518</v>
      </c>
      <c r="F67" s="21">
        <v>3856.8286451612912</v>
      </c>
      <c r="G67" s="21">
        <v>2961.9342903225806</v>
      </c>
    </row>
    <row r="68" spans="1:7">
      <c r="A68" s="19" t="s">
        <v>143</v>
      </c>
      <c r="B68" s="20">
        <v>43</v>
      </c>
      <c r="C68" s="20">
        <v>7.39</v>
      </c>
      <c r="D68" s="21">
        <v>2634.5026976744184</v>
      </c>
      <c r="E68" s="21">
        <v>2224.9513720930231</v>
      </c>
      <c r="F68" s="21">
        <v>2215.7538372093018</v>
      </c>
      <c r="G68" s="21">
        <v>1921.6493720930232</v>
      </c>
    </row>
    <row r="69" spans="1:7">
      <c r="A69" s="19" t="s">
        <v>147</v>
      </c>
      <c r="B69" s="20">
        <v>35</v>
      </c>
      <c r="C69" s="20">
        <v>7.45</v>
      </c>
      <c r="D69" s="21">
        <v>3613.2632285714285</v>
      </c>
      <c r="E69" s="21">
        <v>3012.5099714285716</v>
      </c>
      <c r="F69" s="21">
        <v>2829.4020285714287</v>
      </c>
      <c r="G69" s="21">
        <v>2254.2915714285714</v>
      </c>
    </row>
    <row r="70" spans="1:7">
      <c r="A70" s="19" t="s">
        <v>200</v>
      </c>
      <c r="B70" s="20">
        <v>64</v>
      </c>
      <c r="C70" s="20">
        <v>12.81</v>
      </c>
      <c r="D70" s="21">
        <v>3111.5590468749997</v>
      </c>
      <c r="E70" s="21">
        <v>2534.1654531249997</v>
      </c>
      <c r="F70" s="21">
        <v>2183.7037343749998</v>
      </c>
      <c r="G70" s="21">
        <v>2293.1064531249999</v>
      </c>
    </row>
    <row r="71" spans="1:7">
      <c r="A71" s="19" t="s">
        <v>159</v>
      </c>
      <c r="B71" s="20">
        <v>71</v>
      </c>
      <c r="C71" s="20">
        <v>12.44</v>
      </c>
      <c r="D71" s="21">
        <v>4209.6227323943658</v>
      </c>
      <c r="E71" s="21">
        <v>3122.2149577464788</v>
      </c>
      <c r="F71" s="21">
        <v>2741.6072394366197</v>
      </c>
      <c r="G71" s="21">
        <v>2626.3018732394366</v>
      </c>
    </row>
    <row r="72" spans="1:7">
      <c r="A72" s="19" t="s">
        <v>156</v>
      </c>
      <c r="B72" s="20">
        <v>43</v>
      </c>
      <c r="C72" s="20">
        <v>7.6</v>
      </c>
      <c r="D72" s="21">
        <v>3610.5653953488372</v>
      </c>
      <c r="E72" s="21">
        <v>3336.455627906977</v>
      </c>
      <c r="F72" s="21">
        <v>3207.638023255814</v>
      </c>
      <c r="G72" s="21">
        <v>2895.6992558139536</v>
      </c>
    </row>
    <row r="73" spans="1:7">
      <c r="A73" s="19" t="s">
        <v>125</v>
      </c>
      <c r="B73" s="20">
        <v>320</v>
      </c>
      <c r="C73" s="20">
        <v>37.9</v>
      </c>
      <c r="D73" s="21">
        <v>2344.4163281249998</v>
      </c>
      <c r="E73" s="21">
        <v>1716.7998406250001</v>
      </c>
      <c r="F73" s="21">
        <v>1713.0346281249999</v>
      </c>
      <c r="G73" s="21">
        <v>1564.65128125</v>
      </c>
    </row>
    <row r="74" spans="1:7">
      <c r="A74" s="19" t="s">
        <v>224</v>
      </c>
      <c r="B74" s="20">
        <v>2</v>
      </c>
      <c r="C74" s="20">
        <v>1.29</v>
      </c>
      <c r="D74" s="21">
        <v>18937.199499999999</v>
      </c>
      <c r="E74" s="21">
        <v>10840.201499999999</v>
      </c>
      <c r="F74" s="21">
        <v>10801.764499999997</v>
      </c>
      <c r="G74" s="21">
        <v>12841.613499999999</v>
      </c>
    </row>
    <row r="75" spans="1:7">
      <c r="A75" s="19" t="s">
        <v>237</v>
      </c>
      <c r="B75" s="20">
        <v>420</v>
      </c>
      <c r="C75" s="20">
        <v>44.18</v>
      </c>
      <c r="D75" s="21">
        <v>1933.9993666666664</v>
      </c>
      <c r="E75" s="21">
        <v>1719.3398428571427</v>
      </c>
      <c r="F75" s="21">
        <v>1434.9858404761903</v>
      </c>
      <c r="G75" s="21">
        <v>1450.5641214285713</v>
      </c>
    </row>
    <row r="76" spans="1:7">
      <c r="A76" s="19" t="s">
        <v>117</v>
      </c>
      <c r="B76" s="20">
        <v>289</v>
      </c>
      <c r="C76" s="20">
        <v>37.049999999999997</v>
      </c>
      <c r="D76" s="21">
        <v>2657.5324463667826</v>
      </c>
      <c r="E76" s="21">
        <v>2158.5082110726648</v>
      </c>
      <c r="F76" s="21">
        <v>2148.6676539792393</v>
      </c>
      <c r="G76" s="21">
        <v>1901.9035501730104</v>
      </c>
    </row>
    <row r="77" spans="1:7">
      <c r="A77" s="19" t="s">
        <v>130</v>
      </c>
      <c r="B77" s="20">
        <v>154</v>
      </c>
      <c r="C77" s="20">
        <v>22.35</v>
      </c>
      <c r="D77" s="21">
        <v>2492.3416883116884</v>
      </c>
      <c r="E77" s="21">
        <v>2308.9706753246751</v>
      </c>
      <c r="F77" s="21">
        <v>2081.0161753246753</v>
      </c>
      <c r="G77" s="21">
        <v>1964.0676883116882</v>
      </c>
    </row>
    <row r="78" spans="1:7">
      <c r="A78" s="19" t="s">
        <v>239</v>
      </c>
      <c r="B78" s="20">
        <v>246</v>
      </c>
      <c r="C78" s="20">
        <v>34.04</v>
      </c>
      <c r="D78" s="21">
        <v>2468.0848008130083</v>
      </c>
      <c r="E78" s="21">
        <v>2193.4186544715449</v>
      </c>
      <c r="F78" s="21">
        <v>2027.5968048780489</v>
      </c>
      <c r="G78" s="21">
        <v>1838.7830487804879</v>
      </c>
    </row>
    <row r="79" spans="1:7">
      <c r="A79" s="19" t="s">
        <v>142</v>
      </c>
      <c r="B79" s="20">
        <v>36</v>
      </c>
      <c r="C79" s="20">
        <v>6.34</v>
      </c>
      <c r="D79" s="21">
        <v>3308.5732499999999</v>
      </c>
      <c r="E79" s="21">
        <v>2794.1079166666668</v>
      </c>
      <c r="F79" s="21">
        <v>2782.4219722222219</v>
      </c>
      <c r="G79" s="21">
        <v>2428.4482499999999</v>
      </c>
    </row>
    <row r="80" spans="1:7">
      <c r="A80" s="19" t="s">
        <v>110</v>
      </c>
      <c r="B80" s="20">
        <v>318</v>
      </c>
      <c r="C80" s="20">
        <v>49.62</v>
      </c>
      <c r="D80" s="21">
        <v>2318.833110062893</v>
      </c>
      <c r="E80" s="21">
        <v>2150.3506194968554</v>
      </c>
      <c r="F80" s="21">
        <v>2095.4580786163524</v>
      </c>
      <c r="G80" s="21">
        <v>1879.4757169811323</v>
      </c>
    </row>
    <row r="81" spans="1:7">
      <c r="A81" s="19" t="s">
        <v>36</v>
      </c>
      <c r="B81" s="20">
        <v>604</v>
      </c>
      <c r="C81" s="20">
        <v>49.46</v>
      </c>
      <c r="D81" s="21">
        <v>1700.1680877483443</v>
      </c>
      <c r="E81" s="21">
        <v>1345.1818609271525</v>
      </c>
      <c r="F81" s="21">
        <v>1272.1260794701986</v>
      </c>
      <c r="G81" s="21">
        <v>1159.8104023178807</v>
      </c>
    </row>
    <row r="82" spans="1:7">
      <c r="A82" s="19" t="s">
        <v>63</v>
      </c>
      <c r="B82" s="20">
        <v>187</v>
      </c>
      <c r="C82" s="20">
        <v>24.87</v>
      </c>
      <c r="D82" s="21">
        <v>3067.2086203208555</v>
      </c>
      <c r="E82" s="21">
        <v>2280.7279679144385</v>
      </c>
      <c r="F82" s="21">
        <v>2168.0866631016042</v>
      </c>
      <c r="G82" s="21">
        <v>2003.1251657754012</v>
      </c>
    </row>
    <row r="83" spans="1:7">
      <c r="A83" s="19" t="s">
        <v>39</v>
      </c>
      <c r="B83" s="20">
        <v>474</v>
      </c>
      <c r="C83" s="20">
        <v>45.78</v>
      </c>
      <c r="D83" s="21">
        <v>1716.9349915611815</v>
      </c>
      <c r="E83" s="21">
        <v>1398.477805907173</v>
      </c>
      <c r="F83" s="21">
        <v>1321.191757383966</v>
      </c>
      <c r="G83" s="21">
        <v>1250.847818565401</v>
      </c>
    </row>
    <row r="84" spans="1:7">
      <c r="A84" s="19" t="s">
        <v>123</v>
      </c>
      <c r="B84" s="20">
        <v>88</v>
      </c>
      <c r="C84" s="20">
        <v>13.65</v>
      </c>
      <c r="D84" s="21">
        <v>3815.9981818181814</v>
      </c>
      <c r="E84" s="21">
        <v>2692.6291136363634</v>
      </c>
      <c r="F84" s="21">
        <v>2558.8371931818178</v>
      </c>
      <c r="G84" s="21">
        <v>2183.6168750000002</v>
      </c>
    </row>
    <row r="85" spans="1:7">
      <c r="A85" s="19" t="s">
        <v>108</v>
      </c>
      <c r="B85" s="20">
        <v>405</v>
      </c>
      <c r="C85" s="20">
        <v>42.54</v>
      </c>
      <c r="D85" s="21">
        <v>1892.1997283950616</v>
      </c>
      <c r="E85" s="21">
        <v>1651.0513432098762</v>
      </c>
      <c r="F85" s="21">
        <v>1613.3131777777774</v>
      </c>
      <c r="G85" s="21">
        <v>1412.5923061728395</v>
      </c>
    </row>
    <row r="86" spans="1:7">
      <c r="A86" s="19" t="s">
        <v>101</v>
      </c>
      <c r="B86" s="20">
        <v>322</v>
      </c>
      <c r="C86" s="20">
        <v>34.46</v>
      </c>
      <c r="D86" s="21">
        <v>2423.2184503105591</v>
      </c>
      <c r="E86" s="21">
        <v>1718.7837826086957</v>
      </c>
      <c r="F86" s="21">
        <v>1562.1859751552797</v>
      </c>
      <c r="G86" s="21">
        <v>1468.0468136645964</v>
      </c>
    </row>
    <row r="87" spans="1:7">
      <c r="A87" s="19" t="s">
        <v>38</v>
      </c>
      <c r="B87" s="20">
        <v>558</v>
      </c>
      <c r="C87" s="20">
        <v>51.81</v>
      </c>
      <c r="D87" s="21">
        <v>2169.625082437276</v>
      </c>
      <c r="E87" s="21">
        <v>1737.6107150537637</v>
      </c>
      <c r="F87" s="21">
        <v>1659.4340663082437</v>
      </c>
      <c r="G87" s="21">
        <v>1538.3684551971326</v>
      </c>
    </row>
    <row r="88" spans="1:7">
      <c r="A88" s="19" t="s">
        <v>165</v>
      </c>
      <c r="B88" s="20">
        <v>70</v>
      </c>
      <c r="C88" s="20">
        <v>10.9</v>
      </c>
      <c r="D88" s="21">
        <v>3041.8586714285711</v>
      </c>
      <c r="E88" s="21">
        <v>2880.9459571428574</v>
      </c>
      <c r="F88" s="21">
        <v>2172.9454428571426</v>
      </c>
      <c r="G88" s="21">
        <v>2552.1457</v>
      </c>
    </row>
    <row r="89" spans="1:7">
      <c r="A89" s="19" t="s">
        <v>84</v>
      </c>
      <c r="B89" s="20">
        <v>537</v>
      </c>
      <c r="C89" s="20">
        <v>48.77</v>
      </c>
      <c r="D89" s="21">
        <v>1810.0737448789573</v>
      </c>
      <c r="E89" s="21">
        <v>1468.9521135940411</v>
      </c>
      <c r="F89" s="21">
        <v>1448.6555791433893</v>
      </c>
      <c r="G89" s="21">
        <v>1279.1615679702047</v>
      </c>
    </row>
    <row r="90" spans="1:7">
      <c r="A90" s="19" t="s">
        <v>53</v>
      </c>
      <c r="B90" s="20">
        <v>475</v>
      </c>
      <c r="C90" s="20">
        <v>49.99</v>
      </c>
      <c r="D90" s="21">
        <v>2073.9640399999998</v>
      </c>
      <c r="E90" s="21">
        <v>1627.4255557894737</v>
      </c>
      <c r="F90" s="21">
        <v>1556.1997705263157</v>
      </c>
      <c r="G90" s="21">
        <v>1439.2451494736843</v>
      </c>
    </row>
    <row r="91" spans="1:7">
      <c r="A91" s="19" t="s">
        <v>106</v>
      </c>
      <c r="B91" s="20">
        <v>409</v>
      </c>
      <c r="C91" s="20">
        <v>45.32</v>
      </c>
      <c r="D91" s="21">
        <v>2044.7167823960881</v>
      </c>
      <c r="E91" s="21">
        <v>1890.7511491442542</v>
      </c>
      <c r="F91" s="21">
        <v>1853.5592396088018</v>
      </c>
      <c r="G91" s="21">
        <v>1658.7220806845967</v>
      </c>
    </row>
    <row r="92" spans="1:7">
      <c r="A92" s="19" t="s">
        <v>76</v>
      </c>
      <c r="B92" s="20">
        <v>855</v>
      </c>
      <c r="C92" s="20">
        <v>88.65</v>
      </c>
      <c r="D92" s="21">
        <v>2185.2902479532163</v>
      </c>
      <c r="E92" s="21">
        <v>1774.1713567251461</v>
      </c>
      <c r="F92" s="21">
        <v>1642.1175099415204</v>
      </c>
      <c r="G92" s="21">
        <v>1543.7548725146198</v>
      </c>
    </row>
    <row r="93" spans="1:7">
      <c r="A93" s="19" t="s">
        <v>187</v>
      </c>
      <c r="B93" s="20">
        <v>169</v>
      </c>
      <c r="C93" s="20">
        <v>19.71</v>
      </c>
      <c r="D93" s="21">
        <v>2564.4632366863907</v>
      </c>
      <c r="E93" s="21">
        <v>2059.8296213017752</v>
      </c>
      <c r="F93" s="21">
        <v>1975.3444142011836</v>
      </c>
      <c r="G93" s="21">
        <v>1637.2861124260355</v>
      </c>
    </row>
    <row r="94" spans="1:7">
      <c r="A94" s="19" t="s">
        <v>96</v>
      </c>
      <c r="B94" s="20">
        <v>612</v>
      </c>
      <c r="C94" s="20">
        <v>69.95</v>
      </c>
      <c r="D94" s="21">
        <v>2102.7940261437911</v>
      </c>
      <c r="E94" s="21">
        <v>1752.2152026143792</v>
      </c>
      <c r="F94" s="21">
        <v>1697.8967549019612</v>
      </c>
      <c r="G94" s="21">
        <v>1507.4896486928105</v>
      </c>
    </row>
    <row r="95" spans="1:7">
      <c r="A95" s="19" t="s">
        <v>175</v>
      </c>
      <c r="B95" s="20">
        <v>14</v>
      </c>
      <c r="C95" s="20">
        <v>2.5</v>
      </c>
      <c r="D95" s="21">
        <v>4190.3141428571425</v>
      </c>
      <c r="E95" s="21">
        <v>3416.8488571428575</v>
      </c>
      <c r="F95" s="21">
        <v>3275.025357142857</v>
      </c>
      <c r="G95" s="21">
        <v>2926.011</v>
      </c>
    </row>
    <row r="96" spans="1:7">
      <c r="A96" s="19" t="s">
        <v>167</v>
      </c>
      <c r="B96" s="20">
        <v>33</v>
      </c>
      <c r="C96" s="20">
        <v>6.8</v>
      </c>
      <c r="D96" s="21">
        <v>5842.7149393939389</v>
      </c>
      <c r="E96" s="21">
        <v>4488.4235151515149</v>
      </c>
      <c r="F96" s="21">
        <v>4216.7403333333332</v>
      </c>
      <c r="G96" s="21">
        <v>3666.6372727272728</v>
      </c>
    </row>
    <row r="97" spans="1:7">
      <c r="A97" s="19" t="s">
        <v>59</v>
      </c>
      <c r="B97" s="20">
        <v>159</v>
      </c>
      <c r="C97" s="20">
        <v>17.010000000000002</v>
      </c>
      <c r="D97" s="21">
        <v>2979.799610062893</v>
      </c>
      <c r="E97" s="21">
        <v>1995.6732075471696</v>
      </c>
      <c r="F97" s="21">
        <v>1875.6597358490565</v>
      </c>
      <c r="G97" s="21">
        <v>1705.7374968553459</v>
      </c>
    </row>
    <row r="98" spans="1:7">
      <c r="A98" s="19" t="s">
        <v>95</v>
      </c>
      <c r="B98" s="20">
        <v>382</v>
      </c>
      <c r="C98" s="20">
        <v>51.94</v>
      </c>
      <c r="D98" s="21">
        <v>2325.7881178010471</v>
      </c>
      <c r="E98" s="21">
        <v>1956.3514057591622</v>
      </c>
      <c r="F98" s="21">
        <v>1836.6695157068064</v>
      </c>
      <c r="G98" s="21">
        <v>1665.6190811518322</v>
      </c>
    </row>
    <row r="99" spans="1:7">
      <c r="A99" s="19" t="s">
        <v>41</v>
      </c>
      <c r="B99" s="20">
        <v>188</v>
      </c>
      <c r="C99" s="20">
        <v>27.12</v>
      </c>
      <c r="D99" s="21">
        <v>3162.8829787234044</v>
      </c>
      <c r="E99" s="21">
        <v>2421.0073089361699</v>
      </c>
      <c r="F99" s="21">
        <v>2341.4913514893615</v>
      </c>
      <c r="G99" s="21">
        <v>2039.9308510638298</v>
      </c>
    </row>
    <row r="100" spans="1:7">
      <c r="A100" s="19" t="s">
        <v>230</v>
      </c>
      <c r="B100" s="20">
        <v>228</v>
      </c>
      <c r="C100" s="20">
        <v>32.96</v>
      </c>
      <c r="D100" s="21">
        <v>2976.7370219298246</v>
      </c>
      <c r="E100" s="21">
        <v>2375.7881666666663</v>
      </c>
      <c r="F100" s="21">
        <v>2230.9819517543856</v>
      </c>
      <c r="G100" s="21">
        <v>1995.1313114035088</v>
      </c>
    </row>
    <row r="101" spans="1:7">
      <c r="A101" s="19" t="s">
        <v>65</v>
      </c>
      <c r="B101" s="20">
        <v>343</v>
      </c>
      <c r="C101" s="20">
        <v>36.1</v>
      </c>
      <c r="D101" s="21">
        <v>2481.9819271137026</v>
      </c>
      <c r="E101" s="21">
        <v>1890.7130291545191</v>
      </c>
      <c r="F101" s="21">
        <v>1764.7408513119533</v>
      </c>
      <c r="G101" s="21">
        <v>1676.2546501457725</v>
      </c>
    </row>
    <row r="102" spans="1:7">
      <c r="A102" s="19" t="s">
        <v>71</v>
      </c>
      <c r="B102" s="20">
        <v>627</v>
      </c>
      <c r="C102" s="20">
        <v>58.42</v>
      </c>
      <c r="D102" s="21">
        <v>1777.866701754386</v>
      </c>
      <c r="E102" s="21">
        <v>1504.1843476874003</v>
      </c>
      <c r="F102" s="21">
        <v>1379.1662775119619</v>
      </c>
      <c r="G102" s="21">
        <v>1335.6247511961724</v>
      </c>
    </row>
    <row r="103" spans="1:7">
      <c r="A103" s="19" t="s">
        <v>241</v>
      </c>
      <c r="B103" s="20">
        <v>49</v>
      </c>
      <c r="C103" s="20">
        <v>9.9</v>
      </c>
      <c r="D103" s="21">
        <v>5622.7583469387755</v>
      </c>
      <c r="E103" s="21">
        <v>4376.9867755102041</v>
      </c>
      <c r="F103" s="21">
        <v>4247.9044081632646</v>
      </c>
      <c r="G103" s="21">
        <v>3019.1151020408165</v>
      </c>
    </row>
    <row r="104" spans="1:7">
      <c r="A104" s="19" t="s">
        <v>228</v>
      </c>
      <c r="B104" s="20">
        <v>41</v>
      </c>
      <c r="C104" s="20">
        <v>6.6</v>
      </c>
      <c r="D104" s="21">
        <v>6126.6853902439034</v>
      </c>
      <c r="E104" s="21">
        <v>4518.6552439024399</v>
      </c>
      <c r="F104" s="21">
        <v>3400.1540487804882</v>
      </c>
      <c r="G104" s="21">
        <v>3304.841317073171</v>
      </c>
    </row>
    <row r="105" spans="1:7">
      <c r="A105" s="19" t="s">
        <v>67</v>
      </c>
      <c r="B105" s="20">
        <v>104</v>
      </c>
      <c r="C105" s="20">
        <v>14.16</v>
      </c>
      <c r="D105" s="21">
        <v>4137.0371250000007</v>
      </c>
      <c r="E105" s="21">
        <v>2900.3516730769234</v>
      </c>
      <c r="F105" s="21">
        <v>2743.7868173076927</v>
      </c>
      <c r="G105" s="21">
        <v>2483.2270673076923</v>
      </c>
    </row>
    <row r="106" spans="1:7">
      <c r="A106" s="19" t="s">
        <v>70</v>
      </c>
      <c r="B106" s="20">
        <v>372</v>
      </c>
      <c r="C106" s="20">
        <v>46.63</v>
      </c>
      <c r="D106" s="21">
        <v>2233.3492204301074</v>
      </c>
      <c r="E106" s="21">
        <v>1994.7957365591396</v>
      </c>
      <c r="F106" s="21">
        <v>1870.0002688172042</v>
      </c>
      <c r="G106" s="21">
        <v>1786.8307231182796</v>
      </c>
    </row>
    <row r="107" spans="1:7">
      <c r="A107" s="19" t="s">
        <v>100</v>
      </c>
      <c r="B107" s="20">
        <v>96</v>
      </c>
      <c r="C107" s="20">
        <v>12</v>
      </c>
      <c r="D107" s="21">
        <v>3071.2373020833334</v>
      </c>
      <c r="E107" s="21">
        <v>2406.1746354166667</v>
      </c>
      <c r="F107" s="21">
        <v>2127.8392812500001</v>
      </c>
      <c r="G107" s="21">
        <v>2062.0427395833335</v>
      </c>
    </row>
    <row r="108" spans="1:7">
      <c r="A108" s="19" t="s">
        <v>102</v>
      </c>
      <c r="B108" s="20">
        <v>413</v>
      </c>
      <c r="C108" s="20">
        <v>41.81</v>
      </c>
      <c r="D108" s="21">
        <v>1930.5230024213074</v>
      </c>
      <c r="E108" s="21">
        <v>1680.7917675544795</v>
      </c>
      <c r="F108" s="21">
        <v>1591.590799031477</v>
      </c>
      <c r="G108" s="21">
        <v>1449.0726392251815</v>
      </c>
    </row>
    <row r="109" spans="1:7">
      <c r="A109" s="19" t="s">
        <v>89</v>
      </c>
      <c r="B109" s="20">
        <v>450</v>
      </c>
      <c r="C109" s="20">
        <v>56.3</v>
      </c>
      <c r="D109" s="21">
        <v>2537.0121177777778</v>
      </c>
      <c r="E109" s="21">
        <v>1854.583491111111</v>
      </c>
      <c r="F109" s="21">
        <v>1716.4560688888887</v>
      </c>
      <c r="G109" s="21">
        <v>1526.2431044444445</v>
      </c>
    </row>
    <row r="110" spans="1:7">
      <c r="A110" s="19" t="s">
        <v>103</v>
      </c>
      <c r="B110" s="20">
        <v>644</v>
      </c>
      <c r="C110" s="20">
        <v>60.31</v>
      </c>
      <c r="D110" s="21">
        <v>1955.2931878881989</v>
      </c>
      <c r="E110" s="21">
        <v>1563.3590729813666</v>
      </c>
      <c r="F110" s="21">
        <v>1460.9553369565217</v>
      </c>
      <c r="G110" s="21">
        <v>1330.9719130434783</v>
      </c>
    </row>
    <row r="111" spans="1:7">
      <c r="A111" s="19" t="s">
        <v>46</v>
      </c>
      <c r="B111" s="20">
        <v>703</v>
      </c>
      <c r="C111" s="20">
        <v>67.64</v>
      </c>
      <c r="D111" s="21">
        <v>1936.9837083926031</v>
      </c>
      <c r="E111" s="21">
        <v>1509.8577055476528</v>
      </c>
      <c r="F111" s="21">
        <v>1429.8902759601708</v>
      </c>
      <c r="G111" s="21">
        <v>1360.1508605974395</v>
      </c>
    </row>
    <row r="112" spans="1:7">
      <c r="A112" s="19" t="s">
        <v>47</v>
      </c>
      <c r="B112" s="20">
        <v>372</v>
      </c>
      <c r="C112" s="20">
        <v>36.24</v>
      </c>
      <c r="D112" s="21">
        <v>1894.7368252688173</v>
      </c>
      <c r="E112" s="21">
        <v>1442.0406962365594</v>
      </c>
      <c r="F112" s="21">
        <v>1374.7843225806453</v>
      </c>
      <c r="G112" s="21">
        <v>1260.7887392473119</v>
      </c>
    </row>
    <row r="113" spans="1:7">
      <c r="A113" s="19" t="s">
        <v>233</v>
      </c>
      <c r="B113" s="20">
        <v>80</v>
      </c>
      <c r="C113" s="20">
        <v>10.96</v>
      </c>
      <c r="D113" s="21">
        <v>2879.5999624999995</v>
      </c>
      <c r="E113" s="21">
        <v>2436.8498624999997</v>
      </c>
      <c r="F113" s="21">
        <v>2006.7527749999997</v>
      </c>
      <c r="G113" s="21">
        <v>1685.2496749999998</v>
      </c>
    </row>
    <row r="114" spans="1:7">
      <c r="A114" s="19" t="s">
        <v>132</v>
      </c>
      <c r="B114" s="20">
        <v>11</v>
      </c>
      <c r="C114" s="20">
        <v>2.71</v>
      </c>
      <c r="D114" s="21">
        <v>10655.636363636364</v>
      </c>
      <c r="E114" s="21">
        <v>10655.636363636364</v>
      </c>
      <c r="F114" s="21">
        <v>10602.363636363636</v>
      </c>
      <c r="G114" s="21">
        <v>8032.727272727273</v>
      </c>
    </row>
    <row r="115" spans="1:7">
      <c r="A115" s="19" t="s">
        <v>48</v>
      </c>
      <c r="B115" s="20">
        <v>567</v>
      </c>
      <c r="C115" s="20">
        <v>51.94</v>
      </c>
      <c r="D115" s="21">
        <v>1882.8523738977074</v>
      </c>
      <c r="E115" s="21">
        <v>1481.5194497354498</v>
      </c>
      <c r="F115" s="21">
        <v>1386.3428342151676</v>
      </c>
      <c r="G115" s="21">
        <v>1326.7389929453261</v>
      </c>
    </row>
    <row r="116" spans="1:7">
      <c r="A116" s="19" t="s">
        <v>185</v>
      </c>
      <c r="B116" s="20">
        <v>27</v>
      </c>
      <c r="C116" s="20">
        <v>4.8099999999999996</v>
      </c>
      <c r="D116" s="21">
        <v>4767.3362222222222</v>
      </c>
      <c r="E116" s="21">
        <v>3529.1708518518521</v>
      </c>
      <c r="F116" s="21">
        <v>2980.8203333333336</v>
      </c>
      <c r="G116" s="21">
        <v>2882.9224074074073</v>
      </c>
    </row>
    <row r="117" spans="1:7">
      <c r="A117" s="19" t="s">
        <v>75</v>
      </c>
      <c r="B117" s="20">
        <v>450</v>
      </c>
      <c r="C117" s="20">
        <v>44.31</v>
      </c>
      <c r="D117" s="21">
        <v>1934.1752555555556</v>
      </c>
      <c r="E117" s="21">
        <v>1615.0240288888888</v>
      </c>
      <c r="F117" s="21">
        <v>1474.4081777777776</v>
      </c>
      <c r="G117" s="21">
        <v>1374.4104155555556</v>
      </c>
    </row>
    <row r="118" spans="1:7">
      <c r="A118" s="19" t="s">
        <v>172</v>
      </c>
      <c r="B118" s="20">
        <v>462</v>
      </c>
      <c r="C118" s="20">
        <v>40.840000000000003</v>
      </c>
      <c r="D118" s="21">
        <v>1618.7563311688314</v>
      </c>
      <c r="E118" s="21">
        <v>1325.679170995671</v>
      </c>
      <c r="F118" s="21">
        <v>1161.0891731601735</v>
      </c>
      <c r="G118" s="21">
        <v>1184.4402683982682</v>
      </c>
    </row>
    <row r="119" spans="1:7">
      <c r="A119" s="19" t="s">
        <v>35</v>
      </c>
      <c r="B119" s="20">
        <v>552</v>
      </c>
      <c r="C119" s="20">
        <v>56.65</v>
      </c>
      <c r="D119" s="21">
        <v>1937.2058913043479</v>
      </c>
      <c r="E119" s="21">
        <v>1621.3137010869564</v>
      </c>
      <c r="F119" s="21">
        <v>1534.1383387681158</v>
      </c>
      <c r="G119" s="21">
        <v>1450.2267789855073</v>
      </c>
    </row>
    <row r="120" spans="1:7">
      <c r="A120" s="19" t="s">
        <v>105</v>
      </c>
      <c r="B120" s="20">
        <v>337</v>
      </c>
      <c r="C120" s="20">
        <v>41.99</v>
      </c>
      <c r="D120" s="21">
        <v>2209.5772077151337</v>
      </c>
      <c r="E120" s="21">
        <v>2051.6139436201784</v>
      </c>
      <c r="F120" s="21">
        <v>2005.5334154302673</v>
      </c>
      <c r="G120" s="21">
        <v>1809.2806498516322</v>
      </c>
    </row>
    <row r="121" spans="1:7">
      <c r="A121" s="19" t="s">
        <v>176</v>
      </c>
      <c r="B121" s="20">
        <v>388</v>
      </c>
      <c r="C121" s="20">
        <v>37.630000000000003</v>
      </c>
      <c r="D121" s="21">
        <v>2121.0199664948454</v>
      </c>
      <c r="E121" s="21">
        <v>1517.5816546391754</v>
      </c>
      <c r="F121" s="21">
        <v>1296.8279201030928</v>
      </c>
      <c r="G121" s="21">
        <v>1373.9277087628866</v>
      </c>
    </row>
    <row r="122" spans="1:7">
      <c r="A122" s="19" t="s">
        <v>202</v>
      </c>
      <c r="B122" s="20">
        <v>218</v>
      </c>
      <c r="C122" s="20">
        <v>26.55</v>
      </c>
      <c r="D122" s="21">
        <v>2453.562403669725</v>
      </c>
      <c r="E122" s="21">
        <v>2087.6620366972479</v>
      </c>
      <c r="F122" s="21">
        <v>2040.4773440366971</v>
      </c>
      <c r="G122" s="21">
        <v>1704.0553761467888</v>
      </c>
    </row>
    <row r="123" spans="1:7">
      <c r="A123" s="19" t="s">
        <v>107</v>
      </c>
      <c r="B123" s="20">
        <v>409</v>
      </c>
      <c r="C123" s="20">
        <v>53.21</v>
      </c>
      <c r="D123" s="21">
        <v>1923.7809266503666</v>
      </c>
      <c r="E123" s="21">
        <v>1762.7492004889975</v>
      </c>
      <c r="F123" s="21">
        <v>1729.2512200488995</v>
      </c>
      <c r="G123" s="21">
        <v>1524.4891931540342</v>
      </c>
    </row>
    <row r="124" spans="1:7">
      <c r="A124" s="19" t="s">
        <v>57</v>
      </c>
      <c r="B124" s="20">
        <v>596</v>
      </c>
      <c r="C124" s="20">
        <v>52.01</v>
      </c>
      <c r="D124" s="21">
        <v>2161.4969194630871</v>
      </c>
      <c r="E124" s="21">
        <v>1544.7213607382548</v>
      </c>
      <c r="F124" s="21">
        <v>1446.2215302013421</v>
      </c>
      <c r="G124" s="21">
        <v>1378.5163708053692</v>
      </c>
    </row>
    <row r="125" spans="1:7">
      <c r="A125" s="19" t="s">
        <v>170</v>
      </c>
      <c r="B125" s="20">
        <v>171</v>
      </c>
      <c r="C125" s="20">
        <v>25.76</v>
      </c>
      <c r="D125" s="21">
        <v>2616.2544269005848</v>
      </c>
      <c r="E125" s="21">
        <v>2126.2460760233917</v>
      </c>
      <c r="F125" s="21">
        <v>1903.8028421052629</v>
      </c>
      <c r="G125" s="21">
        <v>1934.9646257309942</v>
      </c>
    </row>
    <row r="126" spans="1:7">
      <c r="A126" s="19" t="s">
        <v>50</v>
      </c>
      <c r="B126" s="20">
        <v>517</v>
      </c>
      <c r="C126" s="20">
        <v>47.4</v>
      </c>
      <c r="D126" s="21">
        <v>1970.0138704061897</v>
      </c>
      <c r="E126" s="21">
        <v>1448.8858471953579</v>
      </c>
      <c r="F126" s="21">
        <v>1370.2213984526111</v>
      </c>
      <c r="G126" s="21">
        <v>1277.2885048355899</v>
      </c>
    </row>
    <row r="127" spans="1:7">
      <c r="A127" s="19" t="s">
        <v>90</v>
      </c>
      <c r="B127" s="20">
        <v>610</v>
      </c>
      <c r="C127" s="20">
        <v>71.22</v>
      </c>
      <c r="D127" s="21">
        <v>1707.9837295081966</v>
      </c>
      <c r="E127" s="21">
        <v>1464.1375524590162</v>
      </c>
      <c r="F127" s="21">
        <v>1456.3472606557375</v>
      </c>
      <c r="G127" s="21">
        <v>1250.329593442623</v>
      </c>
    </row>
    <row r="128" spans="1:7">
      <c r="A128" s="19" t="s">
        <v>179</v>
      </c>
      <c r="B128" s="20">
        <v>26</v>
      </c>
      <c r="C128" s="20">
        <v>6.8</v>
      </c>
      <c r="D128" s="21">
        <v>4794.2821153846153</v>
      </c>
      <c r="E128" s="21">
        <v>3839.9223076923076</v>
      </c>
      <c r="F128" s="21">
        <v>3668.8229999999999</v>
      </c>
      <c r="G128" s="21">
        <v>3472.1404615384618</v>
      </c>
    </row>
    <row r="129" spans="1:7">
      <c r="A129" s="19" t="s">
        <v>149</v>
      </c>
      <c r="B129" s="20">
        <v>82</v>
      </c>
      <c r="C129" s="20">
        <v>12.12</v>
      </c>
      <c r="D129" s="21">
        <v>3032.7377804878047</v>
      </c>
      <c r="E129" s="21">
        <v>3032.7377804878047</v>
      </c>
      <c r="F129" s="21">
        <v>2961.4100731707317</v>
      </c>
      <c r="G129" s="21">
        <v>2381.5593536585366</v>
      </c>
    </row>
    <row r="130" spans="1:7">
      <c r="A130" s="19" t="s">
        <v>43</v>
      </c>
      <c r="B130" s="20">
        <v>409</v>
      </c>
      <c r="C130" s="20">
        <v>37.76</v>
      </c>
      <c r="D130" s="21">
        <v>1802.7587310513447</v>
      </c>
      <c r="E130" s="21">
        <v>1383.610740831296</v>
      </c>
      <c r="F130" s="21">
        <v>1307.5253936430317</v>
      </c>
      <c r="G130" s="21">
        <v>1244.6575696821517</v>
      </c>
    </row>
    <row r="131" spans="1:7">
      <c r="A131" s="19" t="s">
        <v>145</v>
      </c>
      <c r="B131" s="20">
        <v>32</v>
      </c>
      <c r="C131" s="20">
        <v>7.63</v>
      </c>
      <c r="D131" s="21">
        <v>6246.5884375000005</v>
      </c>
      <c r="E131" s="21">
        <v>5071.2891875000005</v>
      </c>
      <c r="F131" s="21">
        <v>3708.7130937500006</v>
      </c>
      <c r="G131" s="21">
        <v>3597.8630312499999</v>
      </c>
    </row>
    <row r="132" spans="1:7">
      <c r="A132" s="19" t="s">
        <v>195</v>
      </c>
      <c r="B132" s="20">
        <v>39</v>
      </c>
      <c r="C132" s="20">
        <v>6.91</v>
      </c>
      <c r="D132" s="21">
        <v>3725.5313076923076</v>
      </c>
      <c r="E132" s="21">
        <v>3060.578384615384</v>
      </c>
      <c r="F132" s="21">
        <v>3060.5632564102561</v>
      </c>
      <c r="G132" s="21">
        <v>2716.7968974358973</v>
      </c>
    </row>
    <row r="133" spans="1:7">
      <c r="A133" s="19" t="s">
        <v>62</v>
      </c>
      <c r="B133" s="20">
        <v>502</v>
      </c>
      <c r="C133" s="20">
        <v>48.33</v>
      </c>
      <c r="D133" s="21">
        <v>2056.9420796812747</v>
      </c>
      <c r="E133" s="21">
        <v>1570.2741434262946</v>
      </c>
      <c r="F133" s="21">
        <v>1489.0260019920315</v>
      </c>
      <c r="G133" s="21">
        <v>1407.2996573705179</v>
      </c>
    </row>
    <row r="134" spans="1:7">
      <c r="A134" s="19" t="s">
        <v>66</v>
      </c>
      <c r="B134" s="20">
        <v>441</v>
      </c>
      <c r="C134" s="20">
        <v>43.58</v>
      </c>
      <c r="D134" s="21">
        <v>2377.1964943310659</v>
      </c>
      <c r="E134" s="21">
        <v>1692.3766553287985</v>
      </c>
      <c r="F134" s="21">
        <v>1600.3602131519276</v>
      </c>
      <c r="G134" s="21">
        <v>1526.7057664399094</v>
      </c>
    </row>
    <row r="135" spans="1:7">
      <c r="A135" s="19" t="s">
        <v>73</v>
      </c>
      <c r="B135" s="20">
        <v>587</v>
      </c>
      <c r="C135" s="20">
        <v>58.91</v>
      </c>
      <c r="D135" s="21">
        <v>2159.1877734241907</v>
      </c>
      <c r="E135" s="21">
        <v>1859.7883458262352</v>
      </c>
      <c r="F135" s="21">
        <v>1729.5315366269165</v>
      </c>
      <c r="G135" s="21">
        <v>1661.4327734241906</v>
      </c>
    </row>
    <row r="136" spans="1:7">
      <c r="A136" s="19" t="s">
        <v>54</v>
      </c>
      <c r="B136" s="20">
        <v>196</v>
      </c>
      <c r="C136" s="20">
        <v>23.36</v>
      </c>
      <c r="D136" s="21">
        <v>2829.462132653061</v>
      </c>
      <c r="E136" s="21">
        <v>2027.5849948979592</v>
      </c>
      <c r="F136" s="21">
        <v>1930.9382397959184</v>
      </c>
      <c r="G136" s="21">
        <v>1830.8431938775511</v>
      </c>
    </row>
    <row r="137" spans="1:7">
      <c r="A137" s="19" t="s">
        <v>51</v>
      </c>
      <c r="B137" s="20">
        <v>645</v>
      </c>
      <c r="C137" s="20">
        <v>59.7</v>
      </c>
      <c r="D137" s="21">
        <v>1762.9149519379844</v>
      </c>
      <c r="E137" s="21">
        <v>1472.1118651162788</v>
      </c>
      <c r="F137" s="21">
        <v>1399.3680635658911</v>
      </c>
      <c r="G137" s="21">
        <v>1323.5646294573644</v>
      </c>
    </row>
    <row r="138" spans="1:7">
      <c r="A138" s="19" t="s">
        <v>93</v>
      </c>
      <c r="B138" s="20">
        <v>419</v>
      </c>
      <c r="C138" s="20">
        <v>49.53</v>
      </c>
      <c r="D138" s="21">
        <v>2250.8537255369929</v>
      </c>
      <c r="E138" s="21">
        <v>1881.9182219570405</v>
      </c>
      <c r="F138" s="21">
        <v>1795.6652004773271</v>
      </c>
      <c r="G138" s="21">
        <v>1565.8067422434367</v>
      </c>
    </row>
    <row r="139" spans="1:7">
      <c r="A139" s="19" t="s">
        <v>209</v>
      </c>
      <c r="B139" s="20">
        <v>62</v>
      </c>
      <c r="C139" s="20">
        <v>12.5</v>
      </c>
      <c r="D139" s="21">
        <v>3497.4792741935485</v>
      </c>
      <c r="E139" s="21">
        <v>3367.1047580645159</v>
      </c>
      <c r="F139" s="21">
        <v>3211.2939354838709</v>
      </c>
      <c r="G139" s="21">
        <v>3005.1329677419358</v>
      </c>
    </row>
    <row r="140" spans="1:7">
      <c r="A140" s="19" t="s">
        <v>173</v>
      </c>
      <c r="B140" s="20">
        <v>355</v>
      </c>
      <c r="C140" s="20">
        <v>42.07</v>
      </c>
      <c r="D140" s="21">
        <v>2286.4826647887321</v>
      </c>
      <c r="E140" s="21">
        <v>1851.4083690140842</v>
      </c>
      <c r="F140" s="21">
        <v>1665.5160253521124</v>
      </c>
      <c r="G140" s="21">
        <v>1691.403794366197</v>
      </c>
    </row>
    <row r="141" spans="1:7">
      <c r="A141" s="19" t="s">
        <v>85</v>
      </c>
      <c r="B141" s="20">
        <v>255</v>
      </c>
      <c r="C141" s="20">
        <v>32.64</v>
      </c>
      <c r="D141" s="21">
        <v>2865.1366235294113</v>
      </c>
      <c r="E141" s="21">
        <v>2327.9315411764705</v>
      </c>
      <c r="F141" s="21">
        <v>2260.4075490196074</v>
      </c>
      <c r="G141" s="21">
        <v>2057.1670392156861</v>
      </c>
    </row>
    <row r="142" spans="1:7">
      <c r="A142" s="19" t="s">
        <v>97</v>
      </c>
      <c r="B142" s="20">
        <v>322</v>
      </c>
      <c r="C142" s="20">
        <v>42.97</v>
      </c>
      <c r="D142" s="21">
        <v>2169.6355652173911</v>
      </c>
      <c r="E142" s="21">
        <v>1584.8723975155281</v>
      </c>
      <c r="F142" s="21">
        <v>1584.8723975155281</v>
      </c>
      <c r="G142" s="21">
        <v>1372.1138012422359</v>
      </c>
    </row>
    <row r="143" spans="1:7">
      <c r="A143" s="19" t="s">
        <v>74</v>
      </c>
      <c r="B143" s="20">
        <v>451</v>
      </c>
      <c r="C143" s="20">
        <v>42.65</v>
      </c>
      <c r="D143" s="21">
        <v>1836.8506984478934</v>
      </c>
      <c r="E143" s="21">
        <v>1546.6182993348114</v>
      </c>
      <c r="F143" s="21">
        <v>1502.8580443458977</v>
      </c>
      <c r="G143" s="21">
        <v>1348.669152993348</v>
      </c>
    </row>
    <row r="144" spans="1:7">
      <c r="A144" s="19" t="s">
        <v>72</v>
      </c>
      <c r="B144" s="20">
        <v>458</v>
      </c>
      <c r="C144" s="20">
        <v>46.04</v>
      </c>
      <c r="D144" s="21">
        <v>1946.1990218340611</v>
      </c>
      <c r="E144" s="21">
        <v>1702.545310043668</v>
      </c>
      <c r="F144" s="21">
        <v>1571.5342729257641</v>
      </c>
      <c r="G144" s="21">
        <v>1476.3128580786026</v>
      </c>
    </row>
    <row r="145" spans="1:7">
      <c r="A145" s="19" t="s">
        <v>111</v>
      </c>
      <c r="B145" s="20">
        <v>324</v>
      </c>
      <c r="C145" s="20">
        <v>37.380000000000003</v>
      </c>
      <c r="D145" s="21">
        <v>2466.9894351851854</v>
      </c>
      <c r="E145" s="21">
        <v>2466.9894351851854</v>
      </c>
      <c r="F145" s="21">
        <v>2341.105462962963</v>
      </c>
      <c r="G145" s="21">
        <v>1800.7872901234568</v>
      </c>
    </row>
    <row r="146" spans="1:7">
      <c r="A146" s="19" t="s">
        <v>221</v>
      </c>
      <c r="B146" s="20">
        <v>101</v>
      </c>
      <c r="C146" s="20">
        <v>15.8</v>
      </c>
      <c r="D146" s="21">
        <v>1764.3519801980196</v>
      </c>
      <c r="E146" s="21">
        <v>1729.563495049505</v>
      </c>
      <c r="F146" s="21">
        <v>1641.3231188118814</v>
      </c>
      <c r="G146" s="21">
        <v>1395.1294653465347</v>
      </c>
    </row>
    <row r="147" spans="1:7">
      <c r="A147" s="19" t="s">
        <v>198</v>
      </c>
      <c r="B147" s="20">
        <v>35</v>
      </c>
      <c r="C147" s="20">
        <v>12.02</v>
      </c>
      <c r="D147" s="21">
        <v>7239.3114571428578</v>
      </c>
      <c r="E147" s="21">
        <v>5509.7235714285716</v>
      </c>
      <c r="F147" s="21">
        <v>5330.3546000000006</v>
      </c>
      <c r="G147" s="21">
        <v>4725.9605714285717</v>
      </c>
    </row>
    <row r="148" spans="1:7">
      <c r="A148" s="19" t="s">
        <v>115</v>
      </c>
      <c r="B148" s="20">
        <v>161</v>
      </c>
      <c r="C148" s="20">
        <v>23.13</v>
      </c>
      <c r="D148" s="21">
        <v>3028.7393664596275</v>
      </c>
      <c r="E148" s="21">
        <v>2794.1176770186339</v>
      </c>
      <c r="F148" s="21">
        <v>2788.5056397515532</v>
      </c>
      <c r="G148" s="21">
        <v>2363.9908385093167</v>
      </c>
    </row>
    <row r="149" spans="1:7">
      <c r="A149" s="19" t="s">
        <v>152</v>
      </c>
      <c r="B149" s="20">
        <v>11</v>
      </c>
      <c r="C149" s="20">
        <v>4.75</v>
      </c>
      <c r="D149" s="21">
        <v>6422.8687827272724</v>
      </c>
      <c r="E149" s="21">
        <v>5819.0683281818183</v>
      </c>
      <c r="F149" s="21">
        <v>5674.934526363636</v>
      </c>
      <c r="G149" s="21">
        <v>5163.5057809090913</v>
      </c>
    </row>
    <row r="150" spans="1:7">
      <c r="A150" s="19" t="s">
        <v>218</v>
      </c>
      <c r="B150" s="20">
        <v>697</v>
      </c>
      <c r="C150" s="20">
        <v>75.05</v>
      </c>
      <c r="D150" s="21">
        <v>2133.8292682926831</v>
      </c>
      <c r="E150" s="21">
        <v>1800.9140286944046</v>
      </c>
      <c r="F150" s="21">
        <v>1731.1679741750359</v>
      </c>
      <c r="G150" s="21">
        <v>1467.0731707317073</v>
      </c>
    </row>
    <row r="151" spans="1:7">
      <c r="A151" s="19" t="s">
        <v>189</v>
      </c>
      <c r="B151" s="20">
        <v>72</v>
      </c>
      <c r="C151" s="20">
        <v>10.79</v>
      </c>
      <c r="D151" s="21">
        <v>3526.0500277777774</v>
      </c>
      <c r="E151" s="21">
        <v>2752.9480277777775</v>
      </c>
      <c r="F151" s="21">
        <v>2472.3758333333335</v>
      </c>
      <c r="G151" s="21">
        <v>2209.5312638888886</v>
      </c>
    </row>
    <row r="152" spans="1:7">
      <c r="A152" s="19" t="s">
        <v>243</v>
      </c>
      <c r="B152" s="20">
        <v>44</v>
      </c>
      <c r="C152" s="20">
        <v>8.67</v>
      </c>
      <c r="D152" s="21">
        <v>5476.9575227272726</v>
      </c>
      <c r="E152" s="21">
        <v>4277.4882954545456</v>
      </c>
      <c r="F152" s="21">
        <v>4176.9421590909087</v>
      </c>
      <c r="G152" s="21">
        <v>2650.5995227272729</v>
      </c>
    </row>
    <row r="153" spans="1:7">
      <c r="A153" s="19" t="s">
        <v>87</v>
      </c>
      <c r="B153" s="20">
        <v>149</v>
      </c>
      <c r="C153" s="20">
        <v>14.34</v>
      </c>
      <c r="D153" s="21">
        <v>2194.6764697986578</v>
      </c>
      <c r="E153" s="21">
        <v>1646.1993959731542</v>
      </c>
      <c r="F153" s="21">
        <v>1639.841322147651</v>
      </c>
      <c r="G153" s="21">
        <v>1388.6102080536914</v>
      </c>
    </row>
    <row r="154" spans="1:7">
      <c r="A154" s="19" t="s">
        <v>220</v>
      </c>
      <c r="B154" s="20">
        <v>617</v>
      </c>
      <c r="C154" s="20">
        <v>69.5</v>
      </c>
      <c r="D154" s="21">
        <v>2171.3013743922206</v>
      </c>
      <c r="E154" s="21">
        <v>1864.264724473258</v>
      </c>
      <c r="F154" s="21">
        <v>1784.6367730956242</v>
      </c>
      <c r="G154" s="21">
        <v>1546.9560064829823</v>
      </c>
    </row>
    <row r="155" spans="1:7">
      <c r="A155" s="19" t="s">
        <v>191</v>
      </c>
      <c r="B155" s="20">
        <v>52</v>
      </c>
      <c r="C155" s="20">
        <v>8.41</v>
      </c>
      <c r="D155" s="21">
        <v>3718.8774807692312</v>
      </c>
      <c r="E155" s="21">
        <v>2823.0798269230772</v>
      </c>
      <c r="F155" s="21">
        <v>2796.8190961538467</v>
      </c>
      <c r="G155" s="21">
        <v>2471.4072884615384</v>
      </c>
    </row>
    <row r="156" spans="1:7">
      <c r="A156" s="19" t="s">
        <v>160</v>
      </c>
      <c r="B156" s="20">
        <v>101</v>
      </c>
      <c r="C156" s="20">
        <v>13.6</v>
      </c>
      <c r="D156" s="21">
        <v>3777.8138019801981</v>
      </c>
      <c r="E156" s="21">
        <v>2894.8890000000001</v>
      </c>
      <c r="F156" s="21">
        <v>2016.547663366337</v>
      </c>
      <c r="G156" s="21">
        <v>2506.7935643564356</v>
      </c>
    </row>
    <row r="157" spans="1:7">
      <c r="A157" s="19" t="s">
        <v>99</v>
      </c>
      <c r="B157" s="20">
        <v>427</v>
      </c>
      <c r="C157" s="20">
        <v>44.62</v>
      </c>
      <c r="D157" s="21">
        <v>1921.4754098360656</v>
      </c>
      <c r="E157" s="21">
        <v>1665.3091334894614</v>
      </c>
      <c r="F157" s="21">
        <v>1559.9976580796254</v>
      </c>
      <c r="G157" s="21">
        <v>1408.8056206088993</v>
      </c>
    </row>
    <row r="158" spans="1:7">
      <c r="A158" s="19" t="s">
        <v>77</v>
      </c>
      <c r="B158" s="20">
        <v>568</v>
      </c>
      <c r="C158" s="20">
        <v>54.95</v>
      </c>
      <c r="D158" s="21">
        <v>1977.8104330985914</v>
      </c>
      <c r="E158" s="21">
        <v>1527.8608838028167</v>
      </c>
      <c r="F158" s="21">
        <v>1419.4349102112674</v>
      </c>
      <c r="G158" s="21">
        <v>1279.6308767605633</v>
      </c>
    </row>
    <row r="159" spans="1:7">
      <c r="A159" s="19" t="s">
        <v>33</v>
      </c>
      <c r="B159" s="20">
        <v>312</v>
      </c>
      <c r="C159" s="20">
        <v>32.44</v>
      </c>
      <c r="D159" s="21">
        <v>2483.5023461538462</v>
      </c>
      <c r="E159" s="21">
        <v>1696.9760192307695</v>
      </c>
      <c r="F159" s="21">
        <v>1611.640496794872</v>
      </c>
      <c r="G159" s="21">
        <v>1489.0640352564103</v>
      </c>
    </row>
    <row r="160" spans="1:7">
      <c r="A160" s="19" t="s">
        <v>91</v>
      </c>
      <c r="B160" s="20">
        <v>491</v>
      </c>
      <c r="C160" s="20">
        <v>56.79</v>
      </c>
      <c r="D160" s="21">
        <v>2141.0406965376778</v>
      </c>
      <c r="E160" s="21">
        <v>1738.0750020366597</v>
      </c>
      <c r="F160" s="21">
        <v>1658.2427291242361</v>
      </c>
      <c r="G160" s="21">
        <v>1491.1657718940937</v>
      </c>
    </row>
    <row r="161" spans="1:7">
      <c r="A161" s="19" t="s">
        <v>64</v>
      </c>
      <c r="B161" s="20">
        <v>236</v>
      </c>
      <c r="C161" s="20">
        <v>26.77</v>
      </c>
      <c r="D161" s="21">
        <v>2272.724406779661</v>
      </c>
      <c r="E161" s="21">
        <v>1667.9234915254235</v>
      </c>
      <c r="F161" s="21">
        <v>1592.6838474576271</v>
      </c>
      <c r="G161" s="21">
        <v>1397.5924788135594</v>
      </c>
    </row>
    <row r="162" spans="1:7">
      <c r="A162" s="19" t="s">
        <v>45</v>
      </c>
      <c r="B162" s="20">
        <v>350</v>
      </c>
      <c r="C162" s="20">
        <v>41.39</v>
      </c>
      <c r="D162" s="21">
        <v>2525.8879914285717</v>
      </c>
      <c r="E162" s="21">
        <v>1822.6838714285714</v>
      </c>
      <c r="F162" s="21">
        <v>1711.742577142857</v>
      </c>
      <c r="G162" s="21">
        <v>1615.7257314285716</v>
      </c>
    </row>
    <row r="163" spans="1:7">
      <c r="A163" s="19" t="s">
        <v>214</v>
      </c>
      <c r="B163" s="20">
        <v>73</v>
      </c>
      <c r="C163" s="20">
        <v>13.33</v>
      </c>
      <c r="D163" s="21">
        <v>4004.106643835617</v>
      </c>
      <c r="E163" s="21">
        <v>3207.3162739726035</v>
      </c>
      <c r="F163" s="21">
        <v>3088.9442191780831</v>
      </c>
      <c r="G163" s="21">
        <v>2686.8410547945205</v>
      </c>
    </row>
    <row r="164" spans="1:7">
      <c r="A164" s="19" t="s">
        <v>262</v>
      </c>
      <c r="B164" s="20">
        <v>45302</v>
      </c>
      <c r="C164" s="20">
        <v>5090.680000000003</v>
      </c>
      <c r="D164" s="21">
        <v>483045.25247157441</v>
      </c>
      <c r="E164" s="21">
        <v>387793.8702955562</v>
      </c>
      <c r="F164" s="21">
        <v>365794.19486683077</v>
      </c>
      <c r="G164" s="21">
        <v>330936.2291226915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A4376-AA7A-4369-96D4-CD168CC2D81C}">
  <dimension ref="A1:AA168"/>
  <sheetViews>
    <sheetView workbookViewId="0">
      <pane ySplit="7" topLeftCell="A127" activePane="bottomLeft" state="frozen"/>
      <selection pane="bottomLeft" activeCell="A7" sqref="A7:AA166"/>
    </sheetView>
  </sheetViews>
  <sheetFormatPr defaultRowHeight="15"/>
  <cols>
    <col min="1" max="1" width="16.140625" style="4" customWidth="1"/>
    <col min="2" max="2" width="37.42578125" style="4" customWidth="1"/>
    <col min="3" max="3" width="29.85546875" style="4" customWidth="1"/>
    <col min="4" max="4" width="13.5703125" style="4" customWidth="1"/>
    <col min="5" max="5" width="13.85546875" style="4" customWidth="1"/>
    <col min="6" max="6" width="13" style="4" customWidth="1"/>
    <col min="7" max="7" width="11.7109375" style="4" customWidth="1"/>
    <col min="8" max="8" width="13.140625" style="4" customWidth="1"/>
    <col min="9" max="9" width="14" style="4" customWidth="1"/>
    <col min="10" max="10" width="12.140625" style="4" customWidth="1"/>
    <col min="11" max="11" width="12.5703125" style="4" customWidth="1"/>
    <col min="12" max="12" width="11.7109375" style="4" customWidth="1"/>
    <col min="13" max="13" width="11" style="4" customWidth="1"/>
    <col min="14" max="14" width="11.85546875" style="4" customWidth="1"/>
    <col min="15" max="15" width="9.140625" style="4" customWidth="1"/>
    <col min="16" max="16" width="10.85546875" style="6" customWidth="1"/>
    <col min="17" max="17" width="18" style="4" customWidth="1"/>
    <col min="18" max="19" width="16.140625" style="4" customWidth="1"/>
    <col min="20" max="20" width="13.5703125" style="4" customWidth="1"/>
    <col min="21" max="21" width="17.140625" style="4" customWidth="1"/>
    <col min="22" max="22" width="15.7109375" style="4" customWidth="1"/>
    <col min="23" max="23" width="16.42578125" style="4" customWidth="1"/>
    <col min="24" max="24" width="15.5703125" style="4" customWidth="1"/>
    <col min="25" max="27" width="12.7109375" style="4" customWidth="1"/>
    <col min="28" max="28" width="13.28515625" style="4" customWidth="1"/>
    <col min="29" max="32" width="9.140625" style="4"/>
    <col min="33" max="33" width="9.140625" style="4" customWidth="1"/>
    <col min="34" max="35" width="9.140625" style="4"/>
    <col min="36" max="36" width="9.140625" style="4" customWidth="1"/>
    <col min="37" max="16384" width="9.140625" style="4"/>
  </cols>
  <sheetData>
    <row r="1" spans="1:27">
      <c r="A1" s="1" t="s">
        <v>0</v>
      </c>
      <c r="B1" s="2"/>
      <c r="C1" s="1"/>
      <c r="D1" s="1"/>
      <c r="E1" s="3"/>
      <c r="F1" s="1" t="s">
        <v>4</v>
      </c>
      <c r="G1" s="1"/>
      <c r="H1" s="1" t="s">
        <v>1</v>
      </c>
      <c r="I1" s="1"/>
      <c r="J1" s="1" t="s">
        <v>2</v>
      </c>
      <c r="K1" s="1"/>
      <c r="L1" s="1"/>
      <c r="M1" s="1"/>
      <c r="O1" s="1"/>
      <c r="P1" s="3" t="s">
        <v>3</v>
      </c>
      <c r="R1" s="5"/>
      <c r="S1" s="5"/>
    </row>
    <row r="2" spans="1:27">
      <c r="E2" s="6"/>
      <c r="U2" s="7"/>
    </row>
    <row r="3" spans="1:27">
      <c r="E3" s="6"/>
      <c r="AA3" s="4">
        <v>1000</v>
      </c>
    </row>
    <row r="4" spans="1:27">
      <c r="E4" s="6"/>
      <c r="AA4" s="4">
        <v>100</v>
      </c>
    </row>
    <row r="5" spans="1:27">
      <c r="E5" s="6"/>
    </row>
    <row r="6" spans="1:27">
      <c r="E6" s="6"/>
    </row>
    <row r="7" spans="1:27" s="12" customFormat="1" ht="76.5">
      <c r="A7" s="8" t="s">
        <v>5</v>
      </c>
      <c r="B7" s="8" t="s">
        <v>6</v>
      </c>
      <c r="C7" s="8" t="s">
        <v>7</v>
      </c>
      <c r="D7" s="8" t="s">
        <v>8</v>
      </c>
      <c r="E7" s="9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9" t="s">
        <v>20</v>
      </c>
      <c r="Q7" s="8" t="s">
        <v>21</v>
      </c>
      <c r="R7" s="8" t="s">
        <v>22</v>
      </c>
      <c r="S7" s="8" t="s">
        <v>23</v>
      </c>
      <c r="T7" s="8" t="s">
        <v>24</v>
      </c>
      <c r="U7" s="8" t="s">
        <v>25</v>
      </c>
      <c r="V7" s="8" t="s">
        <v>26</v>
      </c>
      <c r="W7" s="8" t="s">
        <v>27</v>
      </c>
      <c r="X7" s="8" t="s">
        <v>28</v>
      </c>
      <c r="Y7" s="10" t="s">
        <v>29</v>
      </c>
      <c r="Z7" s="11" t="s">
        <v>30</v>
      </c>
      <c r="AA7" s="10" t="s">
        <v>31</v>
      </c>
    </row>
    <row r="8" spans="1:27">
      <c r="A8" s="16" t="s">
        <v>252</v>
      </c>
      <c r="B8" s="4" t="s">
        <v>32</v>
      </c>
      <c r="C8" s="4" t="s">
        <v>67</v>
      </c>
      <c r="D8" s="13">
        <v>104</v>
      </c>
      <c r="E8" s="14">
        <v>0.7</v>
      </c>
      <c r="F8" s="14">
        <v>0</v>
      </c>
      <c r="G8" s="14">
        <v>10.66</v>
      </c>
      <c r="H8" s="14">
        <v>1</v>
      </c>
      <c r="I8" s="14">
        <v>1.8</v>
      </c>
      <c r="J8" s="14">
        <f t="shared" ref="J8:J39" si="0">+L8-K8</f>
        <v>13.66</v>
      </c>
      <c r="K8" s="4">
        <v>0.5</v>
      </c>
      <c r="L8" s="14">
        <v>14.16</v>
      </c>
      <c r="M8" s="15">
        <f t="shared" ref="M8:M39" si="1">+J8/L8</f>
        <v>0.96468926553672318</v>
      </c>
      <c r="N8" s="4">
        <v>7.3</v>
      </c>
      <c r="O8" s="14">
        <f t="shared" ref="O8:O39" si="2">+N8+J8+K8</f>
        <v>21.46</v>
      </c>
      <c r="P8" s="6">
        <f t="shared" ref="P8:P39" si="3">+D8/(H8+G8)</f>
        <v>8.9193825042881638</v>
      </c>
      <c r="Q8" s="7">
        <v>-16282.745000000001</v>
      </c>
      <c r="R8" s="7">
        <v>258255.61499999999</v>
      </c>
      <c r="S8" s="7">
        <v>171996.24600000001</v>
      </c>
      <c r="T8" s="7">
        <v>128615.287</v>
      </c>
      <c r="U8" s="7">
        <v>0</v>
      </c>
      <c r="V8" s="7">
        <f t="shared" ref="V8:V39" si="4">+S8+R8</f>
        <v>430251.86100000003</v>
      </c>
      <c r="W8" s="7">
        <f t="shared" ref="W8:W39" si="5">+V8+Q8</f>
        <v>413969.11600000004</v>
      </c>
      <c r="X8" s="7">
        <f t="shared" ref="X8:X39" si="6">+V8/D8</f>
        <v>4137.0371250000007</v>
      </c>
      <c r="Y8" s="7">
        <f t="shared" ref="Y8:Y39" si="7">+(V8-(U8+T8))/D8</f>
        <v>2900.3516730769234</v>
      </c>
      <c r="Z8" s="7">
        <f t="shared" ref="Z8:Z39" si="8">+((W8-(U8+T8))/D8)</f>
        <v>2743.7868173076927</v>
      </c>
      <c r="AA8" s="7">
        <f t="shared" ref="AA8:AA39" si="9">+R8/D8</f>
        <v>2483.2270673076923</v>
      </c>
    </row>
    <row r="9" spans="1:27">
      <c r="A9" s="16" t="s">
        <v>252</v>
      </c>
      <c r="B9" s="4" t="s">
        <v>32</v>
      </c>
      <c r="C9" s="4" t="s">
        <v>59</v>
      </c>
      <c r="D9" s="13">
        <v>159</v>
      </c>
      <c r="E9" s="14">
        <v>1</v>
      </c>
      <c r="F9" s="14">
        <v>1</v>
      </c>
      <c r="G9" s="14">
        <v>11.92</v>
      </c>
      <c r="H9" s="14">
        <v>1</v>
      </c>
      <c r="I9" s="14">
        <v>2.09</v>
      </c>
      <c r="J9" s="14">
        <f t="shared" si="0"/>
        <v>17.010000000000002</v>
      </c>
      <c r="K9" s="4">
        <v>0</v>
      </c>
      <c r="L9" s="14">
        <v>17.010000000000002</v>
      </c>
      <c r="M9" s="15">
        <f t="shared" si="1"/>
        <v>1</v>
      </c>
      <c r="N9" s="4">
        <v>11.9</v>
      </c>
      <c r="O9" s="14">
        <f t="shared" si="2"/>
        <v>28.910000000000004</v>
      </c>
      <c r="P9" s="6">
        <f t="shared" si="3"/>
        <v>12.306501547987617</v>
      </c>
      <c r="Q9" s="7">
        <v>-19082.142</v>
      </c>
      <c r="R9" s="7">
        <v>271212.26199999999</v>
      </c>
      <c r="S9" s="7">
        <v>202575.87599999999</v>
      </c>
      <c r="T9" s="7">
        <v>156476.098</v>
      </c>
      <c r="U9" s="7">
        <v>0</v>
      </c>
      <c r="V9" s="7">
        <f t="shared" si="4"/>
        <v>473788.13799999998</v>
      </c>
      <c r="W9" s="7">
        <f t="shared" si="5"/>
        <v>454705.99599999998</v>
      </c>
      <c r="X9" s="7">
        <f t="shared" si="6"/>
        <v>2979.799610062893</v>
      </c>
      <c r="Y9" s="7">
        <f t="shared" si="7"/>
        <v>1995.6732075471696</v>
      </c>
      <c r="Z9" s="7">
        <f t="shared" si="8"/>
        <v>1875.6597358490565</v>
      </c>
      <c r="AA9" s="7">
        <f t="shared" si="9"/>
        <v>1705.7374968553459</v>
      </c>
    </row>
    <row r="10" spans="1:27">
      <c r="A10" s="16" t="s">
        <v>252</v>
      </c>
      <c r="B10" s="4" t="s">
        <v>32</v>
      </c>
      <c r="C10" s="4" t="s">
        <v>56</v>
      </c>
      <c r="D10" s="13">
        <v>175</v>
      </c>
      <c r="E10" s="14">
        <v>0.75</v>
      </c>
      <c r="F10" s="14">
        <v>1</v>
      </c>
      <c r="G10" s="14">
        <v>15.72</v>
      </c>
      <c r="H10" s="14">
        <v>0</v>
      </c>
      <c r="I10" s="14">
        <v>0.5</v>
      </c>
      <c r="J10" s="14">
        <f t="shared" si="0"/>
        <v>17.97</v>
      </c>
      <c r="K10" s="4">
        <v>0</v>
      </c>
      <c r="L10" s="14">
        <v>17.97</v>
      </c>
      <c r="M10" s="15">
        <f t="shared" si="1"/>
        <v>1</v>
      </c>
      <c r="N10" s="4">
        <v>20.100000000000001</v>
      </c>
      <c r="O10" s="14">
        <f t="shared" si="2"/>
        <v>38.07</v>
      </c>
      <c r="P10" s="6">
        <f t="shared" si="3"/>
        <v>11.132315521628499</v>
      </c>
      <c r="Q10" s="7">
        <v>-11202.968999999999</v>
      </c>
      <c r="R10" s="7">
        <v>205009.40700000001</v>
      </c>
      <c r="S10" s="7">
        <v>101523.93799999999</v>
      </c>
      <c r="T10" s="7">
        <v>54496.588000000003</v>
      </c>
      <c r="U10" s="7">
        <v>0</v>
      </c>
      <c r="V10" s="7">
        <f t="shared" si="4"/>
        <v>306533.34499999997</v>
      </c>
      <c r="W10" s="7">
        <f t="shared" si="5"/>
        <v>295330.37599999999</v>
      </c>
      <c r="X10" s="7">
        <f t="shared" si="6"/>
        <v>1751.6191142857142</v>
      </c>
      <c r="Y10" s="7">
        <f t="shared" si="7"/>
        <v>1440.2100399999999</v>
      </c>
      <c r="Z10" s="7">
        <f t="shared" si="8"/>
        <v>1376.1930742857144</v>
      </c>
      <c r="AA10" s="7">
        <f t="shared" si="9"/>
        <v>1171.4823257142857</v>
      </c>
    </row>
    <row r="11" spans="1:27">
      <c r="A11" s="16" t="s">
        <v>252</v>
      </c>
      <c r="B11" s="4" t="s">
        <v>32</v>
      </c>
      <c r="C11" s="4" t="s">
        <v>63</v>
      </c>
      <c r="D11" s="13">
        <v>187</v>
      </c>
      <c r="E11" s="14">
        <v>1</v>
      </c>
      <c r="F11" s="14">
        <v>1</v>
      </c>
      <c r="G11" s="14">
        <v>16.87</v>
      </c>
      <c r="H11" s="14">
        <v>3</v>
      </c>
      <c r="I11" s="14">
        <v>3</v>
      </c>
      <c r="J11" s="14">
        <f t="shared" si="0"/>
        <v>21.67</v>
      </c>
      <c r="K11" s="4">
        <v>3.2</v>
      </c>
      <c r="L11" s="14">
        <v>24.87</v>
      </c>
      <c r="M11" s="15">
        <f t="shared" si="1"/>
        <v>0.87133092078809815</v>
      </c>
      <c r="N11" s="4">
        <v>17.600000000000001</v>
      </c>
      <c r="O11" s="14">
        <f t="shared" si="2"/>
        <v>42.470000000000006</v>
      </c>
      <c r="P11" s="6">
        <f t="shared" si="3"/>
        <v>9.4111726220432814</v>
      </c>
      <c r="Q11" s="7">
        <v>-21063.923999999999</v>
      </c>
      <c r="R11" s="7">
        <v>374584.40600000002</v>
      </c>
      <c r="S11" s="7">
        <v>198983.606</v>
      </c>
      <c r="T11" s="7">
        <v>147071.88200000001</v>
      </c>
      <c r="U11" s="7">
        <v>0</v>
      </c>
      <c r="V11" s="7">
        <f t="shared" si="4"/>
        <v>573568.01199999999</v>
      </c>
      <c r="W11" s="7">
        <f t="shared" si="5"/>
        <v>552504.08799999999</v>
      </c>
      <c r="X11" s="7">
        <f t="shared" si="6"/>
        <v>3067.2086203208555</v>
      </c>
      <c r="Y11" s="7">
        <f t="shared" si="7"/>
        <v>2280.7279679144385</v>
      </c>
      <c r="Z11" s="7">
        <f t="shared" si="8"/>
        <v>2168.0866631016042</v>
      </c>
      <c r="AA11" s="7">
        <f t="shared" si="9"/>
        <v>2003.1251657754012</v>
      </c>
    </row>
    <row r="12" spans="1:27">
      <c r="A12" s="16" t="s">
        <v>252</v>
      </c>
      <c r="B12" s="4" t="s">
        <v>32</v>
      </c>
      <c r="C12" s="4" t="s">
        <v>41</v>
      </c>
      <c r="D12" s="13">
        <v>188</v>
      </c>
      <c r="E12" s="14">
        <v>1</v>
      </c>
      <c r="F12" s="14">
        <v>0.5</v>
      </c>
      <c r="G12" s="14">
        <v>19.73</v>
      </c>
      <c r="H12" s="14">
        <v>3.84</v>
      </c>
      <c r="I12" s="14">
        <v>2.0499999999999998</v>
      </c>
      <c r="J12" s="14">
        <f t="shared" si="0"/>
        <v>19.82</v>
      </c>
      <c r="K12" s="4">
        <v>7.3</v>
      </c>
      <c r="L12" s="14">
        <v>27.12</v>
      </c>
      <c r="M12" s="15">
        <f t="shared" si="1"/>
        <v>0.7308259587020649</v>
      </c>
      <c r="N12" s="4">
        <v>16.399999999999999</v>
      </c>
      <c r="O12" s="14">
        <f t="shared" si="2"/>
        <v>43.519999999999996</v>
      </c>
      <c r="P12" s="6">
        <f t="shared" si="3"/>
        <v>7.9762409843020787</v>
      </c>
      <c r="Q12" s="7">
        <v>-14949</v>
      </c>
      <c r="R12" s="7">
        <v>383507</v>
      </c>
      <c r="S12" s="7">
        <v>211115</v>
      </c>
      <c r="T12" s="7">
        <v>139472.62591999999</v>
      </c>
      <c r="U12" s="7">
        <v>0</v>
      </c>
      <c r="V12" s="7">
        <f t="shared" si="4"/>
        <v>594622</v>
      </c>
      <c r="W12" s="7">
        <f t="shared" si="5"/>
        <v>579673</v>
      </c>
      <c r="X12" s="7">
        <f t="shared" si="6"/>
        <v>3162.8829787234044</v>
      </c>
      <c r="Y12" s="7">
        <f t="shared" si="7"/>
        <v>2421.0073089361699</v>
      </c>
      <c r="Z12" s="7">
        <f t="shared" si="8"/>
        <v>2341.4913514893615</v>
      </c>
      <c r="AA12" s="7">
        <f t="shared" si="9"/>
        <v>2039.9308510638298</v>
      </c>
    </row>
    <row r="13" spans="1:27">
      <c r="A13" s="16" t="s">
        <v>252</v>
      </c>
      <c r="B13" s="4" t="s">
        <v>32</v>
      </c>
      <c r="C13" s="4" t="s">
        <v>54</v>
      </c>
      <c r="D13" s="13">
        <v>196</v>
      </c>
      <c r="E13" s="14">
        <v>1</v>
      </c>
      <c r="F13" s="14">
        <v>1</v>
      </c>
      <c r="G13" s="14">
        <v>19.309999999999999</v>
      </c>
      <c r="H13" s="14">
        <v>1.01</v>
      </c>
      <c r="I13" s="14">
        <v>1.04</v>
      </c>
      <c r="J13" s="14">
        <f t="shared" si="0"/>
        <v>21.66</v>
      </c>
      <c r="K13" s="4">
        <v>1.7</v>
      </c>
      <c r="L13" s="14">
        <v>23.36</v>
      </c>
      <c r="M13" s="15">
        <f t="shared" si="1"/>
        <v>0.92722602739726034</v>
      </c>
      <c r="N13" s="4">
        <v>12.3</v>
      </c>
      <c r="O13" s="14">
        <f t="shared" si="2"/>
        <v>35.660000000000004</v>
      </c>
      <c r="P13" s="6">
        <f t="shared" si="3"/>
        <v>9.6456692913385833</v>
      </c>
      <c r="Q13" s="7">
        <v>-18942.763999999999</v>
      </c>
      <c r="R13" s="7">
        <v>358845.266</v>
      </c>
      <c r="S13" s="7">
        <v>195729.31200000001</v>
      </c>
      <c r="T13" s="7">
        <v>157167.91899999999</v>
      </c>
      <c r="U13" s="7">
        <v>0</v>
      </c>
      <c r="V13" s="7">
        <f t="shared" si="4"/>
        <v>554574.57799999998</v>
      </c>
      <c r="W13" s="7">
        <f t="shared" si="5"/>
        <v>535631.81400000001</v>
      </c>
      <c r="X13" s="7">
        <f t="shared" si="6"/>
        <v>2829.462132653061</v>
      </c>
      <c r="Y13" s="7">
        <f t="shared" si="7"/>
        <v>2027.5849948979592</v>
      </c>
      <c r="Z13" s="7">
        <f t="shared" si="8"/>
        <v>1930.9382397959184</v>
      </c>
      <c r="AA13" s="7">
        <f t="shared" si="9"/>
        <v>1830.8431938775511</v>
      </c>
    </row>
    <row r="14" spans="1:27">
      <c r="A14" s="16" t="s">
        <v>253</v>
      </c>
      <c r="B14" s="4" t="s">
        <v>32</v>
      </c>
      <c r="C14" s="4" t="s">
        <v>64</v>
      </c>
      <c r="D14" s="13">
        <v>236</v>
      </c>
      <c r="E14" s="14">
        <v>1</v>
      </c>
      <c r="F14" s="14">
        <v>1</v>
      </c>
      <c r="G14" s="14">
        <v>21.28</v>
      </c>
      <c r="H14" s="14">
        <v>3</v>
      </c>
      <c r="I14" s="14">
        <v>0.49</v>
      </c>
      <c r="J14" s="14">
        <f t="shared" si="0"/>
        <v>24.87</v>
      </c>
      <c r="K14" s="4">
        <v>1.9</v>
      </c>
      <c r="L14" s="14">
        <v>26.77</v>
      </c>
      <c r="M14" s="15">
        <f t="shared" si="1"/>
        <v>0.92902502801643638</v>
      </c>
      <c r="N14" s="4">
        <v>8.6</v>
      </c>
      <c r="O14" s="14">
        <f t="shared" si="2"/>
        <v>35.369999999999997</v>
      </c>
      <c r="P14" s="6">
        <f t="shared" si="3"/>
        <v>9.7199341021416803</v>
      </c>
      <c r="Q14" s="7">
        <v>-17756.556</v>
      </c>
      <c r="R14" s="7">
        <v>329831.82500000001</v>
      </c>
      <c r="S14" s="7">
        <v>206531.13500000001</v>
      </c>
      <c r="T14" s="7">
        <v>142733.016</v>
      </c>
      <c r="U14" s="7">
        <v>0</v>
      </c>
      <c r="V14" s="7">
        <f t="shared" si="4"/>
        <v>536362.96</v>
      </c>
      <c r="W14" s="7">
        <f t="shared" si="5"/>
        <v>518606.40399999998</v>
      </c>
      <c r="X14" s="7">
        <f t="shared" si="6"/>
        <v>2272.724406779661</v>
      </c>
      <c r="Y14" s="7">
        <f t="shared" si="7"/>
        <v>1667.9234915254235</v>
      </c>
      <c r="Z14" s="7">
        <f t="shared" si="8"/>
        <v>1592.6838474576271</v>
      </c>
      <c r="AA14" s="7">
        <f t="shared" si="9"/>
        <v>1397.5924788135594</v>
      </c>
    </row>
    <row r="15" spans="1:27">
      <c r="A15" s="16" t="s">
        <v>253</v>
      </c>
      <c r="B15" s="4" t="s">
        <v>32</v>
      </c>
      <c r="C15" s="4" t="s">
        <v>60</v>
      </c>
      <c r="D15" s="13">
        <v>246</v>
      </c>
      <c r="E15" s="14">
        <v>1</v>
      </c>
      <c r="F15" s="14">
        <v>1</v>
      </c>
      <c r="G15" s="14">
        <v>25.9</v>
      </c>
      <c r="H15" s="14">
        <v>2</v>
      </c>
      <c r="I15" s="14">
        <v>1.83</v>
      </c>
      <c r="J15" s="14">
        <f t="shared" si="0"/>
        <v>29.73</v>
      </c>
      <c r="K15" s="4">
        <v>2</v>
      </c>
      <c r="L15" s="14">
        <v>31.73</v>
      </c>
      <c r="M15" s="15">
        <f t="shared" si="1"/>
        <v>0.93696816892530732</v>
      </c>
      <c r="N15" s="4">
        <v>11.5</v>
      </c>
      <c r="O15" s="14">
        <f t="shared" si="2"/>
        <v>43.230000000000004</v>
      </c>
      <c r="P15" s="6">
        <f t="shared" si="3"/>
        <v>8.8172043010752699</v>
      </c>
      <c r="Q15" s="7">
        <v>-21326</v>
      </c>
      <c r="R15" s="7">
        <v>430764</v>
      </c>
      <c r="S15" s="7">
        <v>224481</v>
      </c>
      <c r="T15" s="7">
        <v>164356.93901106046</v>
      </c>
      <c r="U15" s="7">
        <v>0</v>
      </c>
      <c r="V15" s="7">
        <f t="shared" si="4"/>
        <v>655245</v>
      </c>
      <c r="W15" s="7">
        <f t="shared" si="5"/>
        <v>633919</v>
      </c>
      <c r="X15" s="7">
        <f t="shared" si="6"/>
        <v>2663.5975609756097</v>
      </c>
      <c r="Y15" s="7">
        <f t="shared" si="7"/>
        <v>1995.4799227192664</v>
      </c>
      <c r="Z15" s="7">
        <f t="shared" si="8"/>
        <v>1908.7888658086974</v>
      </c>
      <c r="AA15" s="7">
        <f t="shared" si="9"/>
        <v>1751.0731707317073</v>
      </c>
    </row>
    <row r="16" spans="1:27">
      <c r="A16" s="16" t="s">
        <v>253</v>
      </c>
      <c r="B16" s="4" t="s">
        <v>32</v>
      </c>
      <c r="C16" s="4" t="s">
        <v>61</v>
      </c>
      <c r="D16" s="13">
        <v>247</v>
      </c>
      <c r="E16" s="14">
        <v>1</v>
      </c>
      <c r="F16" s="14">
        <v>1</v>
      </c>
      <c r="G16" s="14">
        <v>23.07</v>
      </c>
      <c r="H16" s="14">
        <v>2</v>
      </c>
      <c r="I16" s="14">
        <v>2.02</v>
      </c>
      <c r="J16" s="14">
        <f t="shared" si="0"/>
        <v>27.89</v>
      </c>
      <c r="K16" s="4">
        <v>1.2</v>
      </c>
      <c r="L16" s="14">
        <v>29.09</v>
      </c>
      <c r="M16" s="15">
        <f t="shared" si="1"/>
        <v>0.95874871089721558</v>
      </c>
      <c r="N16" s="4">
        <v>12.2</v>
      </c>
      <c r="O16" s="14">
        <f t="shared" si="2"/>
        <v>41.290000000000006</v>
      </c>
      <c r="P16" s="6">
        <f t="shared" si="3"/>
        <v>9.852413242919825</v>
      </c>
      <c r="Q16" s="7">
        <v>-27560</v>
      </c>
      <c r="R16" s="7">
        <v>389567</v>
      </c>
      <c r="S16" s="7">
        <v>227262</v>
      </c>
      <c r="T16" s="7">
        <v>152780.47998893957</v>
      </c>
      <c r="U16" s="7">
        <v>0</v>
      </c>
      <c r="V16" s="7">
        <f t="shared" si="4"/>
        <v>616829</v>
      </c>
      <c r="W16" s="7">
        <f t="shared" si="5"/>
        <v>589269</v>
      </c>
      <c r="X16" s="7">
        <f t="shared" si="6"/>
        <v>2497.2834008097166</v>
      </c>
      <c r="Y16" s="7">
        <f t="shared" si="7"/>
        <v>1878.7389474132001</v>
      </c>
      <c r="Z16" s="7">
        <f t="shared" si="8"/>
        <v>1767.1600000447791</v>
      </c>
      <c r="AA16" s="7">
        <f t="shared" si="9"/>
        <v>1577.1943319838056</v>
      </c>
    </row>
    <row r="17" spans="1:27">
      <c r="A17" s="16" t="s">
        <v>254</v>
      </c>
      <c r="B17" s="4" t="s">
        <v>32</v>
      </c>
      <c r="C17" s="4" t="s">
        <v>33</v>
      </c>
      <c r="D17" s="13">
        <v>312</v>
      </c>
      <c r="E17" s="14">
        <v>1</v>
      </c>
      <c r="F17" s="14">
        <v>1</v>
      </c>
      <c r="G17" s="14">
        <v>25.55</v>
      </c>
      <c r="H17" s="14">
        <v>2</v>
      </c>
      <c r="I17" s="14">
        <v>2.89</v>
      </c>
      <c r="J17" s="14">
        <f t="shared" si="0"/>
        <v>29.139999999999997</v>
      </c>
      <c r="K17" s="4">
        <v>3.3</v>
      </c>
      <c r="L17" s="14">
        <v>32.44</v>
      </c>
      <c r="M17" s="15">
        <f t="shared" si="1"/>
        <v>0.89827373612823669</v>
      </c>
      <c r="N17" s="4">
        <v>17.8</v>
      </c>
      <c r="O17" s="14">
        <f t="shared" si="2"/>
        <v>50.239999999999995</v>
      </c>
      <c r="P17" s="6">
        <f t="shared" si="3"/>
        <v>11.32486388384755</v>
      </c>
      <c r="Q17" s="7">
        <v>-26624.683000000001</v>
      </c>
      <c r="R17" s="7">
        <v>464587.97899999999</v>
      </c>
      <c r="S17" s="7">
        <v>310264.75300000003</v>
      </c>
      <c r="T17" s="7">
        <v>245396.21400000001</v>
      </c>
      <c r="U17" s="7">
        <v>0</v>
      </c>
      <c r="V17" s="7">
        <f t="shared" si="4"/>
        <v>774852.73200000008</v>
      </c>
      <c r="W17" s="7">
        <f t="shared" si="5"/>
        <v>748228.04900000012</v>
      </c>
      <c r="X17" s="7">
        <f t="shared" si="6"/>
        <v>2483.5023461538462</v>
      </c>
      <c r="Y17" s="7">
        <f t="shared" si="7"/>
        <v>1696.9760192307695</v>
      </c>
      <c r="Z17" s="7">
        <f t="shared" si="8"/>
        <v>1611.640496794872</v>
      </c>
      <c r="AA17" s="7">
        <f t="shared" si="9"/>
        <v>1489.0640352564103</v>
      </c>
    </row>
    <row r="18" spans="1:27">
      <c r="A18" s="16" t="s">
        <v>254</v>
      </c>
      <c r="B18" s="4" t="s">
        <v>32</v>
      </c>
      <c r="C18" s="4" t="s">
        <v>44</v>
      </c>
      <c r="D18" s="13">
        <v>326</v>
      </c>
      <c r="E18" s="14">
        <v>1</v>
      </c>
      <c r="F18" s="14">
        <v>1</v>
      </c>
      <c r="G18" s="14">
        <v>25.08</v>
      </c>
      <c r="H18" s="14">
        <v>2.8</v>
      </c>
      <c r="I18" s="14">
        <v>0.25</v>
      </c>
      <c r="J18" s="14">
        <f t="shared" si="0"/>
        <v>28.33</v>
      </c>
      <c r="K18" s="4">
        <v>1.8</v>
      </c>
      <c r="L18" s="14">
        <v>30.13</v>
      </c>
      <c r="M18" s="15">
        <f t="shared" si="1"/>
        <v>0.9402588781944905</v>
      </c>
      <c r="N18" s="4">
        <v>13.6</v>
      </c>
      <c r="O18" s="14">
        <f t="shared" si="2"/>
        <v>43.73</v>
      </c>
      <c r="P18" s="6">
        <f t="shared" si="3"/>
        <v>11.69296987087518</v>
      </c>
      <c r="Q18" s="7">
        <v>-29281.542000000001</v>
      </c>
      <c r="R18" s="7">
        <v>497712.772</v>
      </c>
      <c r="S18" s="7">
        <v>337231.46799999999</v>
      </c>
      <c r="T18" s="7">
        <v>178312.87</v>
      </c>
      <c r="U18" s="7">
        <v>0</v>
      </c>
      <c r="V18" s="7">
        <f t="shared" si="4"/>
        <v>834944.24</v>
      </c>
      <c r="W18" s="7">
        <f t="shared" si="5"/>
        <v>805662.69799999997</v>
      </c>
      <c r="X18" s="7">
        <f t="shared" si="6"/>
        <v>2561.1786503067483</v>
      </c>
      <c r="Y18" s="7">
        <f t="shared" si="7"/>
        <v>2014.2066564417178</v>
      </c>
      <c r="Z18" s="7">
        <f t="shared" si="8"/>
        <v>1924.3859754601226</v>
      </c>
      <c r="AA18" s="7">
        <f t="shared" si="9"/>
        <v>1526.7262944785275</v>
      </c>
    </row>
    <row r="19" spans="1:27">
      <c r="A19" s="16" t="s">
        <v>254</v>
      </c>
      <c r="B19" s="4" t="s">
        <v>32</v>
      </c>
      <c r="C19" s="4" t="s">
        <v>52</v>
      </c>
      <c r="D19" s="13">
        <v>341</v>
      </c>
      <c r="E19" s="14">
        <v>1</v>
      </c>
      <c r="F19" s="14">
        <v>1</v>
      </c>
      <c r="G19" s="14">
        <v>30.65</v>
      </c>
      <c r="H19" s="14">
        <v>6</v>
      </c>
      <c r="I19" s="14">
        <v>6.09</v>
      </c>
      <c r="J19" s="14">
        <f t="shared" si="0"/>
        <v>36.44</v>
      </c>
      <c r="K19" s="4">
        <v>8.3000000000000007</v>
      </c>
      <c r="L19" s="14">
        <v>44.74</v>
      </c>
      <c r="M19" s="15">
        <f t="shared" si="1"/>
        <v>0.81448368350469369</v>
      </c>
      <c r="N19" s="4">
        <v>32.6</v>
      </c>
      <c r="O19" s="14">
        <f t="shared" si="2"/>
        <v>77.339999999999989</v>
      </c>
      <c r="P19" s="6">
        <f t="shared" si="3"/>
        <v>9.3042291950886771</v>
      </c>
      <c r="Q19" s="7">
        <v>-43318</v>
      </c>
      <c r="R19" s="7">
        <v>738170</v>
      </c>
      <c r="S19" s="7">
        <v>302692</v>
      </c>
      <c r="T19" s="7">
        <v>224681.01199999999</v>
      </c>
      <c r="U19" s="7">
        <v>0</v>
      </c>
      <c r="V19" s="7">
        <f t="shared" si="4"/>
        <v>1040862</v>
      </c>
      <c r="W19" s="7">
        <f t="shared" si="5"/>
        <v>997544</v>
      </c>
      <c r="X19" s="7">
        <f t="shared" si="6"/>
        <v>3052.3812316715544</v>
      </c>
      <c r="Y19" s="7">
        <f t="shared" si="7"/>
        <v>2393.4926334310849</v>
      </c>
      <c r="Z19" s="7">
        <f t="shared" si="8"/>
        <v>2266.4603753665688</v>
      </c>
      <c r="AA19" s="7">
        <f t="shared" si="9"/>
        <v>2164.7214076246332</v>
      </c>
    </row>
    <row r="20" spans="1:27">
      <c r="A20" s="16" t="s">
        <v>254</v>
      </c>
      <c r="B20" s="4" t="s">
        <v>32</v>
      </c>
      <c r="C20" s="4" t="s">
        <v>34</v>
      </c>
      <c r="D20" s="13">
        <v>343</v>
      </c>
      <c r="E20" s="14">
        <v>2</v>
      </c>
      <c r="F20" s="14">
        <v>1</v>
      </c>
      <c r="G20" s="14">
        <v>30.19</v>
      </c>
      <c r="H20" s="14">
        <v>1.1399999999999999</v>
      </c>
      <c r="I20" s="14">
        <v>2.08</v>
      </c>
      <c r="J20" s="14">
        <f t="shared" si="0"/>
        <v>35.409999999999997</v>
      </c>
      <c r="K20" s="4">
        <v>1</v>
      </c>
      <c r="L20" s="14">
        <v>36.409999999999997</v>
      </c>
      <c r="M20" s="15">
        <f t="shared" si="1"/>
        <v>0.97253501785223839</v>
      </c>
      <c r="N20" s="4">
        <v>15.9</v>
      </c>
      <c r="O20" s="14">
        <f t="shared" si="2"/>
        <v>52.309999999999995</v>
      </c>
      <c r="P20" s="6">
        <f t="shared" si="3"/>
        <v>10.947973188637089</v>
      </c>
      <c r="Q20" s="7">
        <v>-30363.616999999998</v>
      </c>
      <c r="R20" s="7">
        <v>499561.85399999999</v>
      </c>
      <c r="S20" s="7">
        <v>223687.68299999999</v>
      </c>
      <c r="T20" s="7">
        <v>161205.08799999999</v>
      </c>
      <c r="U20" s="7">
        <v>0</v>
      </c>
      <c r="V20" s="7">
        <f t="shared" si="4"/>
        <v>723249.53700000001</v>
      </c>
      <c r="W20" s="7">
        <f t="shared" si="5"/>
        <v>692885.92</v>
      </c>
      <c r="X20" s="7">
        <f t="shared" si="6"/>
        <v>2108.5992332361516</v>
      </c>
      <c r="Y20" s="7">
        <f t="shared" si="7"/>
        <v>1638.6135539358602</v>
      </c>
      <c r="Z20" s="7">
        <f t="shared" si="8"/>
        <v>1550.0898892128282</v>
      </c>
      <c r="AA20" s="7">
        <f t="shared" si="9"/>
        <v>1456.44855393586</v>
      </c>
    </row>
    <row r="21" spans="1:27">
      <c r="A21" s="16" t="s">
        <v>254</v>
      </c>
      <c r="B21" s="4" t="s">
        <v>32</v>
      </c>
      <c r="C21" s="4" t="s">
        <v>65</v>
      </c>
      <c r="D21" s="13">
        <v>343</v>
      </c>
      <c r="E21" s="14">
        <v>1</v>
      </c>
      <c r="F21" s="14">
        <v>1</v>
      </c>
      <c r="G21" s="14">
        <v>30.08</v>
      </c>
      <c r="H21" s="14">
        <v>3</v>
      </c>
      <c r="I21" s="14">
        <v>1.02</v>
      </c>
      <c r="J21" s="14">
        <f t="shared" si="0"/>
        <v>32.1</v>
      </c>
      <c r="K21" s="4">
        <v>4</v>
      </c>
      <c r="L21" s="14">
        <v>36.1</v>
      </c>
      <c r="M21" s="15">
        <f t="shared" si="1"/>
        <v>0.88919667590027707</v>
      </c>
      <c r="N21" s="4">
        <v>22.4</v>
      </c>
      <c r="O21" s="14">
        <f t="shared" si="2"/>
        <v>58.5</v>
      </c>
      <c r="P21" s="6">
        <f t="shared" si="3"/>
        <v>10.368802902055624</v>
      </c>
      <c r="Q21" s="7">
        <v>-43208.457000000002</v>
      </c>
      <c r="R21" s="7">
        <v>574955.34499999997</v>
      </c>
      <c r="S21" s="7">
        <v>276364.45600000001</v>
      </c>
      <c r="T21" s="7">
        <v>202805.23199999999</v>
      </c>
      <c r="U21" s="7">
        <v>0</v>
      </c>
      <c r="V21" s="7">
        <f t="shared" si="4"/>
        <v>851319.80099999998</v>
      </c>
      <c r="W21" s="7">
        <f t="shared" si="5"/>
        <v>808111.34399999992</v>
      </c>
      <c r="X21" s="7">
        <f t="shared" si="6"/>
        <v>2481.9819271137026</v>
      </c>
      <c r="Y21" s="7">
        <f t="shared" si="7"/>
        <v>1890.7130291545191</v>
      </c>
      <c r="Z21" s="7">
        <f t="shared" si="8"/>
        <v>1764.7408513119533</v>
      </c>
      <c r="AA21" s="7">
        <f t="shared" si="9"/>
        <v>1676.2546501457725</v>
      </c>
    </row>
    <row r="22" spans="1:27">
      <c r="A22" s="16" t="s">
        <v>254</v>
      </c>
      <c r="B22" s="4" t="s">
        <v>32</v>
      </c>
      <c r="C22" s="4" t="s">
        <v>45</v>
      </c>
      <c r="D22" s="13">
        <v>350</v>
      </c>
      <c r="E22" s="14">
        <v>1</v>
      </c>
      <c r="F22" s="14">
        <v>1</v>
      </c>
      <c r="G22" s="14">
        <v>31.14</v>
      </c>
      <c r="H22" s="14">
        <v>3</v>
      </c>
      <c r="I22" s="14">
        <v>5.25</v>
      </c>
      <c r="J22" s="14">
        <f t="shared" si="0"/>
        <v>37.39</v>
      </c>
      <c r="K22" s="4">
        <v>4</v>
      </c>
      <c r="L22" s="14">
        <v>41.39</v>
      </c>
      <c r="M22" s="15">
        <f t="shared" si="1"/>
        <v>0.90335829910606424</v>
      </c>
      <c r="N22" s="4">
        <v>22.6</v>
      </c>
      <c r="O22" s="14">
        <f t="shared" si="2"/>
        <v>63.99</v>
      </c>
      <c r="P22" s="6">
        <f t="shared" si="3"/>
        <v>10.251903925014645</v>
      </c>
      <c r="Q22" s="7">
        <v>-38829.453000000001</v>
      </c>
      <c r="R22" s="7">
        <v>565504.00600000005</v>
      </c>
      <c r="S22" s="7">
        <v>318556.79100000003</v>
      </c>
      <c r="T22" s="7">
        <v>246121.44200000001</v>
      </c>
      <c r="U22" s="7">
        <v>0</v>
      </c>
      <c r="V22" s="7">
        <f t="shared" si="4"/>
        <v>884060.79700000002</v>
      </c>
      <c r="W22" s="7">
        <f t="shared" si="5"/>
        <v>845231.34400000004</v>
      </c>
      <c r="X22" s="7">
        <f t="shared" si="6"/>
        <v>2525.8879914285717</v>
      </c>
      <c r="Y22" s="7">
        <f t="shared" si="7"/>
        <v>1822.6838714285714</v>
      </c>
      <c r="Z22" s="7">
        <f t="shared" si="8"/>
        <v>1711.742577142857</v>
      </c>
      <c r="AA22" s="7">
        <f t="shared" si="9"/>
        <v>1615.7257314285716</v>
      </c>
    </row>
    <row r="23" spans="1:27">
      <c r="A23" s="16" t="s">
        <v>254</v>
      </c>
      <c r="B23" s="4" t="s">
        <v>32</v>
      </c>
      <c r="C23" s="4" t="s">
        <v>47</v>
      </c>
      <c r="D23" s="13">
        <v>372</v>
      </c>
      <c r="E23" s="14">
        <v>1</v>
      </c>
      <c r="F23" s="14">
        <v>1</v>
      </c>
      <c r="G23" s="14">
        <v>29.05</v>
      </c>
      <c r="H23" s="14">
        <v>3</v>
      </c>
      <c r="I23" s="14">
        <v>2.19</v>
      </c>
      <c r="J23" s="14">
        <f t="shared" si="0"/>
        <v>35.340000000000003</v>
      </c>
      <c r="K23" s="4">
        <v>0.9</v>
      </c>
      <c r="L23" s="14">
        <v>36.24</v>
      </c>
      <c r="M23" s="15">
        <f t="shared" si="1"/>
        <v>0.97516556291390732</v>
      </c>
      <c r="N23" s="4">
        <v>12.1</v>
      </c>
      <c r="O23" s="14">
        <f t="shared" si="2"/>
        <v>48.34</v>
      </c>
      <c r="P23" s="6">
        <f t="shared" si="3"/>
        <v>11.606864274570984</v>
      </c>
      <c r="Q23" s="7">
        <v>-25019.370999999999</v>
      </c>
      <c r="R23" s="7">
        <v>469013.41100000002</v>
      </c>
      <c r="S23" s="7">
        <v>235828.68799999999</v>
      </c>
      <c r="T23" s="7">
        <v>168402.96</v>
      </c>
      <c r="U23" s="7">
        <v>0</v>
      </c>
      <c r="V23" s="7">
        <f t="shared" si="4"/>
        <v>704842.09900000005</v>
      </c>
      <c r="W23" s="7">
        <f t="shared" si="5"/>
        <v>679822.728</v>
      </c>
      <c r="X23" s="7">
        <f t="shared" si="6"/>
        <v>1894.7368252688173</v>
      </c>
      <c r="Y23" s="7">
        <f t="shared" si="7"/>
        <v>1442.0406962365594</v>
      </c>
      <c r="Z23" s="7">
        <f t="shared" si="8"/>
        <v>1374.7843225806453</v>
      </c>
      <c r="AA23" s="7">
        <f t="shared" si="9"/>
        <v>1260.7887392473119</v>
      </c>
    </row>
    <row r="24" spans="1:27">
      <c r="A24" s="16" t="s">
        <v>254</v>
      </c>
      <c r="B24" s="4" t="s">
        <v>32</v>
      </c>
      <c r="C24" s="4" t="s">
        <v>42</v>
      </c>
      <c r="D24" s="13">
        <v>388</v>
      </c>
      <c r="E24" s="14">
        <v>1</v>
      </c>
      <c r="F24" s="14">
        <v>1</v>
      </c>
      <c r="G24" s="14">
        <v>33.909999999999997</v>
      </c>
      <c r="H24" s="14">
        <v>2</v>
      </c>
      <c r="I24" s="14">
        <v>1</v>
      </c>
      <c r="J24" s="14">
        <f t="shared" si="0"/>
        <v>26.509999999999998</v>
      </c>
      <c r="K24" s="4">
        <v>12.4</v>
      </c>
      <c r="L24" s="14">
        <v>38.909999999999997</v>
      </c>
      <c r="M24" s="15">
        <f t="shared" si="1"/>
        <v>0.6813158571061424</v>
      </c>
      <c r="N24" s="4">
        <v>14.6</v>
      </c>
      <c r="O24" s="14">
        <f t="shared" si="2"/>
        <v>53.51</v>
      </c>
      <c r="P24" s="6">
        <f t="shared" si="3"/>
        <v>10.804789752158173</v>
      </c>
      <c r="Q24" s="7">
        <v>-36549.133999999998</v>
      </c>
      <c r="R24" s="7">
        <v>515636.55</v>
      </c>
      <c r="S24" s="7">
        <v>258655.58100000001</v>
      </c>
      <c r="T24" s="7">
        <v>199334.00899999999</v>
      </c>
      <c r="U24" s="7">
        <v>0</v>
      </c>
      <c r="V24" s="7">
        <f t="shared" si="4"/>
        <v>774292.13100000005</v>
      </c>
      <c r="W24" s="7">
        <f t="shared" si="5"/>
        <v>737742.99700000009</v>
      </c>
      <c r="X24" s="7">
        <f t="shared" si="6"/>
        <v>1995.5982757731961</v>
      </c>
      <c r="Y24" s="7">
        <f t="shared" si="7"/>
        <v>1481.8508298969075</v>
      </c>
      <c r="Z24" s="7">
        <f t="shared" si="8"/>
        <v>1387.6520309278353</v>
      </c>
      <c r="AA24" s="7">
        <f t="shared" si="9"/>
        <v>1328.9601804123711</v>
      </c>
    </row>
    <row r="25" spans="1:27">
      <c r="A25" s="16" t="s">
        <v>254</v>
      </c>
      <c r="B25" s="4" t="s">
        <v>32</v>
      </c>
      <c r="C25" s="4" t="s">
        <v>68</v>
      </c>
      <c r="D25" s="13">
        <v>394</v>
      </c>
      <c r="E25" s="14">
        <v>0.5</v>
      </c>
      <c r="F25" s="14">
        <v>1</v>
      </c>
      <c r="G25" s="14">
        <v>32.479999999999997</v>
      </c>
      <c r="H25" s="14">
        <v>2</v>
      </c>
      <c r="I25" s="14">
        <v>3.85</v>
      </c>
      <c r="J25" s="14">
        <f t="shared" si="0"/>
        <v>38.53</v>
      </c>
      <c r="K25" s="4">
        <v>1.3</v>
      </c>
      <c r="L25" s="14">
        <v>39.83</v>
      </c>
      <c r="M25" s="15">
        <f t="shared" si="1"/>
        <v>0.96736128546321876</v>
      </c>
      <c r="N25" s="4">
        <v>16.899999999999999</v>
      </c>
      <c r="O25" s="14">
        <f t="shared" si="2"/>
        <v>56.73</v>
      </c>
      <c r="P25" s="6">
        <f t="shared" si="3"/>
        <v>11.426914153132252</v>
      </c>
      <c r="Q25" s="7">
        <v>-18974.762999999999</v>
      </c>
      <c r="R25" s="7">
        <v>374259.08100000001</v>
      </c>
      <c r="S25" s="7">
        <v>457888.92300000001</v>
      </c>
      <c r="T25" s="7">
        <v>361821.57799999998</v>
      </c>
      <c r="U25" s="7">
        <v>0</v>
      </c>
      <c r="V25" s="7">
        <f t="shared" si="4"/>
        <v>832148.00399999996</v>
      </c>
      <c r="W25" s="7">
        <f t="shared" si="5"/>
        <v>813173.24099999992</v>
      </c>
      <c r="X25" s="7">
        <f t="shared" si="6"/>
        <v>2112.0507715736039</v>
      </c>
      <c r="Y25" s="7">
        <f t="shared" si="7"/>
        <v>1193.7218934010152</v>
      </c>
      <c r="Z25" s="7">
        <f t="shared" si="8"/>
        <v>1145.5625964467004</v>
      </c>
      <c r="AA25" s="7">
        <f t="shared" si="9"/>
        <v>949.89614467005083</v>
      </c>
    </row>
    <row r="26" spans="1:27">
      <c r="A26" s="16" t="s">
        <v>255</v>
      </c>
      <c r="B26" s="4" t="s">
        <v>32</v>
      </c>
      <c r="C26" s="4" t="s">
        <v>37</v>
      </c>
      <c r="D26" s="13">
        <v>404</v>
      </c>
      <c r="E26" s="14">
        <v>1</v>
      </c>
      <c r="F26" s="14">
        <v>1</v>
      </c>
      <c r="G26" s="14">
        <v>31.19</v>
      </c>
      <c r="H26" s="14">
        <v>3.5</v>
      </c>
      <c r="I26" s="14">
        <v>8.6199999999999992</v>
      </c>
      <c r="J26" s="14">
        <f t="shared" si="0"/>
        <v>45.010000000000005</v>
      </c>
      <c r="K26" s="4">
        <v>0.3</v>
      </c>
      <c r="L26" s="14">
        <v>45.31</v>
      </c>
      <c r="M26" s="15">
        <f t="shared" si="1"/>
        <v>0.99337894504524393</v>
      </c>
      <c r="N26" s="4">
        <v>18.7</v>
      </c>
      <c r="O26" s="14">
        <f t="shared" si="2"/>
        <v>64.010000000000005</v>
      </c>
      <c r="P26" s="6">
        <f t="shared" si="3"/>
        <v>11.646007494955319</v>
      </c>
      <c r="Q26" s="7">
        <v>-38288.345999999998</v>
      </c>
      <c r="R26" s="7">
        <v>626628.56000000006</v>
      </c>
      <c r="S26" s="7">
        <v>293466.60800000001</v>
      </c>
      <c r="T26" s="7">
        <v>224060.37400000001</v>
      </c>
      <c r="U26" s="7">
        <v>0</v>
      </c>
      <c r="V26" s="7">
        <f t="shared" si="4"/>
        <v>920095.16800000006</v>
      </c>
      <c r="W26" s="7">
        <f t="shared" si="5"/>
        <v>881806.82200000004</v>
      </c>
      <c r="X26" s="7">
        <f t="shared" si="6"/>
        <v>2277.4632871287131</v>
      </c>
      <c r="Y26" s="7">
        <f t="shared" si="7"/>
        <v>1722.858400990099</v>
      </c>
      <c r="Z26" s="7">
        <f t="shared" si="8"/>
        <v>1628.0852673267329</v>
      </c>
      <c r="AA26" s="7">
        <f t="shared" si="9"/>
        <v>1551.0607920792081</v>
      </c>
    </row>
    <row r="27" spans="1:27">
      <c r="A27" s="16" t="s">
        <v>255</v>
      </c>
      <c r="B27" s="4" t="s">
        <v>32</v>
      </c>
      <c r="C27" s="4" t="s">
        <v>43</v>
      </c>
      <c r="D27" s="13">
        <v>409</v>
      </c>
      <c r="E27" s="14">
        <v>1</v>
      </c>
      <c r="F27" s="14">
        <v>1</v>
      </c>
      <c r="G27" s="14">
        <v>28.35</v>
      </c>
      <c r="H27" s="14">
        <v>2.0699999999999998</v>
      </c>
      <c r="I27" s="14">
        <v>5.34</v>
      </c>
      <c r="J27" s="14">
        <f t="shared" si="0"/>
        <v>37.76</v>
      </c>
      <c r="K27" s="4">
        <v>0</v>
      </c>
      <c r="L27" s="14">
        <v>37.76</v>
      </c>
      <c r="M27" s="15">
        <f t="shared" si="1"/>
        <v>1</v>
      </c>
      <c r="N27" s="4">
        <v>16.399999999999999</v>
      </c>
      <c r="O27" s="14">
        <f t="shared" si="2"/>
        <v>54.16</v>
      </c>
      <c r="P27" s="6">
        <f t="shared" si="3"/>
        <v>13.445101906640367</v>
      </c>
      <c r="Q27" s="7">
        <v>-31118.906999999999</v>
      </c>
      <c r="R27" s="7">
        <v>509064.946</v>
      </c>
      <c r="S27" s="7">
        <v>228263.375</v>
      </c>
      <c r="T27" s="7">
        <v>171431.52799999999</v>
      </c>
      <c r="U27" s="7">
        <v>0</v>
      </c>
      <c r="V27" s="7">
        <f t="shared" si="4"/>
        <v>737328.321</v>
      </c>
      <c r="W27" s="7">
        <f t="shared" si="5"/>
        <v>706209.41399999999</v>
      </c>
      <c r="X27" s="7">
        <f t="shared" si="6"/>
        <v>1802.7587310513447</v>
      </c>
      <c r="Y27" s="7">
        <f t="shared" si="7"/>
        <v>1383.610740831296</v>
      </c>
      <c r="Z27" s="7">
        <f t="shared" si="8"/>
        <v>1307.5253936430317</v>
      </c>
      <c r="AA27" s="7">
        <f t="shared" si="9"/>
        <v>1244.6575696821517</v>
      </c>
    </row>
    <row r="28" spans="1:27">
      <c r="A28" s="16" t="s">
        <v>255</v>
      </c>
      <c r="B28" s="4" t="s">
        <v>32</v>
      </c>
      <c r="C28" s="4" t="s">
        <v>40</v>
      </c>
      <c r="D28" s="13">
        <v>421</v>
      </c>
      <c r="E28" s="14">
        <v>1</v>
      </c>
      <c r="F28" s="14">
        <v>1</v>
      </c>
      <c r="G28" s="14">
        <v>38.450000000000003</v>
      </c>
      <c r="H28" s="14">
        <v>2.4900000000000002</v>
      </c>
      <c r="I28" s="14">
        <v>0.25</v>
      </c>
      <c r="J28" s="14">
        <f t="shared" si="0"/>
        <v>39.489999999999995</v>
      </c>
      <c r="K28" s="4">
        <v>3.7</v>
      </c>
      <c r="L28" s="14">
        <v>43.19</v>
      </c>
      <c r="M28" s="15">
        <f t="shared" si="1"/>
        <v>0.91433202130122704</v>
      </c>
      <c r="N28" s="4">
        <v>19</v>
      </c>
      <c r="O28" s="14">
        <f t="shared" si="2"/>
        <v>62.19</v>
      </c>
      <c r="P28" s="6">
        <f t="shared" si="3"/>
        <v>10.283341475329749</v>
      </c>
      <c r="Q28" s="7">
        <v>-79481</v>
      </c>
      <c r="R28" s="7">
        <v>592374</v>
      </c>
      <c r="S28" s="7">
        <v>253784</v>
      </c>
      <c r="T28" s="7">
        <v>184703.43922537827</v>
      </c>
      <c r="U28" s="7">
        <v>0</v>
      </c>
      <c r="V28" s="7">
        <f t="shared" si="4"/>
        <v>846158</v>
      </c>
      <c r="W28" s="7">
        <f t="shared" si="5"/>
        <v>766677</v>
      </c>
      <c r="X28" s="7">
        <f t="shared" si="6"/>
        <v>2009.8764845605701</v>
      </c>
      <c r="Y28" s="7">
        <f t="shared" si="7"/>
        <v>1571.1509757116908</v>
      </c>
      <c r="Z28" s="7">
        <f t="shared" si="8"/>
        <v>1382.3600018399568</v>
      </c>
      <c r="AA28" s="7">
        <f t="shared" si="9"/>
        <v>1407.064133016627</v>
      </c>
    </row>
    <row r="29" spans="1:27">
      <c r="A29" s="16" t="s">
        <v>255</v>
      </c>
      <c r="B29" s="4" t="s">
        <v>32</v>
      </c>
      <c r="C29" s="4" t="s">
        <v>49</v>
      </c>
      <c r="D29" s="13">
        <v>433</v>
      </c>
      <c r="E29" s="14">
        <v>1</v>
      </c>
      <c r="F29" s="14">
        <v>2</v>
      </c>
      <c r="G29" s="14">
        <v>37.39</v>
      </c>
      <c r="H29" s="14">
        <v>2</v>
      </c>
      <c r="I29" s="14">
        <v>4.59</v>
      </c>
      <c r="J29" s="14">
        <f t="shared" si="0"/>
        <v>36.78</v>
      </c>
      <c r="K29" s="4">
        <v>10.199999999999999</v>
      </c>
      <c r="L29" s="14">
        <v>46.98</v>
      </c>
      <c r="M29" s="15">
        <f t="shared" si="1"/>
        <v>0.78288633461047263</v>
      </c>
      <c r="N29" s="4">
        <v>20.2</v>
      </c>
      <c r="O29" s="14">
        <f t="shared" si="2"/>
        <v>67.180000000000007</v>
      </c>
      <c r="P29" s="6">
        <f t="shared" si="3"/>
        <v>10.992637725310992</v>
      </c>
      <c r="Q29" s="7">
        <v>-30240.698</v>
      </c>
      <c r="R29" s="7">
        <v>632455.52399999998</v>
      </c>
      <c r="S29" s="7">
        <v>294884.62099999998</v>
      </c>
      <c r="T29" s="7">
        <v>225538.883</v>
      </c>
      <c r="U29" s="7">
        <v>0</v>
      </c>
      <c r="V29" s="7">
        <f t="shared" si="4"/>
        <v>927340.14500000002</v>
      </c>
      <c r="W29" s="7">
        <f t="shared" si="5"/>
        <v>897099.44700000004</v>
      </c>
      <c r="X29" s="7">
        <f t="shared" si="6"/>
        <v>2141.6631524249424</v>
      </c>
      <c r="Y29" s="7">
        <f t="shared" si="7"/>
        <v>1620.7881339491917</v>
      </c>
      <c r="Z29" s="7">
        <f t="shared" si="8"/>
        <v>1550.9481847575057</v>
      </c>
      <c r="AA29" s="7">
        <f t="shared" si="9"/>
        <v>1460.6363140877597</v>
      </c>
    </row>
    <row r="30" spans="1:27">
      <c r="A30" s="16" t="s">
        <v>255</v>
      </c>
      <c r="B30" s="4" t="s">
        <v>32</v>
      </c>
      <c r="C30" s="4" t="s">
        <v>66</v>
      </c>
      <c r="D30" s="13">
        <v>441</v>
      </c>
      <c r="E30" s="14">
        <v>1</v>
      </c>
      <c r="F30" s="14">
        <v>1</v>
      </c>
      <c r="G30" s="14">
        <v>36.64</v>
      </c>
      <c r="H30" s="14">
        <v>0</v>
      </c>
      <c r="I30" s="14">
        <v>4.9400000000000004</v>
      </c>
      <c r="J30" s="14">
        <f t="shared" si="0"/>
        <v>42.48</v>
      </c>
      <c r="K30" s="4">
        <v>1.1000000000000001</v>
      </c>
      <c r="L30" s="14">
        <v>43.58</v>
      </c>
      <c r="M30" s="15">
        <f t="shared" si="1"/>
        <v>0.97475906379072963</v>
      </c>
      <c r="N30" s="4">
        <v>20.2</v>
      </c>
      <c r="O30" s="14">
        <f t="shared" si="2"/>
        <v>63.779999999999994</v>
      </c>
      <c r="P30" s="6">
        <f t="shared" si="3"/>
        <v>12.036026200873362</v>
      </c>
      <c r="Q30" s="7">
        <v>-40579.250999999997</v>
      </c>
      <c r="R30" s="7">
        <v>673277.24300000002</v>
      </c>
      <c r="S30" s="7">
        <v>375066.41100000002</v>
      </c>
      <c r="T30" s="7">
        <v>302005.549</v>
      </c>
      <c r="U30" s="7">
        <v>0</v>
      </c>
      <c r="V30" s="7">
        <f t="shared" si="4"/>
        <v>1048343.6540000001</v>
      </c>
      <c r="W30" s="7">
        <f t="shared" si="5"/>
        <v>1007764.403</v>
      </c>
      <c r="X30" s="7">
        <f t="shared" si="6"/>
        <v>2377.1964943310659</v>
      </c>
      <c r="Y30" s="7">
        <f t="shared" si="7"/>
        <v>1692.3766553287985</v>
      </c>
      <c r="Z30" s="7">
        <f t="shared" si="8"/>
        <v>1600.3602131519276</v>
      </c>
      <c r="AA30" s="7">
        <f t="shared" si="9"/>
        <v>1526.7057664399094</v>
      </c>
    </row>
    <row r="31" spans="1:27">
      <c r="A31" s="16" t="s">
        <v>255</v>
      </c>
      <c r="B31" s="4" t="s">
        <v>32</v>
      </c>
      <c r="C31" s="4" t="s">
        <v>58</v>
      </c>
      <c r="D31" s="13">
        <v>467</v>
      </c>
      <c r="E31" s="14">
        <v>1</v>
      </c>
      <c r="F31" s="14">
        <v>1</v>
      </c>
      <c r="G31" s="14">
        <v>40.46</v>
      </c>
      <c r="H31" s="14">
        <v>2</v>
      </c>
      <c r="I31" s="14">
        <v>9.09</v>
      </c>
      <c r="J31" s="14">
        <f t="shared" si="0"/>
        <v>47.15</v>
      </c>
      <c r="K31" s="4">
        <v>6.4</v>
      </c>
      <c r="L31" s="14">
        <v>53.55</v>
      </c>
      <c r="M31" s="15">
        <f t="shared" si="1"/>
        <v>0.88048552754435105</v>
      </c>
      <c r="N31" s="4">
        <v>23.2</v>
      </c>
      <c r="O31" s="14">
        <f t="shared" si="2"/>
        <v>76.75</v>
      </c>
      <c r="P31" s="6">
        <f t="shared" si="3"/>
        <v>10.998586905322657</v>
      </c>
      <c r="Q31" s="7">
        <v>-33467.745000000003</v>
      </c>
      <c r="R31" s="7">
        <v>758804.41500000004</v>
      </c>
      <c r="S31" s="7">
        <v>325994.67700000003</v>
      </c>
      <c r="T31" s="7">
        <v>240272.424</v>
      </c>
      <c r="U31" s="7">
        <v>0</v>
      </c>
      <c r="V31" s="7">
        <f t="shared" si="4"/>
        <v>1084799.0920000002</v>
      </c>
      <c r="W31" s="7">
        <f t="shared" si="5"/>
        <v>1051331.3470000001</v>
      </c>
      <c r="X31" s="7">
        <f t="shared" si="6"/>
        <v>2322.9102612419706</v>
      </c>
      <c r="Y31" s="7">
        <f t="shared" si="7"/>
        <v>1808.4082826552467</v>
      </c>
      <c r="Z31" s="7">
        <f t="shared" si="8"/>
        <v>1736.742875802998</v>
      </c>
      <c r="AA31" s="7">
        <f t="shared" si="9"/>
        <v>1624.8488543897217</v>
      </c>
    </row>
    <row r="32" spans="1:27">
      <c r="A32" s="16" t="s">
        <v>255</v>
      </c>
      <c r="B32" s="4" t="s">
        <v>32</v>
      </c>
      <c r="C32" s="4" t="s">
        <v>39</v>
      </c>
      <c r="D32" s="13">
        <v>474</v>
      </c>
      <c r="E32" s="14">
        <v>1</v>
      </c>
      <c r="F32" s="14">
        <v>1</v>
      </c>
      <c r="G32" s="14">
        <v>38.78</v>
      </c>
      <c r="H32" s="14">
        <v>4</v>
      </c>
      <c r="I32" s="14">
        <v>1</v>
      </c>
      <c r="J32" s="14">
        <f t="shared" si="0"/>
        <v>29.98</v>
      </c>
      <c r="K32" s="4">
        <v>15.8</v>
      </c>
      <c r="L32" s="14">
        <v>45.78</v>
      </c>
      <c r="M32" s="15">
        <f t="shared" si="1"/>
        <v>0.65487112276103099</v>
      </c>
      <c r="N32" s="4">
        <v>19.3</v>
      </c>
      <c r="O32" s="14">
        <f t="shared" si="2"/>
        <v>65.08</v>
      </c>
      <c r="P32" s="6">
        <f t="shared" si="3"/>
        <v>11.079943899018232</v>
      </c>
      <c r="Q32" s="7">
        <v>-36633.587</v>
      </c>
      <c r="R32" s="7">
        <v>592901.86600000004</v>
      </c>
      <c r="S32" s="7">
        <v>220925.32</v>
      </c>
      <c r="T32" s="7">
        <v>150948.70600000001</v>
      </c>
      <c r="U32" s="7">
        <v>0</v>
      </c>
      <c r="V32" s="7">
        <f t="shared" si="4"/>
        <v>813827.18599999999</v>
      </c>
      <c r="W32" s="7">
        <f t="shared" si="5"/>
        <v>777193.59899999993</v>
      </c>
      <c r="X32" s="7">
        <f t="shared" si="6"/>
        <v>1716.9349915611815</v>
      </c>
      <c r="Y32" s="7">
        <f t="shared" si="7"/>
        <v>1398.477805907173</v>
      </c>
      <c r="Z32" s="7">
        <f t="shared" si="8"/>
        <v>1321.191757383966</v>
      </c>
      <c r="AA32" s="7">
        <f t="shared" si="9"/>
        <v>1250.847818565401</v>
      </c>
    </row>
    <row r="33" spans="1:27">
      <c r="A33" s="16" t="s">
        <v>255</v>
      </c>
      <c r="B33" s="4" t="s">
        <v>32</v>
      </c>
      <c r="C33" s="4" t="s">
        <v>53</v>
      </c>
      <c r="D33" s="13">
        <v>475</v>
      </c>
      <c r="E33" s="14">
        <v>1</v>
      </c>
      <c r="F33" s="14">
        <v>1</v>
      </c>
      <c r="G33" s="14">
        <v>40.36</v>
      </c>
      <c r="H33" s="14">
        <v>3.04</v>
      </c>
      <c r="I33" s="14">
        <v>4.59</v>
      </c>
      <c r="J33" s="14">
        <f t="shared" si="0"/>
        <v>42.39</v>
      </c>
      <c r="K33" s="4">
        <v>7.6</v>
      </c>
      <c r="L33" s="14">
        <v>49.99</v>
      </c>
      <c r="M33" s="15">
        <f t="shared" si="1"/>
        <v>0.84796959391878368</v>
      </c>
      <c r="N33" s="4">
        <v>17.899999999999999</v>
      </c>
      <c r="O33" s="14">
        <f t="shared" si="2"/>
        <v>67.89</v>
      </c>
      <c r="P33" s="6">
        <f t="shared" si="3"/>
        <v>10.944700460829493</v>
      </c>
      <c r="Q33" s="7">
        <v>-33832.248</v>
      </c>
      <c r="R33" s="7">
        <v>683641.446</v>
      </c>
      <c r="S33" s="7">
        <v>301491.473</v>
      </c>
      <c r="T33" s="7">
        <v>212105.78</v>
      </c>
      <c r="U33" s="7">
        <v>0</v>
      </c>
      <c r="V33" s="7">
        <f t="shared" si="4"/>
        <v>985132.91899999999</v>
      </c>
      <c r="W33" s="7">
        <f t="shared" si="5"/>
        <v>951300.67099999997</v>
      </c>
      <c r="X33" s="7">
        <f t="shared" si="6"/>
        <v>2073.9640399999998</v>
      </c>
      <c r="Y33" s="7">
        <f t="shared" si="7"/>
        <v>1627.4255557894737</v>
      </c>
      <c r="Z33" s="7">
        <f t="shared" si="8"/>
        <v>1556.1997705263157</v>
      </c>
      <c r="AA33" s="7">
        <f t="shared" si="9"/>
        <v>1439.2451494736843</v>
      </c>
    </row>
    <row r="34" spans="1:27">
      <c r="A34" s="16" t="s">
        <v>256</v>
      </c>
      <c r="B34" s="4" t="s">
        <v>32</v>
      </c>
      <c r="C34" s="4" t="s">
        <v>62</v>
      </c>
      <c r="D34" s="13">
        <v>502</v>
      </c>
      <c r="E34" s="14">
        <v>1</v>
      </c>
      <c r="F34" s="14">
        <v>1</v>
      </c>
      <c r="G34" s="14">
        <v>40.74</v>
      </c>
      <c r="H34" s="14">
        <v>2</v>
      </c>
      <c r="I34" s="14">
        <v>3.59</v>
      </c>
      <c r="J34" s="14">
        <f t="shared" si="0"/>
        <v>43.33</v>
      </c>
      <c r="K34" s="4">
        <v>5</v>
      </c>
      <c r="L34" s="14">
        <v>48.33</v>
      </c>
      <c r="M34" s="15">
        <f t="shared" si="1"/>
        <v>0.89654458928201941</v>
      </c>
      <c r="N34" s="4">
        <v>24.2</v>
      </c>
      <c r="O34" s="14">
        <f t="shared" si="2"/>
        <v>72.53</v>
      </c>
      <c r="P34" s="6">
        <f t="shared" si="3"/>
        <v>11.745437529246606</v>
      </c>
      <c r="Q34" s="7">
        <v>-40786.567000000003</v>
      </c>
      <c r="R34" s="7">
        <v>706464.42799999996</v>
      </c>
      <c r="S34" s="7">
        <v>326120.49599999998</v>
      </c>
      <c r="T34" s="7">
        <v>244307.304</v>
      </c>
      <c r="U34" s="7">
        <v>0</v>
      </c>
      <c r="V34" s="7">
        <f t="shared" si="4"/>
        <v>1032584.9239999999</v>
      </c>
      <c r="W34" s="7">
        <f t="shared" si="5"/>
        <v>991798.35699999984</v>
      </c>
      <c r="X34" s="7">
        <f t="shared" si="6"/>
        <v>2056.9420796812747</v>
      </c>
      <c r="Y34" s="7">
        <f t="shared" si="7"/>
        <v>1570.2741434262946</v>
      </c>
      <c r="Z34" s="7">
        <f t="shared" si="8"/>
        <v>1489.0260019920315</v>
      </c>
      <c r="AA34" s="7">
        <f t="shared" si="9"/>
        <v>1407.2996573705179</v>
      </c>
    </row>
    <row r="35" spans="1:27">
      <c r="A35" s="16" t="s">
        <v>256</v>
      </c>
      <c r="B35" s="4" t="s">
        <v>32</v>
      </c>
      <c r="C35" s="4" t="s">
        <v>50</v>
      </c>
      <c r="D35" s="13">
        <v>517</v>
      </c>
      <c r="E35" s="14">
        <v>1</v>
      </c>
      <c r="F35" s="14">
        <v>2</v>
      </c>
      <c r="G35" s="14">
        <v>37.57</v>
      </c>
      <c r="H35" s="14">
        <v>1</v>
      </c>
      <c r="I35" s="14">
        <v>5.83</v>
      </c>
      <c r="J35" s="14">
        <f t="shared" si="0"/>
        <v>43.6</v>
      </c>
      <c r="K35" s="4">
        <v>3.8</v>
      </c>
      <c r="L35" s="14">
        <v>47.4</v>
      </c>
      <c r="M35" s="15">
        <f t="shared" si="1"/>
        <v>0.91983122362869207</v>
      </c>
      <c r="N35" s="4">
        <v>23.3</v>
      </c>
      <c r="O35" s="14">
        <f t="shared" si="2"/>
        <v>70.7</v>
      </c>
      <c r="P35" s="6">
        <f t="shared" si="3"/>
        <v>13.404200155561316</v>
      </c>
      <c r="Q35" s="7">
        <v>-40669.519999999997</v>
      </c>
      <c r="R35" s="7">
        <v>660358.15700000001</v>
      </c>
      <c r="S35" s="7">
        <v>358139.01400000002</v>
      </c>
      <c r="T35" s="7">
        <v>269423.18800000002</v>
      </c>
      <c r="U35" s="7">
        <v>0</v>
      </c>
      <c r="V35" s="7">
        <f t="shared" si="4"/>
        <v>1018497.1710000001</v>
      </c>
      <c r="W35" s="7">
        <f t="shared" si="5"/>
        <v>977827.65100000007</v>
      </c>
      <c r="X35" s="7">
        <f t="shared" si="6"/>
        <v>1970.0138704061897</v>
      </c>
      <c r="Y35" s="7">
        <f t="shared" si="7"/>
        <v>1448.8858471953579</v>
      </c>
      <c r="Z35" s="7">
        <f t="shared" si="8"/>
        <v>1370.2213984526111</v>
      </c>
      <c r="AA35" s="7">
        <f t="shared" si="9"/>
        <v>1277.2885048355899</v>
      </c>
    </row>
    <row r="36" spans="1:27">
      <c r="A36" s="16" t="s">
        <v>256</v>
      </c>
      <c r="B36" s="4" t="s">
        <v>32</v>
      </c>
      <c r="C36" s="4" t="s">
        <v>35</v>
      </c>
      <c r="D36" s="13">
        <v>552</v>
      </c>
      <c r="E36" s="14">
        <v>1</v>
      </c>
      <c r="F36" s="14">
        <v>2</v>
      </c>
      <c r="G36" s="14">
        <v>51.6</v>
      </c>
      <c r="H36" s="14">
        <v>1</v>
      </c>
      <c r="I36" s="14">
        <v>1.05</v>
      </c>
      <c r="J36" s="14">
        <f t="shared" si="0"/>
        <v>43.25</v>
      </c>
      <c r="K36" s="4">
        <v>13.4</v>
      </c>
      <c r="L36" s="14">
        <v>56.65</v>
      </c>
      <c r="M36" s="15">
        <f t="shared" si="1"/>
        <v>0.76345984112974408</v>
      </c>
      <c r="N36" s="4">
        <v>24.6</v>
      </c>
      <c r="O36" s="14">
        <f t="shared" si="2"/>
        <v>81.25</v>
      </c>
      <c r="P36" s="6">
        <f t="shared" si="3"/>
        <v>10.494296577946768</v>
      </c>
      <c r="Q36" s="7">
        <v>-48120.800000000003</v>
      </c>
      <c r="R36" s="7">
        <v>800525.18200000003</v>
      </c>
      <c r="S36" s="7">
        <v>268812.46999999997</v>
      </c>
      <c r="T36" s="7">
        <v>174372.489</v>
      </c>
      <c r="U36" s="7">
        <v>0</v>
      </c>
      <c r="V36" s="7">
        <f t="shared" si="4"/>
        <v>1069337.652</v>
      </c>
      <c r="W36" s="7">
        <f t="shared" si="5"/>
        <v>1021216.852</v>
      </c>
      <c r="X36" s="7">
        <f t="shared" si="6"/>
        <v>1937.2058913043479</v>
      </c>
      <c r="Y36" s="7">
        <f t="shared" si="7"/>
        <v>1621.3137010869564</v>
      </c>
      <c r="Z36" s="7">
        <f t="shared" si="8"/>
        <v>1534.1383387681158</v>
      </c>
      <c r="AA36" s="7">
        <f t="shared" si="9"/>
        <v>1450.2267789855073</v>
      </c>
    </row>
    <row r="37" spans="1:27">
      <c r="A37" s="16" t="s">
        <v>256</v>
      </c>
      <c r="B37" s="4" t="s">
        <v>32</v>
      </c>
      <c r="C37" s="4" t="s">
        <v>38</v>
      </c>
      <c r="D37" s="13">
        <v>558</v>
      </c>
      <c r="E37" s="14">
        <v>1</v>
      </c>
      <c r="F37" s="14">
        <v>0</v>
      </c>
      <c r="G37" s="14">
        <v>41</v>
      </c>
      <c r="H37" s="14">
        <v>1.66</v>
      </c>
      <c r="I37" s="14">
        <v>8.15</v>
      </c>
      <c r="J37" s="14">
        <f t="shared" si="0"/>
        <v>44.11</v>
      </c>
      <c r="K37" s="4">
        <v>7.7</v>
      </c>
      <c r="L37" s="14">
        <v>51.81</v>
      </c>
      <c r="M37" s="15">
        <f t="shared" si="1"/>
        <v>0.85138004246284493</v>
      </c>
      <c r="N37" s="4">
        <v>32.1</v>
      </c>
      <c r="O37" s="14">
        <f t="shared" si="2"/>
        <v>83.910000000000011</v>
      </c>
      <c r="P37" s="6">
        <f t="shared" si="3"/>
        <v>13.080168776371309</v>
      </c>
      <c r="Q37" s="7">
        <v>-43622.57</v>
      </c>
      <c r="R37" s="7">
        <v>858409.598</v>
      </c>
      <c r="S37" s="7">
        <v>352241.19799999997</v>
      </c>
      <c r="T37" s="7">
        <v>241064.01699999999</v>
      </c>
      <c r="U37" s="7">
        <v>0</v>
      </c>
      <c r="V37" s="7">
        <f t="shared" si="4"/>
        <v>1210650.7960000001</v>
      </c>
      <c r="W37" s="7">
        <f t="shared" si="5"/>
        <v>1167028.226</v>
      </c>
      <c r="X37" s="7">
        <f t="shared" si="6"/>
        <v>2169.625082437276</v>
      </c>
      <c r="Y37" s="7">
        <f t="shared" si="7"/>
        <v>1737.6107150537637</v>
      </c>
      <c r="Z37" s="7">
        <f t="shared" si="8"/>
        <v>1659.4340663082437</v>
      </c>
      <c r="AA37" s="7">
        <f t="shared" si="9"/>
        <v>1538.3684551971326</v>
      </c>
    </row>
    <row r="38" spans="1:27">
      <c r="A38" s="16" t="s">
        <v>256</v>
      </c>
      <c r="B38" s="4" t="s">
        <v>32</v>
      </c>
      <c r="C38" s="4" t="s">
        <v>48</v>
      </c>
      <c r="D38" s="13">
        <v>567</v>
      </c>
      <c r="E38" s="14">
        <v>1</v>
      </c>
      <c r="F38" s="14">
        <v>1</v>
      </c>
      <c r="G38" s="14">
        <v>45.16</v>
      </c>
      <c r="H38" s="14">
        <v>1</v>
      </c>
      <c r="I38" s="14">
        <v>3.78</v>
      </c>
      <c r="J38" s="14">
        <f t="shared" si="0"/>
        <v>48.94</v>
      </c>
      <c r="K38" s="4">
        <v>3</v>
      </c>
      <c r="L38" s="14">
        <v>51.94</v>
      </c>
      <c r="M38" s="15">
        <f t="shared" si="1"/>
        <v>0.94224104736234116</v>
      </c>
      <c r="N38" s="4">
        <v>16.600000000000001</v>
      </c>
      <c r="O38" s="14">
        <f t="shared" si="2"/>
        <v>68.539999999999992</v>
      </c>
      <c r="P38" s="6">
        <f t="shared" si="3"/>
        <v>12.283362218370884</v>
      </c>
      <c r="Q38" s="7">
        <v>-53965.141000000003</v>
      </c>
      <c r="R38" s="7">
        <v>752261.00899999996</v>
      </c>
      <c r="S38" s="7">
        <v>315316.28700000001</v>
      </c>
      <c r="T38" s="7">
        <v>227555.76800000001</v>
      </c>
      <c r="U38" s="7">
        <v>0</v>
      </c>
      <c r="V38" s="7">
        <f t="shared" si="4"/>
        <v>1067577.2960000001</v>
      </c>
      <c r="W38" s="7">
        <f t="shared" si="5"/>
        <v>1013612.155</v>
      </c>
      <c r="X38" s="7">
        <f t="shared" si="6"/>
        <v>1882.8523738977074</v>
      </c>
      <c r="Y38" s="7">
        <f t="shared" si="7"/>
        <v>1481.5194497354498</v>
      </c>
      <c r="Z38" s="7">
        <f t="shared" si="8"/>
        <v>1386.3428342151676</v>
      </c>
      <c r="AA38" s="7">
        <f t="shared" si="9"/>
        <v>1326.7389929453261</v>
      </c>
    </row>
    <row r="39" spans="1:27">
      <c r="A39" s="16" t="s">
        <v>256</v>
      </c>
      <c r="B39" s="4" t="s">
        <v>32</v>
      </c>
      <c r="C39" s="4" t="s">
        <v>57</v>
      </c>
      <c r="D39" s="13">
        <v>596</v>
      </c>
      <c r="E39" s="14">
        <v>1</v>
      </c>
      <c r="F39" s="14">
        <v>2.09</v>
      </c>
      <c r="G39" s="14">
        <v>44.87</v>
      </c>
      <c r="H39" s="14">
        <v>2.02</v>
      </c>
      <c r="I39" s="14">
        <v>2.0299999999999998</v>
      </c>
      <c r="J39" s="14">
        <f t="shared" si="0"/>
        <v>51.01</v>
      </c>
      <c r="K39" s="4">
        <v>1</v>
      </c>
      <c r="L39" s="14">
        <v>52.01</v>
      </c>
      <c r="M39" s="15">
        <f t="shared" si="1"/>
        <v>0.98077292828302254</v>
      </c>
      <c r="N39" s="4">
        <v>31.7</v>
      </c>
      <c r="O39" s="14">
        <f t="shared" si="2"/>
        <v>83.71</v>
      </c>
      <c r="P39" s="6">
        <f t="shared" si="3"/>
        <v>12.7105992748987</v>
      </c>
      <c r="Q39" s="7">
        <v>-58705.898999999998</v>
      </c>
      <c r="R39" s="7">
        <v>821595.75699999998</v>
      </c>
      <c r="S39" s="7">
        <v>466656.40700000001</v>
      </c>
      <c r="T39" s="7">
        <v>367598.23300000001</v>
      </c>
      <c r="U39" s="7">
        <v>0</v>
      </c>
      <c r="V39" s="7">
        <f t="shared" si="4"/>
        <v>1288252.1639999999</v>
      </c>
      <c r="W39" s="7">
        <f t="shared" si="5"/>
        <v>1229546.2649999999</v>
      </c>
      <c r="X39" s="7">
        <f t="shared" si="6"/>
        <v>2161.4969194630871</v>
      </c>
      <c r="Y39" s="7">
        <f t="shared" si="7"/>
        <v>1544.7213607382548</v>
      </c>
      <c r="Z39" s="7">
        <f t="shared" si="8"/>
        <v>1446.2215302013421</v>
      </c>
      <c r="AA39" s="7">
        <f t="shared" si="9"/>
        <v>1378.5163708053692</v>
      </c>
    </row>
    <row r="40" spans="1:27">
      <c r="A40" s="16" t="s">
        <v>257</v>
      </c>
      <c r="B40" s="4" t="s">
        <v>32</v>
      </c>
      <c r="C40" s="4" t="s">
        <v>36</v>
      </c>
      <c r="D40" s="13">
        <v>604</v>
      </c>
      <c r="E40" s="14">
        <v>1</v>
      </c>
      <c r="F40" s="14">
        <v>1</v>
      </c>
      <c r="G40" s="14">
        <v>43.18</v>
      </c>
      <c r="H40" s="14">
        <v>2.5</v>
      </c>
      <c r="I40" s="14">
        <v>1.78</v>
      </c>
      <c r="J40" s="14">
        <f t="shared" ref="J40:J71" si="10">+L40-K40</f>
        <v>37.56</v>
      </c>
      <c r="K40" s="4">
        <v>11.9</v>
      </c>
      <c r="L40" s="14">
        <v>49.46</v>
      </c>
      <c r="M40" s="15">
        <f t="shared" ref="M40:M71" si="11">+J40/L40</f>
        <v>0.75940153659522847</v>
      </c>
      <c r="N40" s="4">
        <v>5.7</v>
      </c>
      <c r="O40" s="14">
        <f t="shared" ref="O40:O71" si="12">+N40+J40+K40</f>
        <v>55.160000000000004</v>
      </c>
      <c r="P40" s="6">
        <f t="shared" ref="P40:P71" si="13">+D40/(H40+G40)</f>
        <v>13.222416812609458</v>
      </c>
      <c r="Q40" s="7">
        <v>-44125.692000000003</v>
      </c>
      <c r="R40" s="7">
        <v>700525.48300000001</v>
      </c>
      <c r="S40" s="7">
        <v>326376.04200000002</v>
      </c>
      <c r="T40" s="7">
        <v>214411.68100000001</v>
      </c>
      <c r="U40" s="7">
        <v>0</v>
      </c>
      <c r="V40" s="7">
        <f t="shared" ref="V40:V71" si="14">+S40+R40</f>
        <v>1026901.525</v>
      </c>
      <c r="W40" s="7">
        <f t="shared" ref="W40:W71" si="15">+V40+Q40</f>
        <v>982775.83299999998</v>
      </c>
      <c r="X40" s="7">
        <f t="shared" ref="X40:X71" si="16">+V40/D40</f>
        <v>1700.1680877483443</v>
      </c>
      <c r="Y40" s="7">
        <f t="shared" ref="Y40:Y71" si="17">+(V40-(U40+T40))/D40</f>
        <v>1345.1818609271525</v>
      </c>
      <c r="Z40" s="7">
        <f t="shared" ref="Z40:Z71" si="18">+((W40-(U40+T40))/D40)</f>
        <v>1272.1260794701986</v>
      </c>
      <c r="AA40" s="7">
        <f t="shared" ref="AA40:AA71" si="19">+R40/D40</f>
        <v>1159.8104023178807</v>
      </c>
    </row>
    <row r="41" spans="1:27">
      <c r="A41" s="16" t="s">
        <v>257</v>
      </c>
      <c r="B41" s="4" t="s">
        <v>32</v>
      </c>
      <c r="C41" s="4" t="s">
        <v>51</v>
      </c>
      <c r="D41" s="13">
        <v>645</v>
      </c>
      <c r="E41" s="14">
        <v>1</v>
      </c>
      <c r="F41" s="14">
        <v>1</v>
      </c>
      <c r="G41" s="14">
        <v>52.17</v>
      </c>
      <c r="H41" s="14">
        <v>2.5499999999999998</v>
      </c>
      <c r="I41" s="14">
        <v>2.98</v>
      </c>
      <c r="J41" s="14">
        <f t="shared" si="10"/>
        <v>57.300000000000004</v>
      </c>
      <c r="K41" s="4">
        <v>2.4</v>
      </c>
      <c r="L41" s="14">
        <v>59.7</v>
      </c>
      <c r="M41" s="15">
        <f t="shared" si="11"/>
        <v>0.95979899497487442</v>
      </c>
      <c r="N41" s="4">
        <v>31.3</v>
      </c>
      <c r="O41" s="14">
        <f t="shared" si="12"/>
        <v>91.000000000000014</v>
      </c>
      <c r="P41" s="6">
        <f t="shared" si="13"/>
        <v>11.787280701754387</v>
      </c>
      <c r="Q41" s="7">
        <v>-46919.752</v>
      </c>
      <c r="R41" s="7">
        <v>853699.18599999999</v>
      </c>
      <c r="S41" s="7">
        <v>283380.95799999998</v>
      </c>
      <c r="T41" s="7">
        <v>187567.99100000001</v>
      </c>
      <c r="U41" s="7">
        <v>0</v>
      </c>
      <c r="V41" s="7">
        <f t="shared" si="14"/>
        <v>1137080.1439999999</v>
      </c>
      <c r="W41" s="7">
        <f t="shared" si="15"/>
        <v>1090160.3919999998</v>
      </c>
      <c r="X41" s="7">
        <f t="shared" si="16"/>
        <v>1762.9149519379844</v>
      </c>
      <c r="Y41" s="7">
        <f t="shared" si="17"/>
        <v>1472.1118651162788</v>
      </c>
      <c r="Z41" s="7">
        <f t="shared" si="18"/>
        <v>1399.3680635658911</v>
      </c>
      <c r="AA41" s="7">
        <f t="shared" si="19"/>
        <v>1323.5646294573644</v>
      </c>
    </row>
    <row r="42" spans="1:27">
      <c r="A42" s="16" t="s">
        <v>257</v>
      </c>
      <c r="B42" s="4" t="s">
        <v>32</v>
      </c>
      <c r="C42" s="4" t="s">
        <v>55</v>
      </c>
      <c r="D42" s="13">
        <v>698</v>
      </c>
      <c r="E42" s="14">
        <v>1</v>
      </c>
      <c r="F42" s="14">
        <v>2</v>
      </c>
      <c r="G42" s="14">
        <v>51.68</v>
      </c>
      <c r="H42" s="14">
        <v>3.51</v>
      </c>
      <c r="I42" s="14">
        <v>7.55</v>
      </c>
      <c r="J42" s="14">
        <f t="shared" si="10"/>
        <v>62.639999999999993</v>
      </c>
      <c r="K42" s="4">
        <v>3.1</v>
      </c>
      <c r="L42" s="14">
        <v>65.739999999999995</v>
      </c>
      <c r="M42" s="15">
        <f t="shared" si="11"/>
        <v>0.95284453909339817</v>
      </c>
      <c r="N42" s="4">
        <v>32.700000000000003</v>
      </c>
      <c r="O42" s="14">
        <f t="shared" si="12"/>
        <v>98.44</v>
      </c>
      <c r="P42" s="6">
        <f t="shared" si="13"/>
        <v>12.647218699039682</v>
      </c>
      <c r="Q42" s="7">
        <v>-57449.283000000003</v>
      </c>
      <c r="R42" s="7">
        <v>907154.04</v>
      </c>
      <c r="S42" s="7">
        <v>388401.66200000001</v>
      </c>
      <c r="T42" s="7">
        <v>276868.19400000002</v>
      </c>
      <c r="U42" s="7">
        <v>0</v>
      </c>
      <c r="V42" s="7">
        <f t="shared" si="14"/>
        <v>1295555.702</v>
      </c>
      <c r="W42" s="7">
        <f t="shared" si="15"/>
        <v>1238106.419</v>
      </c>
      <c r="X42" s="7">
        <f t="shared" si="16"/>
        <v>1856.0969942693409</v>
      </c>
      <c r="Y42" s="7">
        <f t="shared" si="17"/>
        <v>1459.4376905444126</v>
      </c>
      <c r="Z42" s="7">
        <f t="shared" si="18"/>
        <v>1377.1321275071632</v>
      </c>
      <c r="AA42" s="7">
        <f t="shared" si="19"/>
        <v>1299.6476217765044</v>
      </c>
    </row>
    <row r="43" spans="1:27">
      <c r="A43" s="16" t="s">
        <v>257</v>
      </c>
      <c r="B43" s="4" t="s">
        <v>32</v>
      </c>
      <c r="C43" s="4" t="s">
        <v>46</v>
      </c>
      <c r="D43" s="13">
        <v>703</v>
      </c>
      <c r="E43" s="14">
        <v>1</v>
      </c>
      <c r="F43" s="14">
        <v>1</v>
      </c>
      <c r="G43" s="14">
        <v>51.41</v>
      </c>
      <c r="H43" s="14">
        <v>4.5199999999999996</v>
      </c>
      <c r="I43" s="14">
        <v>9.7100000000000009</v>
      </c>
      <c r="J43" s="14">
        <f t="shared" si="10"/>
        <v>64.739999999999995</v>
      </c>
      <c r="K43" s="4">
        <v>2.9</v>
      </c>
      <c r="L43" s="14">
        <v>67.64</v>
      </c>
      <c r="M43" s="15">
        <f t="shared" si="11"/>
        <v>0.95712596096984026</v>
      </c>
      <c r="N43" s="4">
        <v>29.2</v>
      </c>
      <c r="O43" s="14">
        <f t="shared" si="12"/>
        <v>96.84</v>
      </c>
      <c r="P43" s="6">
        <f t="shared" si="13"/>
        <v>12.569283032361882</v>
      </c>
      <c r="Q43" s="7">
        <v>-56217.103000000003</v>
      </c>
      <c r="R43" s="7">
        <v>956186.05500000005</v>
      </c>
      <c r="S43" s="7">
        <v>405513.49200000003</v>
      </c>
      <c r="T43" s="7">
        <v>300269.58</v>
      </c>
      <c r="U43" s="7">
        <v>0</v>
      </c>
      <c r="V43" s="7">
        <f t="shared" si="14"/>
        <v>1361699.547</v>
      </c>
      <c r="W43" s="7">
        <f t="shared" si="15"/>
        <v>1305482.4440000001</v>
      </c>
      <c r="X43" s="7">
        <f t="shared" si="16"/>
        <v>1936.9837083926031</v>
      </c>
      <c r="Y43" s="7">
        <f t="shared" si="17"/>
        <v>1509.8577055476528</v>
      </c>
      <c r="Z43" s="7">
        <f t="shared" si="18"/>
        <v>1429.8902759601708</v>
      </c>
      <c r="AA43" s="7">
        <f t="shared" si="19"/>
        <v>1360.1508605974395</v>
      </c>
    </row>
    <row r="44" spans="1:27">
      <c r="A44" s="16" t="s">
        <v>254</v>
      </c>
      <c r="B44" s="4" t="s">
        <v>69</v>
      </c>
      <c r="C44" s="4" t="s">
        <v>70</v>
      </c>
      <c r="D44" s="13">
        <v>372</v>
      </c>
      <c r="E44" s="14">
        <v>1</v>
      </c>
      <c r="F44" s="14">
        <v>1</v>
      </c>
      <c r="G44" s="14">
        <v>34.07</v>
      </c>
      <c r="H44" s="14">
        <v>2</v>
      </c>
      <c r="I44" s="14">
        <v>8.56</v>
      </c>
      <c r="J44" s="14">
        <f t="shared" si="10"/>
        <v>41.53</v>
      </c>
      <c r="K44" s="4">
        <v>5.0999999999999996</v>
      </c>
      <c r="L44" s="14">
        <v>46.63</v>
      </c>
      <c r="M44" s="15">
        <f t="shared" si="11"/>
        <v>0.89062835084709413</v>
      </c>
      <c r="N44" s="4">
        <v>23.6</v>
      </c>
      <c r="O44" s="14">
        <f t="shared" si="12"/>
        <v>70.22999999999999</v>
      </c>
      <c r="P44" s="6">
        <f t="shared" si="13"/>
        <v>10.313279733850845</v>
      </c>
      <c r="Q44" s="7">
        <v>-46423.913999999997</v>
      </c>
      <c r="R44" s="7">
        <v>664701.02899999998</v>
      </c>
      <c r="S44" s="7">
        <v>166104.88099999999</v>
      </c>
      <c r="T44" s="7">
        <v>88741.895999999993</v>
      </c>
      <c r="U44" s="7">
        <v>0</v>
      </c>
      <c r="V44" s="7">
        <f t="shared" si="14"/>
        <v>830805.90999999992</v>
      </c>
      <c r="W44" s="7">
        <f t="shared" si="15"/>
        <v>784381.99599999993</v>
      </c>
      <c r="X44" s="7">
        <f t="shared" si="16"/>
        <v>2233.3492204301074</v>
      </c>
      <c r="Y44" s="7">
        <f t="shared" si="17"/>
        <v>1994.7957365591396</v>
      </c>
      <c r="Z44" s="7">
        <f t="shared" si="18"/>
        <v>1870.0002688172042</v>
      </c>
      <c r="AA44" s="7">
        <f t="shared" si="19"/>
        <v>1786.8307231182796</v>
      </c>
    </row>
    <row r="45" spans="1:27">
      <c r="A45" s="16" t="s">
        <v>255</v>
      </c>
      <c r="B45" s="4" t="s">
        <v>69</v>
      </c>
      <c r="C45" s="4" t="s">
        <v>75</v>
      </c>
      <c r="D45" s="13">
        <v>450</v>
      </c>
      <c r="E45" s="14">
        <v>1</v>
      </c>
      <c r="F45" s="14">
        <v>0</v>
      </c>
      <c r="G45" s="14">
        <v>36.76</v>
      </c>
      <c r="H45" s="14">
        <v>4.0199999999999996</v>
      </c>
      <c r="I45" s="14">
        <v>2.5299999999999998</v>
      </c>
      <c r="J45" s="14">
        <f t="shared" si="10"/>
        <v>42.21</v>
      </c>
      <c r="K45" s="4">
        <v>2.1</v>
      </c>
      <c r="L45" s="14">
        <v>44.31</v>
      </c>
      <c r="M45" s="15">
        <f t="shared" si="11"/>
        <v>0.95260663507109</v>
      </c>
      <c r="N45" s="4">
        <v>24.6</v>
      </c>
      <c r="O45" s="14">
        <f t="shared" si="12"/>
        <v>68.91</v>
      </c>
      <c r="P45" s="6">
        <f t="shared" si="13"/>
        <v>11.034820990681707</v>
      </c>
      <c r="Q45" s="7">
        <v>-63277.133000000002</v>
      </c>
      <c r="R45" s="7">
        <v>618484.68700000003</v>
      </c>
      <c r="S45" s="7">
        <v>251894.17800000001</v>
      </c>
      <c r="T45" s="7">
        <v>143618.052</v>
      </c>
      <c r="U45" s="7">
        <v>0</v>
      </c>
      <c r="V45" s="7">
        <f t="shared" si="14"/>
        <v>870378.86499999999</v>
      </c>
      <c r="W45" s="7">
        <f t="shared" si="15"/>
        <v>807101.73199999996</v>
      </c>
      <c r="X45" s="7">
        <f t="shared" si="16"/>
        <v>1934.1752555555556</v>
      </c>
      <c r="Y45" s="7">
        <f t="shared" si="17"/>
        <v>1615.0240288888888</v>
      </c>
      <c r="Z45" s="7">
        <f t="shared" si="18"/>
        <v>1474.4081777777776</v>
      </c>
      <c r="AA45" s="7">
        <f t="shared" si="19"/>
        <v>1374.4104155555556</v>
      </c>
    </row>
    <row r="46" spans="1:27">
      <c r="A46" s="16" t="s">
        <v>255</v>
      </c>
      <c r="B46" s="4" t="s">
        <v>69</v>
      </c>
      <c r="C46" s="4" t="s">
        <v>74</v>
      </c>
      <c r="D46" s="13">
        <v>451</v>
      </c>
      <c r="E46" s="14">
        <v>1</v>
      </c>
      <c r="F46" s="14">
        <v>1.05</v>
      </c>
      <c r="G46" s="14">
        <v>34.58</v>
      </c>
      <c r="H46" s="14">
        <v>2</v>
      </c>
      <c r="I46" s="14">
        <v>4.0199999999999996</v>
      </c>
      <c r="J46" s="14">
        <f t="shared" si="10"/>
        <v>36.549999999999997</v>
      </c>
      <c r="K46" s="4">
        <v>6.1</v>
      </c>
      <c r="L46" s="14">
        <v>42.65</v>
      </c>
      <c r="M46" s="15">
        <f t="shared" si="11"/>
        <v>0.85697538100820625</v>
      </c>
      <c r="N46" s="4">
        <v>21.4</v>
      </c>
      <c r="O46" s="14">
        <f t="shared" si="12"/>
        <v>64.05</v>
      </c>
      <c r="P46" s="6">
        <f t="shared" si="13"/>
        <v>12.329141607435758</v>
      </c>
      <c r="Q46" s="7">
        <v>-19735.875</v>
      </c>
      <c r="R46" s="7">
        <v>608249.78799999994</v>
      </c>
      <c r="S46" s="7">
        <v>220169.87700000001</v>
      </c>
      <c r="T46" s="7">
        <v>130894.81200000001</v>
      </c>
      <c r="U46" s="7">
        <v>0</v>
      </c>
      <c r="V46" s="7">
        <f t="shared" si="14"/>
        <v>828419.66499999992</v>
      </c>
      <c r="W46" s="7">
        <f t="shared" si="15"/>
        <v>808683.78999999992</v>
      </c>
      <c r="X46" s="7">
        <f t="shared" si="16"/>
        <v>1836.8506984478934</v>
      </c>
      <c r="Y46" s="7">
        <f t="shared" si="17"/>
        <v>1546.6182993348114</v>
      </c>
      <c r="Z46" s="7">
        <f t="shared" si="18"/>
        <v>1502.8580443458977</v>
      </c>
      <c r="AA46" s="7">
        <f t="shared" si="19"/>
        <v>1348.669152993348</v>
      </c>
    </row>
    <row r="47" spans="1:27">
      <c r="A47" s="16" t="s">
        <v>255</v>
      </c>
      <c r="B47" s="4" t="s">
        <v>69</v>
      </c>
      <c r="C47" s="4" t="s">
        <v>72</v>
      </c>
      <c r="D47" s="13">
        <v>458</v>
      </c>
      <c r="E47" s="14">
        <v>1</v>
      </c>
      <c r="F47" s="14">
        <v>1</v>
      </c>
      <c r="G47" s="14">
        <v>37.61</v>
      </c>
      <c r="H47" s="14">
        <v>1</v>
      </c>
      <c r="I47" s="14">
        <v>5.43</v>
      </c>
      <c r="J47" s="14">
        <f t="shared" si="10"/>
        <v>39.44</v>
      </c>
      <c r="K47" s="4">
        <v>6.6</v>
      </c>
      <c r="L47" s="14">
        <v>46.04</v>
      </c>
      <c r="M47" s="15">
        <f t="shared" si="11"/>
        <v>0.85664639443961765</v>
      </c>
      <c r="N47" s="4">
        <v>18.3</v>
      </c>
      <c r="O47" s="14">
        <f t="shared" si="12"/>
        <v>64.339999999999989</v>
      </c>
      <c r="P47" s="6">
        <f t="shared" si="13"/>
        <v>11.862211862211863</v>
      </c>
      <c r="Q47" s="7">
        <v>-60003.055</v>
      </c>
      <c r="R47" s="7">
        <v>676151.28899999999</v>
      </c>
      <c r="S47" s="7">
        <v>215207.86300000001</v>
      </c>
      <c r="T47" s="7">
        <v>111593.4</v>
      </c>
      <c r="U47" s="7">
        <v>0</v>
      </c>
      <c r="V47" s="7">
        <f t="shared" si="14"/>
        <v>891359.152</v>
      </c>
      <c r="W47" s="7">
        <f t="shared" si="15"/>
        <v>831356.09699999995</v>
      </c>
      <c r="X47" s="7">
        <f t="shared" si="16"/>
        <v>1946.1990218340611</v>
      </c>
      <c r="Y47" s="7">
        <f t="shared" si="17"/>
        <v>1702.545310043668</v>
      </c>
      <c r="Z47" s="7">
        <f t="shared" si="18"/>
        <v>1571.5342729257641</v>
      </c>
      <c r="AA47" s="7">
        <f t="shared" si="19"/>
        <v>1476.3128580786026</v>
      </c>
    </row>
    <row r="48" spans="1:27">
      <c r="A48" s="16" t="s">
        <v>256</v>
      </c>
      <c r="B48" s="4" t="s">
        <v>69</v>
      </c>
      <c r="C48" s="4" t="s">
        <v>77</v>
      </c>
      <c r="D48" s="13">
        <v>568</v>
      </c>
      <c r="E48" s="14">
        <v>1</v>
      </c>
      <c r="F48" s="14">
        <v>1</v>
      </c>
      <c r="G48" s="14">
        <v>43.09</v>
      </c>
      <c r="H48" s="14">
        <v>3.01</v>
      </c>
      <c r="I48" s="14">
        <v>6.85</v>
      </c>
      <c r="J48" s="14">
        <f t="shared" si="10"/>
        <v>50.75</v>
      </c>
      <c r="K48" s="4">
        <v>4.2</v>
      </c>
      <c r="L48" s="14">
        <v>54.95</v>
      </c>
      <c r="M48" s="15">
        <f t="shared" si="11"/>
        <v>0.92356687898089163</v>
      </c>
      <c r="N48" s="4">
        <v>20.8</v>
      </c>
      <c r="O48" s="14">
        <f t="shared" si="12"/>
        <v>75.75</v>
      </c>
      <c r="P48" s="6">
        <f t="shared" si="13"/>
        <v>12.321041214750542</v>
      </c>
      <c r="Q48" s="7">
        <v>-61585.953000000001</v>
      </c>
      <c r="R48" s="7">
        <v>726830.33799999999</v>
      </c>
      <c r="S48" s="7">
        <v>396565.98800000001</v>
      </c>
      <c r="T48" s="7">
        <v>255571.34400000001</v>
      </c>
      <c r="U48" s="7">
        <v>0</v>
      </c>
      <c r="V48" s="7">
        <f t="shared" si="14"/>
        <v>1123396.3259999999</v>
      </c>
      <c r="W48" s="7">
        <f t="shared" si="15"/>
        <v>1061810.3729999999</v>
      </c>
      <c r="X48" s="7">
        <f t="shared" si="16"/>
        <v>1977.8104330985914</v>
      </c>
      <c r="Y48" s="7">
        <f t="shared" si="17"/>
        <v>1527.8608838028167</v>
      </c>
      <c r="Z48" s="7">
        <f t="shared" si="18"/>
        <v>1419.4349102112674</v>
      </c>
      <c r="AA48" s="7">
        <f t="shared" si="19"/>
        <v>1279.6308767605633</v>
      </c>
    </row>
    <row r="49" spans="1:27">
      <c r="A49" s="16" t="s">
        <v>256</v>
      </c>
      <c r="B49" s="4" t="s">
        <v>69</v>
      </c>
      <c r="C49" s="4" t="s">
        <v>78</v>
      </c>
      <c r="D49" s="13">
        <v>572</v>
      </c>
      <c r="E49" s="14">
        <v>1</v>
      </c>
      <c r="F49" s="14">
        <v>1</v>
      </c>
      <c r="G49" s="14">
        <v>44.82</v>
      </c>
      <c r="H49" s="14">
        <v>4</v>
      </c>
      <c r="I49" s="14">
        <v>21.61</v>
      </c>
      <c r="J49" s="14">
        <f t="shared" si="10"/>
        <v>59.930000000000007</v>
      </c>
      <c r="K49" s="4">
        <v>12.5</v>
      </c>
      <c r="L49" s="14">
        <v>72.430000000000007</v>
      </c>
      <c r="M49" s="15">
        <f t="shared" si="11"/>
        <v>0.82741957752312578</v>
      </c>
      <c r="N49" s="4">
        <v>39.799999999999997</v>
      </c>
      <c r="O49" s="14">
        <f t="shared" si="12"/>
        <v>112.23</v>
      </c>
      <c r="P49" s="6">
        <f t="shared" si="13"/>
        <v>11.716509627201967</v>
      </c>
      <c r="Q49" s="7">
        <v>-74157.562000000005</v>
      </c>
      <c r="R49" s="7">
        <v>1126833.888</v>
      </c>
      <c r="S49" s="7">
        <v>343652.70400000003</v>
      </c>
      <c r="T49" s="7">
        <v>209110.18799999999</v>
      </c>
      <c r="U49" s="7">
        <v>0</v>
      </c>
      <c r="V49" s="7">
        <f t="shared" si="14"/>
        <v>1470486.5920000002</v>
      </c>
      <c r="W49" s="7">
        <f t="shared" si="15"/>
        <v>1396329.0300000003</v>
      </c>
      <c r="X49" s="7">
        <f t="shared" si="16"/>
        <v>2570.7807552447557</v>
      </c>
      <c r="Y49" s="7">
        <f t="shared" si="17"/>
        <v>2205.2035034965038</v>
      </c>
      <c r="Z49" s="7">
        <f t="shared" si="18"/>
        <v>2075.5574160839165</v>
      </c>
      <c r="AA49" s="7">
        <f t="shared" si="19"/>
        <v>1969.9893146853146</v>
      </c>
    </row>
    <row r="50" spans="1:27">
      <c r="A50" s="16" t="s">
        <v>256</v>
      </c>
      <c r="B50" s="4" t="s">
        <v>69</v>
      </c>
      <c r="C50" s="4" t="s">
        <v>73</v>
      </c>
      <c r="D50" s="13">
        <v>587</v>
      </c>
      <c r="E50" s="14">
        <v>1</v>
      </c>
      <c r="F50" s="14">
        <v>1</v>
      </c>
      <c r="G50" s="14">
        <v>44.48</v>
      </c>
      <c r="H50" s="14">
        <v>4.21</v>
      </c>
      <c r="I50" s="14">
        <v>8.2200000000000006</v>
      </c>
      <c r="J50" s="14">
        <f t="shared" si="10"/>
        <v>57.209999999999994</v>
      </c>
      <c r="K50" s="4">
        <v>1.7</v>
      </c>
      <c r="L50" s="14">
        <v>58.91</v>
      </c>
      <c r="M50" s="15">
        <f t="shared" si="11"/>
        <v>0.97114242064165668</v>
      </c>
      <c r="N50" s="4">
        <v>39.5</v>
      </c>
      <c r="O50" s="14">
        <f t="shared" si="12"/>
        <v>98.41</v>
      </c>
      <c r="P50" s="6">
        <f t="shared" si="13"/>
        <v>12.055863627028138</v>
      </c>
      <c r="Q50" s="7">
        <v>-76460.747000000003</v>
      </c>
      <c r="R50" s="7">
        <v>975261.03799999994</v>
      </c>
      <c r="S50" s="7">
        <v>292182.185</v>
      </c>
      <c r="T50" s="7">
        <v>175747.46400000001</v>
      </c>
      <c r="U50" s="7">
        <v>0</v>
      </c>
      <c r="V50" s="7">
        <f t="shared" si="14"/>
        <v>1267443.223</v>
      </c>
      <c r="W50" s="7">
        <f t="shared" si="15"/>
        <v>1190982.476</v>
      </c>
      <c r="X50" s="7">
        <f t="shared" si="16"/>
        <v>2159.1877734241907</v>
      </c>
      <c r="Y50" s="7">
        <f t="shared" si="17"/>
        <v>1859.7883458262352</v>
      </c>
      <c r="Z50" s="7">
        <f t="shared" si="18"/>
        <v>1729.5315366269165</v>
      </c>
      <c r="AA50" s="7">
        <f t="shared" si="19"/>
        <v>1661.4327734241906</v>
      </c>
    </row>
    <row r="51" spans="1:27">
      <c r="A51" s="16" t="s">
        <v>257</v>
      </c>
      <c r="B51" s="4" t="s">
        <v>69</v>
      </c>
      <c r="C51" s="4" t="s">
        <v>71</v>
      </c>
      <c r="D51" s="13">
        <v>627</v>
      </c>
      <c r="E51" s="14">
        <v>1</v>
      </c>
      <c r="F51" s="14">
        <v>1</v>
      </c>
      <c r="G51" s="14">
        <v>47.5</v>
      </c>
      <c r="H51" s="14">
        <v>3</v>
      </c>
      <c r="I51" s="14">
        <v>5.92</v>
      </c>
      <c r="J51" s="14">
        <f t="shared" si="10"/>
        <v>49.02</v>
      </c>
      <c r="K51" s="4">
        <v>9.4</v>
      </c>
      <c r="L51" s="14">
        <v>58.42</v>
      </c>
      <c r="M51" s="15">
        <f t="shared" si="11"/>
        <v>0.83909619993153028</v>
      </c>
      <c r="N51" s="4">
        <v>35.700000000000003</v>
      </c>
      <c r="O51" s="14">
        <f t="shared" si="12"/>
        <v>94.12</v>
      </c>
      <c r="P51" s="6">
        <f t="shared" si="13"/>
        <v>12.415841584158416</v>
      </c>
      <c r="Q51" s="7">
        <v>-78386.33</v>
      </c>
      <c r="R51" s="7">
        <v>837436.71900000004</v>
      </c>
      <c r="S51" s="7">
        <v>277285.70299999998</v>
      </c>
      <c r="T51" s="7">
        <v>171598.83600000001</v>
      </c>
      <c r="U51" s="7">
        <v>0</v>
      </c>
      <c r="V51" s="7">
        <f t="shared" si="14"/>
        <v>1114722.422</v>
      </c>
      <c r="W51" s="7">
        <f t="shared" si="15"/>
        <v>1036336.0920000001</v>
      </c>
      <c r="X51" s="7">
        <f t="shared" si="16"/>
        <v>1777.866701754386</v>
      </c>
      <c r="Y51" s="7">
        <f t="shared" si="17"/>
        <v>1504.1843476874003</v>
      </c>
      <c r="Z51" s="7">
        <f t="shared" si="18"/>
        <v>1379.1662775119619</v>
      </c>
      <c r="AA51" s="7">
        <f t="shared" si="19"/>
        <v>1335.6247511961724</v>
      </c>
    </row>
    <row r="52" spans="1:27">
      <c r="A52" s="16" t="s">
        <v>257</v>
      </c>
      <c r="B52" s="4" t="s">
        <v>69</v>
      </c>
      <c r="C52" s="4" t="s">
        <v>76</v>
      </c>
      <c r="D52" s="13">
        <v>855</v>
      </c>
      <c r="E52" s="14">
        <v>1</v>
      </c>
      <c r="F52" s="14">
        <v>3</v>
      </c>
      <c r="G52" s="14">
        <v>71.849999999999994</v>
      </c>
      <c r="H52" s="14">
        <v>4.8</v>
      </c>
      <c r="I52" s="14">
        <v>8</v>
      </c>
      <c r="J52" s="14">
        <f t="shared" si="10"/>
        <v>78.150000000000006</v>
      </c>
      <c r="K52" s="4">
        <v>10.5</v>
      </c>
      <c r="L52" s="14">
        <v>88.65</v>
      </c>
      <c r="M52" s="15">
        <f t="shared" si="11"/>
        <v>0.88155668358714045</v>
      </c>
      <c r="N52" s="4">
        <v>45.1</v>
      </c>
      <c r="O52" s="14">
        <f t="shared" si="12"/>
        <v>133.75</v>
      </c>
      <c r="P52" s="6">
        <f t="shared" si="13"/>
        <v>11.154598825831703</v>
      </c>
      <c r="Q52" s="7">
        <v>-112906.039</v>
      </c>
      <c r="R52" s="7">
        <v>1319910.416</v>
      </c>
      <c r="S52" s="7">
        <v>548512.74600000004</v>
      </c>
      <c r="T52" s="7">
        <v>351506.652</v>
      </c>
      <c r="U52" s="7">
        <v>0</v>
      </c>
      <c r="V52" s="7">
        <f t="shared" si="14"/>
        <v>1868423.162</v>
      </c>
      <c r="W52" s="7">
        <f t="shared" si="15"/>
        <v>1755517.1229999999</v>
      </c>
      <c r="X52" s="7">
        <f t="shared" si="16"/>
        <v>2185.2902479532163</v>
      </c>
      <c r="Y52" s="7">
        <f t="shared" si="17"/>
        <v>1774.1713567251461</v>
      </c>
      <c r="Z52" s="7">
        <f t="shared" si="18"/>
        <v>1642.1175099415204</v>
      </c>
      <c r="AA52" s="7">
        <f t="shared" si="19"/>
        <v>1543.7548725146198</v>
      </c>
    </row>
    <row r="53" spans="1:27">
      <c r="A53" s="16" t="s">
        <v>256</v>
      </c>
      <c r="B53" s="4" t="s">
        <v>79</v>
      </c>
      <c r="C53" s="4" t="s">
        <v>80</v>
      </c>
      <c r="D53" s="13">
        <v>583</v>
      </c>
      <c r="E53" s="14">
        <v>1</v>
      </c>
      <c r="F53" s="14">
        <v>2</v>
      </c>
      <c r="G53" s="14">
        <v>47.18</v>
      </c>
      <c r="H53" s="14">
        <v>2</v>
      </c>
      <c r="I53" s="14">
        <v>6.2</v>
      </c>
      <c r="J53" s="14">
        <f t="shared" si="10"/>
        <v>47.480000000000004</v>
      </c>
      <c r="K53" s="4">
        <v>10.9</v>
      </c>
      <c r="L53" s="14">
        <v>58.38</v>
      </c>
      <c r="M53" s="15">
        <f t="shared" si="11"/>
        <v>0.81329222336416584</v>
      </c>
      <c r="N53" s="4">
        <v>30.1</v>
      </c>
      <c r="O53" s="14">
        <f t="shared" si="12"/>
        <v>88.480000000000018</v>
      </c>
      <c r="P53" s="6">
        <f t="shared" si="13"/>
        <v>11.854412362749086</v>
      </c>
      <c r="Q53" s="7">
        <v>-17790.873</v>
      </c>
      <c r="R53" s="7">
        <v>826134.48800000001</v>
      </c>
      <c r="S53" s="7">
        <v>232964.59599999999</v>
      </c>
      <c r="T53" s="7">
        <v>121883.352</v>
      </c>
      <c r="U53" s="7">
        <v>0</v>
      </c>
      <c r="V53" s="7">
        <f t="shared" si="14"/>
        <v>1059099.084</v>
      </c>
      <c r="W53" s="7">
        <f t="shared" si="15"/>
        <v>1041308.211</v>
      </c>
      <c r="X53" s="7">
        <f t="shared" si="16"/>
        <v>1816.6365077186965</v>
      </c>
      <c r="Y53" s="7">
        <f t="shared" si="17"/>
        <v>1607.5741543739282</v>
      </c>
      <c r="Z53" s="7">
        <f t="shared" si="18"/>
        <v>1577.0580771869641</v>
      </c>
      <c r="AA53" s="7">
        <f t="shared" si="19"/>
        <v>1417.0402881646655</v>
      </c>
    </row>
    <row r="54" spans="1:27">
      <c r="A54" s="16" t="s">
        <v>252</v>
      </c>
      <c r="B54" s="4" t="s">
        <v>81</v>
      </c>
      <c r="C54" s="4" t="s">
        <v>87</v>
      </c>
      <c r="D54" s="13">
        <v>149</v>
      </c>
      <c r="E54" s="14">
        <v>0.5</v>
      </c>
      <c r="F54" s="14">
        <v>1</v>
      </c>
      <c r="G54" s="14">
        <v>10.039999999999999</v>
      </c>
      <c r="H54" s="14">
        <v>1</v>
      </c>
      <c r="I54" s="14">
        <v>1.8</v>
      </c>
      <c r="J54" s="14">
        <f t="shared" si="10"/>
        <v>13.54</v>
      </c>
      <c r="K54" s="4">
        <v>0.8</v>
      </c>
      <c r="L54" s="14">
        <v>14.34</v>
      </c>
      <c r="M54" s="15">
        <f t="shared" si="11"/>
        <v>0.94421199442119941</v>
      </c>
      <c r="N54" s="4">
        <v>15.5</v>
      </c>
      <c r="O54" s="14">
        <f t="shared" si="12"/>
        <v>29.84</v>
      </c>
      <c r="P54" s="6">
        <f t="shared" si="13"/>
        <v>13.496376811594203</v>
      </c>
      <c r="Q54" s="7">
        <v>-947.35299999999995</v>
      </c>
      <c r="R54" s="7">
        <v>206902.921</v>
      </c>
      <c r="S54" s="7">
        <v>120103.87300000001</v>
      </c>
      <c r="T54" s="7">
        <v>81723.084000000003</v>
      </c>
      <c r="U54" s="7">
        <v>0</v>
      </c>
      <c r="V54" s="7">
        <f t="shared" si="14"/>
        <v>327006.79399999999</v>
      </c>
      <c r="W54" s="7">
        <f t="shared" si="15"/>
        <v>326059.44099999999</v>
      </c>
      <c r="X54" s="7">
        <f t="shared" si="16"/>
        <v>2194.6764697986578</v>
      </c>
      <c r="Y54" s="7">
        <f t="shared" si="17"/>
        <v>1646.1993959731542</v>
      </c>
      <c r="Z54" s="7">
        <f t="shared" si="18"/>
        <v>1639.841322147651</v>
      </c>
      <c r="AA54" s="7">
        <f t="shared" si="19"/>
        <v>1388.6102080536914</v>
      </c>
    </row>
    <row r="55" spans="1:27">
      <c r="A55" s="16" t="s">
        <v>253</v>
      </c>
      <c r="B55" s="4" t="s">
        <v>81</v>
      </c>
      <c r="C55" s="4" t="s">
        <v>85</v>
      </c>
      <c r="D55" s="13">
        <v>255</v>
      </c>
      <c r="E55" s="14">
        <v>1</v>
      </c>
      <c r="F55" s="14">
        <v>1</v>
      </c>
      <c r="G55" s="14">
        <v>23.89</v>
      </c>
      <c r="H55" s="14">
        <v>3.1</v>
      </c>
      <c r="I55" s="14">
        <v>3.65</v>
      </c>
      <c r="J55" s="14">
        <f t="shared" si="10"/>
        <v>26.64</v>
      </c>
      <c r="K55" s="4">
        <v>6</v>
      </c>
      <c r="L55" s="14">
        <v>32.64</v>
      </c>
      <c r="M55" s="15">
        <f t="shared" si="11"/>
        <v>0.81617647058823528</v>
      </c>
      <c r="N55" s="4">
        <v>23.9</v>
      </c>
      <c r="O55" s="14">
        <f t="shared" si="12"/>
        <v>56.54</v>
      </c>
      <c r="P55" s="6">
        <f t="shared" si="13"/>
        <v>9.4479436828454979</v>
      </c>
      <c r="Q55" s="7">
        <v>-17218.617999999999</v>
      </c>
      <c r="R55" s="7">
        <v>524577.59499999997</v>
      </c>
      <c r="S55" s="7">
        <v>206032.24400000001</v>
      </c>
      <c r="T55" s="7">
        <v>136987.296</v>
      </c>
      <c r="U55" s="7">
        <v>0</v>
      </c>
      <c r="V55" s="7">
        <f t="shared" si="14"/>
        <v>730609.83899999992</v>
      </c>
      <c r="W55" s="7">
        <f t="shared" si="15"/>
        <v>713391.2209999999</v>
      </c>
      <c r="X55" s="7">
        <f t="shared" si="16"/>
        <v>2865.1366235294113</v>
      </c>
      <c r="Y55" s="7">
        <f t="shared" si="17"/>
        <v>2327.9315411764705</v>
      </c>
      <c r="Z55" s="7">
        <f t="shared" si="18"/>
        <v>2260.4075490196074</v>
      </c>
      <c r="AA55" s="7">
        <f t="shared" si="19"/>
        <v>2057.1670392156861</v>
      </c>
    </row>
    <row r="56" spans="1:27">
      <c r="A56" s="16" t="s">
        <v>254</v>
      </c>
      <c r="B56" s="4" t="s">
        <v>81</v>
      </c>
      <c r="C56" s="4" t="s">
        <v>86</v>
      </c>
      <c r="D56" s="13">
        <v>390</v>
      </c>
      <c r="E56" s="14">
        <v>1</v>
      </c>
      <c r="F56" s="14">
        <v>1</v>
      </c>
      <c r="G56" s="14">
        <v>32.96</v>
      </c>
      <c r="H56" s="14">
        <v>4</v>
      </c>
      <c r="I56" s="14">
        <v>2.37</v>
      </c>
      <c r="J56" s="14">
        <f t="shared" si="10"/>
        <v>39.53</v>
      </c>
      <c r="K56" s="4">
        <v>1.8</v>
      </c>
      <c r="L56" s="14">
        <v>41.33</v>
      </c>
      <c r="M56" s="15">
        <f t="shared" si="11"/>
        <v>0.95644810065327857</v>
      </c>
      <c r="N56" s="4">
        <v>4.9000000000000004</v>
      </c>
      <c r="O56" s="14">
        <f t="shared" si="12"/>
        <v>46.23</v>
      </c>
      <c r="P56" s="6">
        <f t="shared" si="13"/>
        <v>10.551948051948052</v>
      </c>
      <c r="Q56" s="7">
        <v>-782.53499999999997</v>
      </c>
      <c r="R56" s="7">
        <v>581079.09</v>
      </c>
      <c r="S56" s="7">
        <v>286454.451</v>
      </c>
      <c r="T56" s="7">
        <v>211239.67199999999</v>
      </c>
      <c r="U56" s="7">
        <v>0</v>
      </c>
      <c r="V56" s="7">
        <f t="shared" si="14"/>
        <v>867533.54099999997</v>
      </c>
      <c r="W56" s="7">
        <f t="shared" si="15"/>
        <v>866751.00599999994</v>
      </c>
      <c r="X56" s="7">
        <f t="shared" si="16"/>
        <v>2224.4449769230769</v>
      </c>
      <c r="Y56" s="7">
        <f t="shared" si="17"/>
        <v>1682.8047923076922</v>
      </c>
      <c r="Z56" s="7">
        <f t="shared" si="18"/>
        <v>1680.798292307692</v>
      </c>
      <c r="AA56" s="7">
        <f t="shared" si="19"/>
        <v>1489.9463846153844</v>
      </c>
    </row>
    <row r="57" spans="1:27">
      <c r="A57" s="16" t="s">
        <v>255</v>
      </c>
      <c r="B57" s="4" t="s">
        <v>81</v>
      </c>
      <c r="C57" s="4" t="s">
        <v>82</v>
      </c>
      <c r="D57" s="13">
        <v>418</v>
      </c>
      <c r="E57" s="14">
        <v>1</v>
      </c>
      <c r="F57" s="14">
        <v>1</v>
      </c>
      <c r="G57" s="14">
        <v>33.46</v>
      </c>
      <c r="H57" s="14">
        <v>4</v>
      </c>
      <c r="I57" s="14">
        <v>2.4900000000000002</v>
      </c>
      <c r="J57" s="14">
        <f t="shared" si="10"/>
        <v>38.150000000000006</v>
      </c>
      <c r="K57" s="4">
        <v>3.8</v>
      </c>
      <c r="L57" s="14">
        <v>41.95</v>
      </c>
      <c r="M57" s="15">
        <f t="shared" si="11"/>
        <v>0.90941597139451735</v>
      </c>
      <c r="N57" s="4">
        <v>22.5</v>
      </c>
      <c r="O57" s="14">
        <f t="shared" si="12"/>
        <v>64.45</v>
      </c>
      <c r="P57" s="6">
        <f t="shared" si="13"/>
        <v>11.158569140416445</v>
      </c>
      <c r="Q57" s="7">
        <v>-13881.552</v>
      </c>
      <c r="R57" s="7">
        <v>607109.84600000002</v>
      </c>
      <c r="S57" s="7">
        <v>234885.617</v>
      </c>
      <c r="T57" s="7">
        <v>154444.992</v>
      </c>
      <c r="U57" s="7">
        <v>0</v>
      </c>
      <c r="V57" s="7">
        <f t="shared" si="14"/>
        <v>841995.46299999999</v>
      </c>
      <c r="W57" s="7">
        <f t="shared" si="15"/>
        <v>828113.91099999996</v>
      </c>
      <c r="X57" s="7">
        <f t="shared" si="16"/>
        <v>2014.3432129186604</v>
      </c>
      <c r="Y57" s="7">
        <f t="shared" si="17"/>
        <v>1644.8575861244019</v>
      </c>
      <c r="Z57" s="7">
        <f t="shared" si="18"/>
        <v>1611.6481315789474</v>
      </c>
      <c r="AA57" s="7">
        <f t="shared" si="19"/>
        <v>1452.4158995215312</v>
      </c>
    </row>
    <row r="58" spans="1:27">
      <c r="A58" s="16" t="s">
        <v>256</v>
      </c>
      <c r="B58" s="4" t="s">
        <v>81</v>
      </c>
      <c r="C58" s="4" t="s">
        <v>84</v>
      </c>
      <c r="D58" s="13">
        <v>537</v>
      </c>
      <c r="E58" s="14">
        <v>1</v>
      </c>
      <c r="F58" s="14">
        <v>1</v>
      </c>
      <c r="G58" s="14">
        <v>40.71</v>
      </c>
      <c r="H58" s="14">
        <v>4</v>
      </c>
      <c r="I58" s="14">
        <v>2.06</v>
      </c>
      <c r="J58" s="14">
        <f t="shared" si="10"/>
        <v>46.07</v>
      </c>
      <c r="K58" s="4">
        <v>2.7</v>
      </c>
      <c r="L58" s="14">
        <v>48.77</v>
      </c>
      <c r="M58" s="15">
        <f t="shared" si="11"/>
        <v>0.94463809719089598</v>
      </c>
      <c r="N58" s="4">
        <v>29</v>
      </c>
      <c r="O58" s="14">
        <f t="shared" si="12"/>
        <v>77.77</v>
      </c>
      <c r="P58" s="6">
        <f t="shared" si="13"/>
        <v>12.010735853276671</v>
      </c>
      <c r="Q58" s="7">
        <v>-10899.239</v>
      </c>
      <c r="R58" s="7">
        <v>686909.76199999999</v>
      </c>
      <c r="S58" s="7">
        <v>285099.83899999998</v>
      </c>
      <c r="T58" s="7">
        <v>183182.31599999999</v>
      </c>
      <c r="U58" s="7">
        <v>0</v>
      </c>
      <c r="V58" s="7">
        <f t="shared" si="14"/>
        <v>972009.60100000002</v>
      </c>
      <c r="W58" s="7">
        <f t="shared" si="15"/>
        <v>961110.36200000008</v>
      </c>
      <c r="X58" s="7">
        <f t="shared" si="16"/>
        <v>1810.0737448789573</v>
      </c>
      <c r="Y58" s="7">
        <f t="shared" si="17"/>
        <v>1468.9521135940411</v>
      </c>
      <c r="Z58" s="7">
        <f t="shared" si="18"/>
        <v>1448.6555791433893</v>
      </c>
      <c r="AA58" s="7">
        <f t="shared" si="19"/>
        <v>1279.1615679702047</v>
      </c>
    </row>
    <row r="59" spans="1:27">
      <c r="A59" s="16" t="s">
        <v>256</v>
      </c>
      <c r="B59" s="4" t="s">
        <v>81</v>
      </c>
      <c r="C59" s="4" t="s">
        <v>83</v>
      </c>
      <c r="D59" s="13">
        <v>580</v>
      </c>
      <c r="E59" s="14">
        <v>1</v>
      </c>
      <c r="F59" s="14">
        <v>1</v>
      </c>
      <c r="G59" s="14">
        <v>42.78</v>
      </c>
      <c r="H59" s="14">
        <v>3</v>
      </c>
      <c r="I59" s="14">
        <v>1</v>
      </c>
      <c r="J59" s="14">
        <f t="shared" si="10"/>
        <v>48.18</v>
      </c>
      <c r="K59" s="4">
        <v>0.6</v>
      </c>
      <c r="L59" s="14">
        <v>48.78</v>
      </c>
      <c r="M59" s="15">
        <f t="shared" si="11"/>
        <v>0.98769987699876993</v>
      </c>
      <c r="N59" s="4">
        <v>16.3</v>
      </c>
      <c r="O59" s="14">
        <f t="shared" si="12"/>
        <v>65.08</v>
      </c>
      <c r="P59" s="6">
        <f t="shared" si="13"/>
        <v>12.669287898645697</v>
      </c>
      <c r="Q59" s="7">
        <v>-12939.371999999999</v>
      </c>
      <c r="R59" s="7">
        <v>703912.05799999996</v>
      </c>
      <c r="S59" s="7">
        <v>263454.39199999999</v>
      </c>
      <c r="T59" s="7">
        <v>164365.128</v>
      </c>
      <c r="U59" s="7">
        <v>0</v>
      </c>
      <c r="V59" s="7">
        <f t="shared" si="14"/>
        <v>967366.45</v>
      </c>
      <c r="W59" s="7">
        <f t="shared" si="15"/>
        <v>954427.07799999998</v>
      </c>
      <c r="X59" s="7">
        <f t="shared" si="16"/>
        <v>1667.8731896551724</v>
      </c>
      <c r="Y59" s="7">
        <f t="shared" si="17"/>
        <v>1384.4850379310344</v>
      </c>
      <c r="Z59" s="7">
        <f t="shared" si="18"/>
        <v>1362.1757758620688</v>
      </c>
      <c r="AA59" s="7">
        <f t="shared" si="19"/>
        <v>1213.6414793103447</v>
      </c>
    </row>
    <row r="60" spans="1:27">
      <c r="A60" s="16" t="s">
        <v>253</v>
      </c>
      <c r="B60" s="4" t="s">
        <v>88</v>
      </c>
      <c r="C60" s="4" t="s">
        <v>92</v>
      </c>
      <c r="D60" s="13">
        <v>209</v>
      </c>
      <c r="E60" s="14">
        <v>1</v>
      </c>
      <c r="F60" s="14">
        <v>0</v>
      </c>
      <c r="G60" s="14">
        <v>23.53</v>
      </c>
      <c r="H60" s="14">
        <v>2</v>
      </c>
      <c r="I60" s="14">
        <v>1.06</v>
      </c>
      <c r="J60" s="14">
        <f t="shared" si="10"/>
        <v>20.189999999999998</v>
      </c>
      <c r="K60" s="4">
        <v>7.4</v>
      </c>
      <c r="L60" s="14">
        <v>27.59</v>
      </c>
      <c r="M60" s="15">
        <f t="shared" si="11"/>
        <v>0.73178687930409558</v>
      </c>
      <c r="N60" s="4">
        <v>17.600000000000001</v>
      </c>
      <c r="O60" s="14">
        <f t="shared" si="12"/>
        <v>45.19</v>
      </c>
      <c r="P60" s="6">
        <f t="shared" si="13"/>
        <v>8.1864473168820986</v>
      </c>
      <c r="Q60" s="7">
        <v>-727.53</v>
      </c>
      <c r="R60" s="7">
        <v>295574.40899999999</v>
      </c>
      <c r="S60" s="7">
        <v>131929.821</v>
      </c>
      <c r="T60" s="7">
        <v>80002.967999999993</v>
      </c>
      <c r="U60" s="7">
        <v>0</v>
      </c>
      <c r="V60" s="7">
        <f t="shared" si="14"/>
        <v>427504.23</v>
      </c>
      <c r="W60" s="7">
        <f t="shared" si="15"/>
        <v>426776.69999999995</v>
      </c>
      <c r="X60" s="7">
        <f t="shared" si="16"/>
        <v>2045.4747846889952</v>
      </c>
      <c r="Y60" s="7">
        <f t="shared" si="17"/>
        <v>1662.6854641148325</v>
      </c>
      <c r="Z60" s="7">
        <f t="shared" si="18"/>
        <v>1659.2044593301434</v>
      </c>
      <c r="AA60" s="7">
        <f t="shared" si="19"/>
        <v>1414.2316220095693</v>
      </c>
    </row>
    <row r="61" spans="1:27">
      <c r="A61" s="16" t="s">
        <v>254</v>
      </c>
      <c r="B61" s="4" t="s">
        <v>88</v>
      </c>
      <c r="C61" s="4" t="s">
        <v>97</v>
      </c>
      <c r="D61" s="13">
        <v>322</v>
      </c>
      <c r="E61" s="14">
        <v>1</v>
      </c>
      <c r="F61" s="14">
        <v>1</v>
      </c>
      <c r="G61" s="14">
        <v>32.94</v>
      </c>
      <c r="H61" s="14">
        <v>4.0999999999999996</v>
      </c>
      <c r="I61" s="14">
        <v>3.93</v>
      </c>
      <c r="J61" s="14">
        <f t="shared" si="10"/>
        <v>29.77</v>
      </c>
      <c r="K61" s="4">
        <v>13.2</v>
      </c>
      <c r="L61" s="14">
        <v>42.97</v>
      </c>
      <c r="M61" s="15">
        <f t="shared" si="11"/>
        <v>0.69280893646730279</v>
      </c>
      <c r="N61" s="4">
        <v>22</v>
      </c>
      <c r="O61" s="14">
        <f t="shared" si="12"/>
        <v>64.97</v>
      </c>
      <c r="P61" s="6">
        <f t="shared" si="13"/>
        <v>8.6933045356371501</v>
      </c>
      <c r="Q61" s="7">
        <v>0</v>
      </c>
      <c r="R61" s="7">
        <v>441820.64399999997</v>
      </c>
      <c r="S61" s="7">
        <v>256802.008</v>
      </c>
      <c r="T61" s="7">
        <v>188293.74</v>
      </c>
      <c r="U61" s="7">
        <v>0</v>
      </c>
      <c r="V61" s="7">
        <f t="shared" si="14"/>
        <v>698622.652</v>
      </c>
      <c r="W61" s="7">
        <f t="shared" si="15"/>
        <v>698622.652</v>
      </c>
      <c r="X61" s="7">
        <f t="shared" si="16"/>
        <v>2169.6355652173911</v>
      </c>
      <c r="Y61" s="7">
        <f t="shared" si="17"/>
        <v>1584.8723975155281</v>
      </c>
      <c r="Z61" s="7">
        <f t="shared" si="18"/>
        <v>1584.8723975155281</v>
      </c>
      <c r="AA61" s="7">
        <f t="shared" si="19"/>
        <v>1372.1138012422359</v>
      </c>
    </row>
    <row r="62" spans="1:27">
      <c r="A62" s="16" t="s">
        <v>254</v>
      </c>
      <c r="B62" s="4" t="s">
        <v>88</v>
      </c>
      <c r="C62" s="4" t="s">
        <v>95</v>
      </c>
      <c r="D62" s="13">
        <v>382</v>
      </c>
      <c r="E62" s="14">
        <v>1</v>
      </c>
      <c r="F62" s="14">
        <v>1</v>
      </c>
      <c r="G62" s="14">
        <v>39.659999999999997</v>
      </c>
      <c r="H62" s="14">
        <v>4.38</v>
      </c>
      <c r="I62" s="14">
        <v>5.9</v>
      </c>
      <c r="J62" s="14">
        <f t="shared" si="10"/>
        <v>48.44</v>
      </c>
      <c r="K62" s="4">
        <v>3.5</v>
      </c>
      <c r="L62" s="14">
        <v>51.94</v>
      </c>
      <c r="M62" s="15">
        <f t="shared" si="11"/>
        <v>0.93261455525606474</v>
      </c>
      <c r="N62" s="4">
        <v>22.8</v>
      </c>
      <c r="O62" s="14">
        <f t="shared" si="12"/>
        <v>74.739999999999995</v>
      </c>
      <c r="P62" s="6">
        <f t="shared" si="13"/>
        <v>8.6739327883742057</v>
      </c>
      <c r="Q62" s="7">
        <v>-45718.482000000004</v>
      </c>
      <c r="R62" s="7">
        <v>636266.48899999994</v>
      </c>
      <c r="S62" s="7">
        <v>252184.57199999999</v>
      </c>
      <c r="T62" s="7">
        <v>141124.82399999999</v>
      </c>
      <c r="U62" s="7">
        <v>0</v>
      </c>
      <c r="V62" s="7">
        <f t="shared" si="14"/>
        <v>888451.06099999999</v>
      </c>
      <c r="W62" s="7">
        <f t="shared" si="15"/>
        <v>842732.57900000003</v>
      </c>
      <c r="X62" s="7">
        <f t="shared" si="16"/>
        <v>2325.7881178010471</v>
      </c>
      <c r="Y62" s="7">
        <f t="shared" si="17"/>
        <v>1956.3514057591622</v>
      </c>
      <c r="Z62" s="7">
        <f t="shared" si="18"/>
        <v>1836.6695157068064</v>
      </c>
      <c r="AA62" s="7">
        <f t="shared" si="19"/>
        <v>1665.6190811518322</v>
      </c>
    </row>
    <row r="63" spans="1:27">
      <c r="A63" s="16" t="s">
        <v>255</v>
      </c>
      <c r="B63" s="4" t="s">
        <v>88</v>
      </c>
      <c r="C63" s="4" t="s">
        <v>93</v>
      </c>
      <c r="D63" s="13">
        <v>419</v>
      </c>
      <c r="E63" s="14">
        <v>1</v>
      </c>
      <c r="F63" s="14">
        <v>1</v>
      </c>
      <c r="G63" s="14">
        <v>38.619999999999997</v>
      </c>
      <c r="H63" s="14">
        <v>5.3</v>
      </c>
      <c r="I63" s="14">
        <v>3.61</v>
      </c>
      <c r="J63" s="14">
        <f t="shared" si="10"/>
        <v>33.53</v>
      </c>
      <c r="K63" s="4">
        <v>16</v>
      </c>
      <c r="L63" s="14">
        <v>49.53</v>
      </c>
      <c r="M63" s="15">
        <f t="shared" si="11"/>
        <v>0.67696345649101552</v>
      </c>
      <c r="N63" s="4">
        <v>28</v>
      </c>
      <c r="O63" s="14">
        <f t="shared" si="12"/>
        <v>77.53</v>
      </c>
      <c r="P63" s="6">
        <f t="shared" si="13"/>
        <v>9.540072859744992</v>
      </c>
      <c r="Q63" s="7">
        <v>-36140.016000000003</v>
      </c>
      <c r="R63" s="7">
        <v>656073.02500000002</v>
      </c>
      <c r="S63" s="7">
        <v>287034.68599999999</v>
      </c>
      <c r="T63" s="7">
        <v>154583.976</v>
      </c>
      <c r="U63" s="7">
        <v>0</v>
      </c>
      <c r="V63" s="7">
        <f t="shared" si="14"/>
        <v>943107.71100000001</v>
      </c>
      <c r="W63" s="7">
        <f t="shared" si="15"/>
        <v>906967.69500000007</v>
      </c>
      <c r="X63" s="7">
        <f t="shared" si="16"/>
        <v>2250.8537255369929</v>
      </c>
      <c r="Y63" s="7">
        <f t="shared" si="17"/>
        <v>1881.9182219570405</v>
      </c>
      <c r="Z63" s="7">
        <f t="shared" si="18"/>
        <v>1795.6652004773271</v>
      </c>
      <c r="AA63" s="7">
        <f t="shared" si="19"/>
        <v>1565.8067422434367</v>
      </c>
    </row>
    <row r="64" spans="1:27">
      <c r="A64" s="16" t="s">
        <v>255</v>
      </c>
      <c r="B64" s="4" t="s">
        <v>88</v>
      </c>
      <c r="C64" s="4" t="s">
        <v>89</v>
      </c>
      <c r="D64" s="13">
        <v>450</v>
      </c>
      <c r="E64" s="14">
        <v>1</v>
      </c>
      <c r="F64" s="14">
        <v>1</v>
      </c>
      <c r="G64" s="14">
        <v>39.96</v>
      </c>
      <c r="H64" s="14">
        <v>5.52</v>
      </c>
      <c r="I64" s="14">
        <v>8.82</v>
      </c>
      <c r="J64" s="14">
        <f t="shared" si="10"/>
        <v>48.8</v>
      </c>
      <c r="K64" s="4">
        <v>7.5</v>
      </c>
      <c r="L64" s="14">
        <v>56.3</v>
      </c>
      <c r="M64" s="15">
        <f t="shared" si="11"/>
        <v>0.86678507992895204</v>
      </c>
      <c r="N64" s="4">
        <v>23.5</v>
      </c>
      <c r="O64" s="14">
        <f t="shared" si="12"/>
        <v>79.8</v>
      </c>
      <c r="P64" s="6">
        <f t="shared" si="13"/>
        <v>9.8944591029023741</v>
      </c>
      <c r="Q64" s="7">
        <v>-62157.34</v>
      </c>
      <c r="R64" s="7">
        <v>686809.397</v>
      </c>
      <c r="S64" s="7">
        <v>454846.05599999998</v>
      </c>
      <c r="T64" s="7">
        <v>307092.88199999998</v>
      </c>
      <c r="U64" s="7">
        <v>0</v>
      </c>
      <c r="V64" s="7">
        <f t="shared" si="14"/>
        <v>1141655.453</v>
      </c>
      <c r="W64" s="7">
        <f t="shared" si="15"/>
        <v>1079498.1129999999</v>
      </c>
      <c r="X64" s="7">
        <f t="shared" si="16"/>
        <v>2537.0121177777778</v>
      </c>
      <c r="Y64" s="7">
        <f t="shared" si="17"/>
        <v>1854.583491111111</v>
      </c>
      <c r="Z64" s="7">
        <f t="shared" si="18"/>
        <v>1716.4560688888887</v>
      </c>
      <c r="AA64" s="7">
        <f t="shared" si="19"/>
        <v>1526.2431044444445</v>
      </c>
    </row>
    <row r="65" spans="1:27">
      <c r="A65" s="16" t="s">
        <v>255</v>
      </c>
      <c r="B65" s="4" t="s">
        <v>88</v>
      </c>
      <c r="C65" s="4" t="s">
        <v>94</v>
      </c>
      <c r="D65" s="13">
        <v>463</v>
      </c>
      <c r="E65" s="14">
        <v>1</v>
      </c>
      <c r="F65" s="14">
        <v>0</v>
      </c>
      <c r="G65" s="14">
        <v>41.87</v>
      </c>
      <c r="H65" s="14">
        <v>4</v>
      </c>
      <c r="I65" s="14">
        <v>2</v>
      </c>
      <c r="J65" s="14">
        <f t="shared" si="10"/>
        <v>45.769999999999996</v>
      </c>
      <c r="K65" s="4">
        <v>3.1</v>
      </c>
      <c r="L65" s="14">
        <v>48.87</v>
      </c>
      <c r="M65" s="15">
        <f t="shared" si="11"/>
        <v>0.93656640065479846</v>
      </c>
      <c r="N65" s="4">
        <v>33.5</v>
      </c>
      <c r="O65" s="14">
        <f t="shared" si="12"/>
        <v>82.36999999999999</v>
      </c>
      <c r="P65" s="6">
        <f t="shared" si="13"/>
        <v>10.093743187268368</v>
      </c>
      <c r="Q65" s="7">
        <v>-66602.837</v>
      </c>
      <c r="R65" s="7">
        <v>681812.53</v>
      </c>
      <c r="S65" s="7">
        <v>363663.25099999999</v>
      </c>
      <c r="T65" s="7">
        <v>4862.6639999999998</v>
      </c>
      <c r="U65" s="7">
        <v>0</v>
      </c>
      <c r="V65" s="7">
        <f t="shared" si="14"/>
        <v>1045475.781</v>
      </c>
      <c r="W65" s="7">
        <f t="shared" si="15"/>
        <v>978872.9439999999</v>
      </c>
      <c r="X65" s="7">
        <f t="shared" si="16"/>
        <v>2258.0470431965441</v>
      </c>
      <c r="Y65" s="7">
        <f t="shared" si="17"/>
        <v>2247.5445291576675</v>
      </c>
      <c r="Z65" s="7">
        <f t="shared" si="18"/>
        <v>2103.6939092872567</v>
      </c>
      <c r="AA65" s="7">
        <f t="shared" si="19"/>
        <v>1472.5972570194385</v>
      </c>
    </row>
    <row r="66" spans="1:27">
      <c r="A66" s="16" t="s">
        <v>255</v>
      </c>
      <c r="B66" s="4" t="s">
        <v>88</v>
      </c>
      <c r="C66" s="4" t="s">
        <v>91</v>
      </c>
      <c r="D66" s="13">
        <v>491</v>
      </c>
      <c r="E66" s="14">
        <v>1</v>
      </c>
      <c r="F66" s="14">
        <v>1</v>
      </c>
      <c r="G66" s="14">
        <v>44.42</v>
      </c>
      <c r="H66" s="14">
        <v>7.17</v>
      </c>
      <c r="I66" s="14">
        <v>3.2</v>
      </c>
      <c r="J66" s="14">
        <f t="shared" si="10"/>
        <v>50.79</v>
      </c>
      <c r="K66" s="4">
        <v>6</v>
      </c>
      <c r="L66" s="14">
        <v>56.79</v>
      </c>
      <c r="M66" s="15">
        <f t="shared" si="11"/>
        <v>0.89434759640781825</v>
      </c>
      <c r="N66" s="4">
        <v>25.5</v>
      </c>
      <c r="O66" s="14">
        <f t="shared" si="12"/>
        <v>82.289999999999992</v>
      </c>
      <c r="P66" s="6">
        <f t="shared" si="13"/>
        <v>9.5173483233184726</v>
      </c>
      <c r="Q66" s="7">
        <v>-39197.646000000001</v>
      </c>
      <c r="R66" s="7">
        <v>732162.39399999997</v>
      </c>
      <c r="S66" s="7">
        <v>319088.58799999999</v>
      </c>
      <c r="T66" s="7">
        <v>197856.15599999999</v>
      </c>
      <c r="U66" s="7">
        <v>0</v>
      </c>
      <c r="V66" s="7">
        <f t="shared" si="14"/>
        <v>1051250.9819999998</v>
      </c>
      <c r="W66" s="7">
        <f t="shared" si="15"/>
        <v>1012053.3359999999</v>
      </c>
      <c r="X66" s="7">
        <f t="shared" si="16"/>
        <v>2141.0406965376778</v>
      </c>
      <c r="Y66" s="7">
        <f t="shared" si="17"/>
        <v>1738.0750020366597</v>
      </c>
      <c r="Z66" s="7">
        <f t="shared" si="18"/>
        <v>1658.2427291242361</v>
      </c>
      <c r="AA66" s="7">
        <f t="shared" si="19"/>
        <v>1491.1657718940937</v>
      </c>
    </row>
    <row r="67" spans="1:27">
      <c r="A67" s="16" t="s">
        <v>257</v>
      </c>
      <c r="B67" s="4" t="s">
        <v>88</v>
      </c>
      <c r="C67" s="4" t="s">
        <v>90</v>
      </c>
      <c r="D67" s="13">
        <v>610</v>
      </c>
      <c r="E67" s="14">
        <v>1</v>
      </c>
      <c r="F67" s="14">
        <v>2</v>
      </c>
      <c r="G67" s="14">
        <v>52.39</v>
      </c>
      <c r="H67" s="14">
        <v>4.08</v>
      </c>
      <c r="I67" s="14">
        <v>11.75</v>
      </c>
      <c r="J67" s="14">
        <f t="shared" si="10"/>
        <v>49.32</v>
      </c>
      <c r="K67" s="4">
        <v>21.9</v>
      </c>
      <c r="L67" s="14">
        <v>71.22</v>
      </c>
      <c r="M67" s="15">
        <f t="shared" si="11"/>
        <v>0.69250210614995789</v>
      </c>
      <c r="N67" s="4">
        <v>24.8</v>
      </c>
      <c r="O67" s="14">
        <f t="shared" si="12"/>
        <v>96.02000000000001</v>
      </c>
      <c r="P67" s="6">
        <f t="shared" si="13"/>
        <v>10.802195856206836</v>
      </c>
      <c r="Q67" s="7">
        <v>-4752.0780000000004</v>
      </c>
      <c r="R67" s="7">
        <v>762701.05200000003</v>
      </c>
      <c r="S67" s="7">
        <v>279169.02299999999</v>
      </c>
      <c r="T67" s="7">
        <v>148746.16800000001</v>
      </c>
      <c r="U67" s="7">
        <v>0</v>
      </c>
      <c r="V67" s="7">
        <f t="shared" si="14"/>
        <v>1041870.075</v>
      </c>
      <c r="W67" s="7">
        <f t="shared" si="15"/>
        <v>1037117.997</v>
      </c>
      <c r="X67" s="7">
        <f t="shared" si="16"/>
        <v>1707.9837295081966</v>
      </c>
      <c r="Y67" s="7">
        <f t="shared" si="17"/>
        <v>1464.1375524590162</v>
      </c>
      <c r="Z67" s="7">
        <f t="shared" si="18"/>
        <v>1456.3472606557375</v>
      </c>
      <c r="AA67" s="7">
        <f t="shared" si="19"/>
        <v>1250.329593442623</v>
      </c>
    </row>
    <row r="68" spans="1:27">
      <c r="A68" s="16" t="s">
        <v>257</v>
      </c>
      <c r="B68" s="4" t="s">
        <v>88</v>
      </c>
      <c r="C68" s="4" t="s">
        <v>96</v>
      </c>
      <c r="D68" s="13">
        <v>612</v>
      </c>
      <c r="E68" s="14">
        <v>1</v>
      </c>
      <c r="F68" s="14">
        <v>2</v>
      </c>
      <c r="G68" s="14">
        <v>53.49</v>
      </c>
      <c r="H68" s="14">
        <v>6.15</v>
      </c>
      <c r="I68" s="14">
        <v>7.31</v>
      </c>
      <c r="J68" s="14">
        <f t="shared" si="10"/>
        <v>58.25</v>
      </c>
      <c r="K68" s="4">
        <v>11.7</v>
      </c>
      <c r="L68" s="14">
        <v>69.95</v>
      </c>
      <c r="M68" s="15">
        <f t="shared" si="11"/>
        <v>0.83273766976411723</v>
      </c>
      <c r="N68" s="4">
        <v>41.9</v>
      </c>
      <c r="O68" s="14">
        <f t="shared" si="12"/>
        <v>111.85000000000001</v>
      </c>
      <c r="P68" s="6">
        <f t="shared" si="13"/>
        <v>10.261569416498993</v>
      </c>
      <c r="Q68" s="7">
        <v>-33242.89</v>
      </c>
      <c r="R68" s="7">
        <v>922583.66500000004</v>
      </c>
      <c r="S68" s="7">
        <v>364326.27899999998</v>
      </c>
      <c r="T68" s="7">
        <v>214554.23999999999</v>
      </c>
      <c r="U68" s="7">
        <v>0</v>
      </c>
      <c r="V68" s="7">
        <f t="shared" si="14"/>
        <v>1286909.9440000001</v>
      </c>
      <c r="W68" s="7">
        <f t="shared" si="15"/>
        <v>1253667.0540000002</v>
      </c>
      <c r="X68" s="7">
        <f t="shared" si="16"/>
        <v>2102.7940261437911</v>
      </c>
      <c r="Y68" s="7">
        <f t="shared" si="17"/>
        <v>1752.2152026143792</v>
      </c>
      <c r="Z68" s="7">
        <f t="shared" si="18"/>
        <v>1697.8967549019612</v>
      </c>
      <c r="AA68" s="7">
        <f t="shared" si="19"/>
        <v>1507.4896486928105</v>
      </c>
    </row>
    <row r="69" spans="1:27">
      <c r="A69" s="16" t="s">
        <v>251</v>
      </c>
      <c r="B69" s="4" t="s">
        <v>98</v>
      </c>
      <c r="C69" s="4" t="s">
        <v>100</v>
      </c>
      <c r="D69" s="13">
        <v>96</v>
      </c>
      <c r="E69" s="14">
        <v>0.5</v>
      </c>
      <c r="F69" s="14">
        <v>0.5</v>
      </c>
      <c r="G69" s="14">
        <v>9.5</v>
      </c>
      <c r="H69" s="14">
        <v>1</v>
      </c>
      <c r="I69" s="14">
        <v>0.5</v>
      </c>
      <c r="J69" s="14">
        <f t="shared" si="10"/>
        <v>12</v>
      </c>
      <c r="K69" s="4">
        <v>0</v>
      </c>
      <c r="L69" s="14">
        <v>12</v>
      </c>
      <c r="M69" s="15">
        <f t="shared" si="11"/>
        <v>1</v>
      </c>
      <c r="N69" s="4">
        <v>7.4</v>
      </c>
      <c r="O69" s="14">
        <f t="shared" si="12"/>
        <v>19.399999999999999</v>
      </c>
      <c r="P69" s="6">
        <f t="shared" si="13"/>
        <v>9.1428571428571423</v>
      </c>
      <c r="Q69" s="7">
        <v>-26720.194</v>
      </c>
      <c r="R69" s="7">
        <v>197956.103</v>
      </c>
      <c r="S69" s="7">
        <v>96882.678</v>
      </c>
      <c r="T69" s="7">
        <v>63846.016000000003</v>
      </c>
      <c r="U69" s="7">
        <v>0</v>
      </c>
      <c r="V69" s="7">
        <f t="shared" si="14"/>
        <v>294838.78100000002</v>
      </c>
      <c r="W69" s="7">
        <f t="shared" si="15"/>
        <v>268118.587</v>
      </c>
      <c r="X69" s="7">
        <f t="shared" si="16"/>
        <v>3071.2373020833334</v>
      </c>
      <c r="Y69" s="7">
        <f t="shared" si="17"/>
        <v>2406.1746354166667</v>
      </c>
      <c r="Z69" s="7">
        <f t="shared" si="18"/>
        <v>2127.8392812500001</v>
      </c>
      <c r="AA69" s="7">
        <f t="shared" si="19"/>
        <v>2062.0427395833335</v>
      </c>
    </row>
    <row r="70" spans="1:27">
      <c r="A70" s="16" t="s">
        <v>254</v>
      </c>
      <c r="B70" s="4" t="s">
        <v>98</v>
      </c>
      <c r="C70" s="4" t="s">
        <v>101</v>
      </c>
      <c r="D70" s="13">
        <v>322</v>
      </c>
      <c r="E70" s="14">
        <v>1</v>
      </c>
      <c r="F70" s="14">
        <v>0</v>
      </c>
      <c r="G70" s="14">
        <v>28.44</v>
      </c>
      <c r="H70" s="14">
        <v>4</v>
      </c>
      <c r="I70" s="14">
        <v>2.02</v>
      </c>
      <c r="J70" s="14">
        <f t="shared" si="10"/>
        <v>27.36</v>
      </c>
      <c r="K70" s="4">
        <v>7.1</v>
      </c>
      <c r="L70" s="14">
        <v>34.46</v>
      </c>
      <c r="M70" s="15">
        <f t="shared" si="11"/>
        <v>0.79396401625072544</v>
      </c>
      <c r="N70" s="4">
        <v>16.100000000000001</v>
      </c>
      <c r="O70" s="14">
        <f t="shared" si="12"/>
        <v>50.56</v>
      </c>
      <c r="P70" s="6">
        <f t="shared" si="13"/>
        <v>9.9260172626387178</v>
      </c>
      <c r="Q70" s="7">
        <v>-50424.493999999999</v>
      </c>
      <c r="R70" s="7">
        <v>472711.07400000002</v>
      </c>
      <c r="S70" s="7">
        <v>307565.26699999999</v>
      </c>
      <c r="T70" s="7">
        <v>226827.96299999999</v>
      </c>
      <c r="U70" s="7">
        <v>0</v>
      </c>
      <c r="V70" s="7">
        <f t="shared" si="14"/>
        <v>780276.34100000001</v>
      </c>
      <c r="W70" s="7">
        <f t="shared" si="15"/>
        <v>729851.84700000007</v>
      </c>
      <c r="X70" s="7">
        <f t="shared" si="16"/>
        <v>2423.2184503105591</v>
      </c>
      <c r="Y70" s="7">
        <f t="shared" si="17"/>
        <v>1718.7837826086957</v>
      </c>
      <c r="Z70" s="7">
        <f t="shared" si="18"/>
        <v>1562.1859751552797</v>
      </c>
      <c r="AA70" s="7">
        <f t="shared" si="19"/>
        <v>1468.0468136645964</v>
      </c>
    </row>
    <row r="71" spans="1:27">
      <c r="A71" s="16" t="s">
        <v>255</v>
      </c>
      <c r="B71" s="4" t="s">
        <v>98</v>
      </c>
      <c r="C71" s="4" t="s">
        <v>102</v>
      </c>
      <c r="D71" s="13">
        <v>413</v>
      </c>
      <c r="E71" s="14">
        <v>1</v>
      </c>
      <c r="F71" s="14">
        <v>0</v>
      </c>
      <c r="G71" s="14">
        <v>32.520000000000003</v>
      </c>
      <c r="H71" s="14">
        <v>3</v>
      </c>
      <c r="I71" s="14">
        <v>5.29</v>
      </c>
      <c r="J71" s="14">
        <f t="shared" si="10"/>
        <v>36.010000000000005</v>
      </c>
      <c r="K71" s="4">
        <v>5.8</v>
      </c>
      <c r="L71" s="14">
        <v>41.81</v>
      </c>
      <c r="M71" s="15">
        <f t="shared" si="11"/>
        <v>0.86127720640994987</v>
      </c>
      <c r="N71" s="4">
        <v>16.2</v>
      </c>
      <c r="O71" s="14">
        <f t="shared" si="12"/>
        <v>58.010000000000005</v>
      </c>
      <c r="P71" s="6">
        <f t="shared" si="13"/>
        <v>11.627252252252251</v>
      </c>
      <c r="Q71" s="7">
        <v>-36840</v>
      </c>
      <c r="R71" s="7">
        <v>598467</v>
      </c>
      <c r="S71" s="7">
        <v>198839</v>
      </c>
      <c r="T71" s="7">
        <v>103139</v>
      </c>
      <c r="U71" s="7">
        <v>0</v>
      </c>
      <c r="V71" s="7">
        <f t="shared" si="14"/>
        <v>797306</v>
      </c>
      <c r="W71" s="7">
        <f t="shared" si="15"/>
        <v>760466</v>
      </c>
      <c r="X71" s="7">
        <f t="shared" si="16"/>
        <v>1930.5230024213074</v>
      </c>
      <c r="Y71" s="7">
        <f t="shared" si="17"/>
        <v>1680.7917675544795</v>
      </c>
      <c r="Z71" s="7">
        <f t="shared" si="18"/>
        <v>1591.590799031477</v>
      </c>
      <c r="AA71" s="7">
        <f t="shared" si="19"/>
        <v>1449.0726392251815</v>
      </c>
    </row>
    <row r="72" spans="1:27">
      <c r="A72" s="16" t="s">
        <v>255</v>
      </c>
      <c r="B72" s="4" t="s">
        <v>98</v>
      </c>
      <c r="C72" s="4" t="s">
        <v>99</v>
      </c>
      <c r="D72" s="13">
        <v>427</v>
      </c>
      <c r="E72" s="14">
        <v>1</v>
      </c>
      <c r="F72" s="14">
        <v>0</v>
      </c>
      <c r="G72" s="14">
        <v>37.75</v>
      </c>
      <c r="H72" s="14">
        <v>3</v>
      </c>
      <c r="I72" s="14">
        <v>2.87</v>
      </c>
      <c r="J72" s="14">
        <f t="shared" ref="J72:J103" si="20">+L72-K72</f>
        <v>35.42</v>
      </c>
      <c r="K72" s="4">
        <v>9.1999999999999993</v>
      </c>
      <c r="L72" s="14">
        <v>44.62</v>
      </c>
      <c r="M72" s="15">
        <f t="shared" ref="M72:M103" si="21">+J72/L72</f>
        <v>0.79381443298969079</v>
      </c>
      <c r="N72" s="4">
        <v>26.3</v>
      </c>
      <c r="O72" s="14">
        <f t="shared" ref="O72:O103" si="22">+N72+J72+K72</f>
        <v>70.92</v>
      </c>
      <c r="P72" s="6">
        <f t="shared" ref="P72:P103" si="23">+D72/(H72+G72)</f>
        <v>10.478527607361963</v>
      </c>
      <c r="Q72" s="7">
        <v>-44968</v>
      </c>
      <c r="R72" s="7">
        <v>601560</v>
      </c>
      <c r="S72" s="7">
        <v>218910</v>
      </c>
      <c r="T72" s="7">
        <v>109383</v>
      </c>
      <c r="U72" s="7">
        <v>0</v>
      </c>
      <c r="V72" s="7">
        <f t="shared" ref="V72:V103" si="24">+S72+R72</f>
        <v>820470</v>
      </c>
      <c r="W72" s="7">
        <f t="shared" ref="W72:W103" si="25">+V72+Q72</f>
        <v>775502</v>
      </c>
      <c r="X72" s="7">
        <f t="shared" ref="X72:X103" si="26">+V72/D72</f>
        <v>1921.4754098360656</v>
      </c>
      <c r="Y72" s="7">
        <f t="shared" ref="Y72:Y103" si="27">+(V72-(U72+T72))/D72</f>
        <v>1665.3091334894614</v>
      </c>
      <c r="Z72" s="7">
        <f t="shared" ref="Z72:Z103" si="28">+((W72-(U72+T72))/D72)</f>
        <v>1559.9976580796254</v>
      </c>
      <c r="AA72" s="7">
        <f t="shared" ref="AA72:AA103" si="29">+R72/D72</f>
        <v>1408.8056206088993</v>
      </c>
    </row>
    <row r="73" spans="1:27">
      <c r="A73" s="16" t="s">
        <v>257</v>
      </c>
      <c r="B73" s="4" t="s">
        <v>98</v>
      </c>
      <c r="C73" s="4" t="s">
        <v>103</v>
      </c>
      <c r="D73" s="7">
        <v>644</v>
      </c>
      <c r="E73" s="14">
        <v>1</v>
      </c>
      <c r="F73" s="14">
        <v>0</v>
      </c>
      <c r="G73" s="14">
        <v>53.29</v>
      </c>
      <c r="H73" s="14">
        <v>4</v>
      </c>
      <c r="I73" s="14">
        <v>2.02</v>
      </c>
      <c r="J73" s="14">
        <f t="shared" si="20"/>
        <v>55.71</v>
      </c>
      <c r="K73" s="4">
        <v>4.5999999999999996</v>
      </c>
      <c r="L73" s="14">
        <v>60.31</v>
      </c>
      <c r="M73" s="15">
        <f t="shared" si="21"/>
        <v>0.92372740838998502</v>
      </c>
      <c r="N73" s="4">
        <v>33.299999999999997</v>
      </c>
      <c r="O73" s="14">
        <f t="shared" si="22"/>
        <v>93.609999999999985</v>
      </c>
      <c r="P73" s="6">
        <f t="shared" si="23"/>
        <v>11.24105428521557</v>
      </c>
      <c r="Q73" s="7">
        <v>-65948.005999999994</v>
      </c>
      <c r="R73" s="7">
        <v>857145.91200000001</v>
      </c>
      <c r="S73" s="7">
        <v>402062.90100000001</v>
      </c>
      <c r="T73" s="7">
        <v>252405.57</v>
      </c>
      <c r="U73" s="7">
        <v>0</v>
      </c>
      <c r="V73" s="7">
        <f t="shared" si="24"/>
        <v>1259208.8130000001</v>
      </c>
      <c r="W73" s="7">
        <f t="shared" si="25"/>
        <v>1193260.807</v>
      </c>
      <c r="X73" s="7">
        <f t="shared" si="26"/>
        <v>1955.2931878881989</v>
      </c>
      <c r="Y73" s="7">
        <f t="shared" si="27"/>
        <v>1563.3590729813666</v>
      </c>
      <c r="Z73" s="7">
        <f t="shared" si="28"/>
        <v>1460.9553369565217</v>
      </c>
      <c r="AA73" s="7">
        <f t="shared" si="29"/>
        <v>1330.9719130434783</v>
      </c>
    </row>
    <row r="74" spans="1:27">
      <c r="A74" s="16" t="s">
        <v>254</v>
      </c>
      <c r="B74" s="4" t="s">
        <v>104</v>
      </c>
      <c r="C74" s="4" t="s">
        <v>110</v>
      </c>
      <c r="D74" s="13">
        <v>318</v>
      </c>
      <c r="E74" s="14">
        <v>1</v>
      </c>
      <c r="F74" s="14">
        <v>1</v>
      </c>
      <c r="G74" s="14">
        <v>37.46</v>
      </c>
      <c r="H74" s="14">
        <v>5.16</v>
      </c>
      <c r="I74" s="14">
        <v>5</v>
      </c>
      <c r="J74" s="14">
        <f t="shared" si="20"/>
        <v>28.319999999999997</v>
      </c>
      <c r="K74" s="4">
        <v>21.3</v>
      </c>
      <c r="L74" s="14">
        <v>49.62</v>
      </c>
      <c r="M74" s="15">
        <f t="shared" si="21"/>
        <v>0.57073760580411126</v>
      </c>
      <c r="N74" s="4">
        <v>22.2</v>
      </c>
      <c r="O74" s="14">
        <f t="shared" si="22"/>
        <v>71.819999999999993</v>
      </c>
      <c r="P74" s="6">
        <f t="shared" si="23"/>
        <v>7.4612857813233218</v>
      </c>
      <c r="Q74" s="7">
        <v>-17455.828000000001</v>
      </c>
      <c r="R74" s="7">
        <v>597673.27800000005</v>
      </c>
      <c r="S74" s="7">
        <v>139715.65100000001</v>
      </c>
      <c r="T74" s="7">
        <v>53577.432000000001</v>
      </c>
      <c r="U74" s="7">
        <v>0</v>
      </c>
      <c r="V74" s="7">
        <f t="shared" si="24"/>
        <v>737388.929</v>
      </c>
      <c r="W74" s="7">
        <f t="shared" si="25"/>
        <v>719933.10100000002</v>
      </c>
      <c r="X74" s="7">
        <f t="shared" si="26"/>
        <v>2318.833110062893</v>
      </c>
      <c r="Y74" s="7">
        <f t="shared" si="27"/>
        <v>2150.3506194968554</v>
      </c>
      <c r="Z74" s="7">
        <f t="shared" si="28"/>
        <v>2095.4580786163524</v>
      </c>
      <c r="AA74" s="7">
        <f t="shared" si="29"/>
        <v>1879.4757169811323</v>
      </c>
    </row>
    <row r="75" spans="1:27">
      <c r="A75" s="16" t="s">
        <v>254</v>
      </c>
      <c r="B75" s="4" t="s">
        <v>104</v>
      </c>
      <c r="C75" s="4" t="s">
        <v>111</v>
      </c>
      <c r="D75" s="13">
        <v>324</v>
      </c>
      <c r="E75" s="14">
        <v>1</v>
      </c>
      <c r="F75" s="14">
        <v>1</v>
      </c>
      <c r="G75" s="14">
        <v>28.33</v>
      </c>
      <c r="H75" s="14">
        <v>5.05</v>
      </c>
      <c r="I75" s="14">
        <v>2</v>
      </c>
      <c r="J75" s="14">
        <f t="shared" si="20"/>
        <v>18.080000000000002</v>
      </c>
      <c r="K75" s="4">
        <v>19.3</v>
      </c>
      <c r="L75" s="14">
        <v>37.380000000000003</v>
      </c>
      <c r="M75" s="15">
        <f t="shared" si="21"/>
        <v>0.48368111289459603</v>
      </c>
      <c r="N75" s="4">
        <v>17.899999999999999</v>
      </c>
      <c r="O75" s="14">
        <f t="shared" si="22"/>
        <v>55.28</v>
      </c>
      <c r="P75" s="6">
        <f t="shared" si="23"/>
        <v>9.7064110245656092</v>
      </c>
      <c r="Q75" s="7">
        <v>-40786.406999999999</v>
      </c>
      <c r="R75" s="7">
        <v>583455.08200000005</v>
      </c>
      <c r="S75" s="7">
        <v>215849.495</v>
      </c>
      <c r="T75" s="7">
        <v>0</v>
      </c>
      <c r="U75" s="7">
        <v>0</v>
      </c>
      <c r="V75" s="7">
        <f t="shared" si="24"/>
        <v>799304.57700000005</v>
      </c>
      <c r="W75" s="7">
        <f t="shared" si="25"/>
        <v>758518.17</v>
      </c>
      <c r="X75" s="7">
        <f t="shared" si="26"/>
        <v>2466.9894351851854</v>
      </c>
      <c r="Y75" s="7">
        <f t="shared" si="27"/>
        <v>2466.9894351851854</v>
      </c>
      <c r="Z75" s="7">
        <f t="shared" si="28"/>
        <v>2341.105462962963</v>
      </c>
      <c r="AA75" s="7">
        <f t="shared" si="29"/>
        <v>1800.7872901234568</v>
      </c>
    </row>
    <row r="76" spans="1:27">
      <c r="A76" s="16" t="s">
        <v>254</v>
      </c>
      <c r="B76" s="4" t="s">
        <v>104</v>
      </c>
      <c r="C76" s="4" t="s">
        <v>109</v>
      </c>
      <c r="D76" s="13">
        <v>334</v>
      </c>
      <c r="E76" s="14">
        <v>1</v>
      </c>
      <c r="F76" s="14">
        <v>1</v>
      </c>
      <c r="G76" s="14">
        <v>30.16</v>
      </c>
      <c r="H76" s="14">
        <v>6</v>
      </c>
      <c r="I76" s="14">
        <v>3.48</v>
      </c>
      <c r="J76" s="14">
        <f t="shared" si="20"/>
        <v>27.740000000000002</v>
      </c>
      <c r="K76" s="4">
        <v>13.9</v>
      </c>
      <c r="L76" s="14">
        <v>41.64</v>
      </c>
      <c r="M76" s="15">
        <f t="shared" si="21"/>
        <v>0.66618635926993275</v>
      </c>
      <c r="N76" s="4">
        <v>20</v>
      </c>
      <c r="O76" s="14">
        <f t="shared" si="22"/>
        <v>61.64</v>
      </c>
      <c r="P76" s="6">
        <f t="shared" si="23"/>
        <v>9.2367256637168147</v>
      </c>
      <c r="Q76" s="7">
        <v>-12314.655000000001</v>
      </c>
      <c r="R76" s="7">
        <v>548013.86499999999</v>
      </c>
      <c r="S76" s="7">
        <v>246421.17</v>
      </c>
      <c r="T76" s="7">
        <v>162152.37599999999</v>
      </c>
      <c r="U76" s="7">
        <v>0</v>
      </c>
      <c r="V76" s="7">
        <f t="shared" si="24"/>
        <v>794435.03500000003</v>
      </c>
      <c r="W76" s="7">
        <f t="shared" si="25"/>
        <v>782120.38</v>
      </c>
      <c r="X76" s="7">
        <f t="shared" si="26"/>
        <v>2378.5480089820362</v>
      </c>
      <c r="Y76" s="7">
        <f t="shared" si="27"/>
        <v>1893.0618532934132</v>
      </c>
      <c r="Z76" s="7">
        <f t="shared" si="28"/>
        <v>1856.1916287425149</v>
      </c>
      <c r="AA76" s="7">
        <f t="shared" si="29"/>
        <v>1640.7600748502994</v>
      </c>
    </row>
    <row r="77" spans="1:27">
      <c r="A77" s="16" t="s">
        <v>254</v>
      </c>
      <c r="B77" s="4" t="s">
        <v>104</v>
      </c>
      <c r="C77" s="4" t="s">
        <v>105</v>
      </c>
      <c r="D77" s="13">
        <v>337</v>
      </c>
      <c r="E77" s="14">
        <v>1</v>
      </c>
      <c r="F77" s="14">
        <v>1</v>
      </c>
      <c r="G77" s="14">
        <v>31.36</v>
      </c>
      <c r="H77" s="14">
        <v>2</v>
      </c>
      <c r="I77" s="14">
        <v>6.63</v>
      </c>
      <c r="J77" s="14">
        <f t="shared" si="20"/>
        <v>29.590000000000003</v>
      </c>
      <c r="K77" s="4">
        <v>12.4</v>
      </c>
      <c r="L77" s="14">
        <v>41.99</v>
      </c>
      <c r="M77" s="15">
        <f t="shared" si="21"/>
        <v>0.70469159323648489</v>
      </c>
      <c r="N77" s="4">
        <v>25</v>
      </c>
      <c r="O77" s="14">
        <f t="shared" si="22"/>
        <v>66.990000000000009</v>
      </c>
      <c r="P77" s="6">
        <f t="shared" si="23"/>
        <v>10.101918465227818</v>
      </c>
      <c r="Q77" s="7">
        <v>-15529.138000000001</v>
      </c>
      <c r="R77" s="7">
        <v>609727.57900000003</v>
      </c>
      <c r="S77" s="7">
        <v>134899.94</v>
      </c>
      <c r="T77" s="7">
        <v>53233.62</v>
      </c>
      <c r="U77" s="7">
        <v>0</v>
      </c>
      <c r="V77" s="7">
        <f t="shared" si="24"/>
        <v>744627.51900000009</v>
      </c>
      <c r="W77" s="7">
        <f t="shared" si="25"/>
        <v>729098.38100000005</v>
      </c>
      <c r="X77" s="7">
        <f t="shared" si="26"/>
        <v>2209.5772077151337</v>
      </c>
      <c r="Y77" s="7">
        <f t="shared" si="27"/>
        <v>2051.6139436201784</v>
      </c>
      <c r="Z77" s="7">
        <f t="shared" si="28"/>
        <v>2005.5334154302673</v>
      </c>
      <c r="AA77" s="7">
        <f t="shared" si="29"/>
        <v>1809.2806498516322</v>
      </c>
    </row>
    <row r="78" spans="1:27">
      <c r="A78" s="16" t="s">
        <v>255</v>
      </c>
      <c r="B78" s="4" t="s">
        <v>104</v>
      </c>
      <c r="C78" s="4" t="s">
        <v>108</v>
      </c>
      <c r="D78" s="13">
        <v>405</v>
      </c>
      <c r="E78" s="14">
        <v>1</v>
      </c>
      <c r="F78" s="14">
        <v>1</v>
      </c>
      <c r="G78" s="14">
        <v>32.909999999999997</v>
      </c>
      <c r="H78" s="14">
        <v>4.12</v>
      </c>
      <c r="I78" s="14">
        <v>3.51</v>
      </c>
      <c r="J78" s="14">
        <f t="shared" si="20"/>
        <v>34.839999999999996</v>
      </c>
      <c r="K78" s="4">
        <v>7.7</v>
      </c>
      <c r="L78" s="14">
        <v>42.54</v>
      </c>
      <c r="M78" s="15">
        <f t="shared" si="21"/>
        <v>0.8189938881053126</v>
      </c>
      <c r="N78" s="4">
        <v>20.399999999999999</v>
      </c>
      <c r="O78" s="14">
        <f t="shared" si="22"/>
        <v>62.94</v>
      </c>
      <c r="P78" s="6">
        <f t="shared" si="23"/>
        <v>10.937078044828519</v>
      </c>
      <c r="Q78" s="7">
        <v>-15283.957</v>
      </c>
      <c r="R78" s="7">
        <v>572099.88399999996</v>
      </c>
      <c r="S78" s="7">
        <v>194241.00599999999</v>
      </c>
      <c r="T78" s="7">
        <v>97665.096000000005</v>
      </c>
      <c r="U78" s="7">
        <v>0</v>
      </c>
      <c r="V78" s="7">
        <f t="shared" si="24"/>
        <v>766340.8899999999</v>
      </c>
      <c r="W78" s="7">
        <f t="shared" si="25"/>
        <v>751056.93299999984</v>
      </c>
      <c r="X78" s="7">
        <f t="shared" si="26"/>
        <v>1892.1997283950616</v>
      </c>
      <c r="Y78" s="7">
        <f t="shared" si="27"/>
        <v>1651.0513432098762</v>
      </c>
      <c r="Z78" s="7">
        <f t="shared" si="28"/>
        <v>1613.3131777777774</v>
      </c>
      <c r="AA78" s="7">
        <f t="shared" si="29"/>
        <v>1412.5923061728395</v>
      </c>
    </row>
    <row r="79" spans="1:27">
      <c r="A79" s="16" t="s">
        <v>255</v>
      </c>
      <c r="B79" s="4" t="s">
        <v>104</v>
      </c>
      <c r="C79" s="4" t="s">
        <v>106</v>
      </c>
      <c r="D79" s="13">
        <v>409</v>
      </c>
      <c r="E79" s="14">
        <v>1</v>
      </c>
      <c r="F79" s="14">
        <v>1</v>
      </c>
      <c r="G79" s="14">
        <v>36</v>
      </c>
      <c r="H79" s="14">
        <v>6.39</v>
      </c>
      <c r="I79" s="14">
        <v>0.93</v>
      </c>
      <c r="J79" s="14">
        <f t="shared" si="20"/>
        <v>35.32</v>
      </c>
      <c r="K79" s="4">
        <v>10</v>
      </c>
      <c r="L79" s="14">
        <v>45.32</v>
      </c>
      <c r="M79" s="15">
        <f t="shared" si="21"/>
        <v>0.77934686672550746</v>
      </c>
      <c r="N79" s="4">
        <v>29.1</v>
      </c>
      <c r="O79" s="14">
        <f t="shared" si="22"/>
        <v>74.42</v>
      </c>
      <c r="P79" s="6">
        <f t="shared" si="23"/>
        <v>9.6485020051899024</v>
      </c>
      <c r="Q79" s="7">
        <v>-15211.491</v>
      </c>
      <c r="R79" s="7">
        <v>678417.33100000001</v>
      </c>
      <c r="S79" s="7">
        <v>157871.83300000001</v>
      </c>
      <c r="T79" s="7">
        <v>62971.944000000003</v>
      </c>
      <c r="U79" s="7">
        <v>0</v>
      </c>
      <c r="V79" s="7">
        <f t="shared" si="24"/>
        <v>836289.16399999999</v>
      </c>
      <c r="W79" s="7">
        <f t="shared" si="25"/>
        <v>821077.67299999995</v>
      </c>
      <c r="X79" s="7">
        <f t="shared" si="26"/>
        <v>2044.7167823960881</v>
      </c>
      <c r="Y79" s="7">
        <f t="shared" si="27"/>
        <v>1890.7511491442542</v>
      </c>
      <c r="Z79" s="7">
        <f t="shared" si="28"/>
        <v>1853.5592396088018</v>
      </c>
      <c r="AA79" s="7">
        <f t="shared" si="29"/>
        <v>1658.7220806845967</v>
      </c>
    </row>
    <row r="80" spans="1:27">
      <c r="A80" s="16" t="s">
        <v>255</v>
      </c>
      <c r="B80" s="4" t="s">
        <v>104</v>
      </c>
      <c r="C80" s="4" t="s">
        <v>107</v>
      </c>
      <c r="D80" s="13">
        <v>409</v>
      </c>
      <c r="E80" s="14">
        <v>1</v>
      </c>
      <c r="F80" s="14">
        <v>1</v>
      </c>
      <c r="G80" s="14">
        <v>38.340000000000003</v>
      </c>
      <c r="H80" s="14">
        <v>6.06</v>
      </c>
      <c r="I80" s="14">
        <v>6.81</v>
      </c>
      <c r="J80" s="14">
        <f t="shared" si="20"/>
        <v>37.010000000000005</v>
      </c>
      <c r="K80" s="4">
        <v>16.2</v>
      </c>
      <c r="L80" s="14">
        <v>53.21</v>
      </c>
      <c r="M80" s="15">
        <f t="shared" si="21"/>
        <v>0.69554595000939679</v>
      </c>
      <c r="N80" s="4">
        <v>38.4</v>
      </c>
      <c r="O80" s="14">
        <f t="shared" si="22"/>
        <v>91.61</v>
      </c>
      <c r="P80" s="6">
        <f t="shared" si="23"/>
        <v>9.2117117117117111</v>
      </c>
      <c r="Q80" s="7">
        <v>-13700.674000000001</v>
      </c>
      <c r="R80" s="7">
        <v>623516.07999999996</v>
      </c>
      <c r="S80" s="7">
        <v>163310.31899999999</v>
      </c>
      <c r="T80" s="7">
        <v>65861.975999999995</v>
      </c>
      <c r="U80" s="7">
        <v>0</v>
      </c>
      <c r="V80" s="7">
        <f t="shared" si="24"/>
        <v>786826.39899999998</v>
      </c>
      <c r="W80" s="7">
        <f t="shared" si="25"/>
        <v>773125.72499999998</v>
      </c>
      <c r="X80" s="7">
        <f t="shared" si="26"/>
        <v>1923.7809266503666</v>
      </c>
      <c r="Y80" s="7">
        <f t="shared" si="27"/>
        <v>1762.7492004889975</v>
      </c>
      <c r="Z80" s="7">
        <f t="shared" si="28"/>
        <v>1729.2512200488995</v>
      </c>
      <c r="AA80" s="7">
        <f t="shared" si="29"/>
        <v>1524.4891931540342</v>
      </c>
    </row>
    <row r="81" spans="1:27">
      <c r="A81" s="16" t="s">
        <v>256</v>
      </c>
      <c r="B81" s="4" t="s">
        <v>112</v>
      </c>
      <c r="C81" s="4" t="s">
        <v>113</v>
      </c>
      <c r="D81" s="13">
        <v>552</v>
      </c>
      <c r="E81" s="14">
        <v>1</v>
      </c>
      <c r="F81" s="14">
        <v>1</v>
      </c>
      <c r="G81" s="14">
        <v>42.88</v>
      </c>
      <c r="H81" s="14">
        <v>3.8</v>
      </c>
      <c r="I81" s="14">
        <v>5.97</v>
      </c>
      <c r="J81" s="14">
        <f t="shared" si="20"/>
        <v>37.950000000000003</v>
      </c>
      <c r="K81" s="4">
        <v>16.7</v>
      </c>
      <c r="L81" s="14">
        <v>54.65</v>
      </c>
      <c r="M81" s="15">
        <f t="shared" si="21"/>
        <v>0.6944190301921318</v>
      </c>
      <c r="N81" s="4">
        <v>27.7</v>
      </c>
      <c r="O81" s="14">
        <f t="shared" si="22"/>
        <v>82.350000000000009</v>
      </c>
      <c r="P81" s="6">
        <f t="shared" si="23"/>
        <v>11.825192802056556</v>
      </c>
      <c r="Q81" s="7">
        <v>-7161.4340000000002</v>
      </c>
      <c r="R81" s="7">
        <v>746919.66099999996</v>
      </c>
      <c r="S81" s="7">
        <v>306149.66899999999</v>
      </c>
      <c r="T81" s="7">
        <v>209437.51199999999</v>
      </c>
      <c r="U81" s="7">
        <v>0</v>
      </c>
      <c r="V81" s="7">
        <f t="shared" si="24"/>
        <v>1053069.33</v>
      </c>
      <c r="W81" s="7">
        <f t="shared" si="25"/>
        <v>1045907.8960000001</v>
      </c>
      <c r="X81" s="7">
        <f t="shared" si="26"/>
        <v>1907.734293478261</v>
      </c>
      <c r="Y81" s="7">
        <f t="shared" si="27"/>
        <v>1528.3185108695654</v>
      </c>
      <c r="Z81" s="7">
        <f t="shared" si="28"/>
        <v>1515.3448985507248</v>
      </c>
      <c r="AA81" s="7">
        <f t="shared" si="29"/>
        <v>1353.1153278985507</v>
      </c>
    </row>
    <row r="82" spans="1:27">
      <c r="A82" s="16" t="s">
        <v>252</v>
      </c>
      <c r="B82" s="4" t="s">
        <v>114</v>
      </c>
      <c r="C82" s="4" t="s">
        <v>115</v>
      </c>
      <c r="D82" s="13">
        <v>161</v>
      </c>
      <c r="E82" s="14">
        <v>1</v>
      </c>
      <c r="F82" s="14">
        <v>1</v>
      </c>
      <c r="G82" s="14">
        <v>17.98</v>
      </c>
      <c r="H82" s="14">
        <v>2.1</v>
      </c>
      <c r="I82" s="14">
        <v>1.05</v>
      </c>
      <c r="J82" s="14">
        <f t="shared" si="20"/>
        <v>14.629999999999999</v>
      </c>
      <c r="K82" s="4">
        <v>8.5</v>
      </c>
      <c r="L82" s="14">
        <v>23.13</v>
      </c>
      <c r="M82" s="15">
        <f t="shared" si="21"/>
        <v>0.63251188932122782</v>
      </c>
      <c r="N82" s="4">
        <v>17.3</v>
      </c>
      <c r="O82" s="14">
        <f t="shared" si="22"/>
        <v>40.43</v>
      </c>
      <c r="P82" s="6">
        <f t="shared" si="23"/>
        <v>8.0179282868525892</v>
      </c>
      <c r="Q82" s="7">
        <v>-903.53800000000001</v>
      </c>
      <c r="R82" s="7">
        <v>380602.52500000002</v>
      </c>
      <c r="S82" s="7">
        <v>107024.51300000001</v>
      </c>
      <c r="T82" s="7">
        <v>37774.091999999997</v>
      </c>
      <c r="U82" s="7">
        <v>0</v>
      </c>
      <c r="V82" s="7">
        <f t="shared" si="24"/>
        <v>487627.03800000006</v>
      </c>
      <c r="W82" s="7">
        <f t="shared" si="25"/>
        <v>486723.50000000006</v>
      </c>
      <c r="X82" s="7">
        <f t="shared" si="26"/>
        <v>3028.7393664596275</v>
      </c>
      <c r="Y82" s="7">
        <f t="shared" si="27"/>
        <v>2794.1176770186339</v>
      </c>
      <c r="Z82" s="7">
        <f t="shared" si="28"/>
        <v>2788.5056397515532</v>
      </c>
      <c r="AA82" s="7">
        <f t="shared" si="29"/>
        <v>2363.9908385093167</v>
      </c>
    </row>
    <row r="83" spans="1:27">
      <c r="A83" s="16" t="s">
        <v>253</v>
      </c>
      <c r="B83" s="4" t="s">
        <v>116</v>
      </c>
      <c r="C83" s="4" t="s">
        <v>118</v>
      </c>
      <c r="D83" s="13">
        <v>241</v>
      </c>
      <c r="E83" s="14">
        <v>1</v>
      </c>
      <c r="F83" s="14">
        <v>1.07</v>
      </c>
      <c r="G83" s="14">
        <v>29.45</v>
      </c>
      <c r="H83" s="14">
        <v>2.0499999999999998</v>
      </c>
      <c r="I83" s="14">
        <v>0</v>
      </c>
      <c r="J83" s="14">
        <f t="shared" si="20"/>
        <v>29.57</v>
      </c>
      <c r="K83" s="4">
        <v>4</v>
      </c>
      <c r="L83" s="14">
        <v>33.57</v>
      </c>
      <c r="M83" s="15">
        <f t="shared" si="21"/>
        <v>0.8808459934465297</v>
      </c>
      <c r="N83" s="4">
        <v>23.6</v>
      </c>
      <c r="O83" s="14">
        <f t="shared" si="22"/>
        <v>57.17</v>
      </c>
      <c r="P83" s="6">
        <f t="shared" si="23"/>
        <v>7.6507936507936511</v>
      </c>
      <c r="Q83" s="7">
        <v>-8238.3469999999998</v>
      </c>
      <c r="R83" s="7">
        <v>486824.34</v>
      </c>
      <c r="S83" s="7">
        <v>188921.845</v>
      </c>
      <c r="T83" s="7">
        <v>123845.004</v>
      </c>
      <c r="U83" s="7">
        <v>0</v>
      </c>
      <c r="V83" s="7">
        <f t="shared" si="24"/>
        <v>675746.18500000006</v>
      </c>
      <c r="W83" s="7">
        <f t="shared" si="25"/>
        <v>667507.83800000011</v>
      </c>
      <c r="X83" s="7">
        <f t="shared" si="26"/>
        <v>2803.9260788381744</v>
      </c>
      <c r="Y83" s="7">
        <f t="shared" si="27"/>
        <v>2290.046394190872</v>
      </c>
      <c r="Z83" s="7">
        <f t="shared" si="28"/>
        <v>2255.8623817427392</v>
      </c>
      <c r="AA83" s="7">
        <f t="shared" si="29"/>
        <v>2020.0180082987554</v>
      </c>
    </row>
    <row r="84" spans="1:27">
      <c r="A84" s="16" t="s">
        <v>253</v>
      </c>
      <c r="B84" s="4" t="s">
        <v>116</v>
      </c>
      <c r="C84" s="4" t="s">
        <v>117</v>
      </c>
      <c r="D84" s="13">
        <v>289</v>
      </c>
      <c r="E84" s="14">
        <v>1.05</v>
      </c>
      <c r="F84" s="14">
        <v>1.05</v>
      </c>
      <c r="G84" s="14">
        <v>28.56</v>
      </c>
      <c r="H84" s="14">
        <v>6.39</v>
      </c>
      <c r="I84" s="14">
        <v>0</v>
      </c>
      <c r="J84" s="14">
        <f t="shared" si="20"/>
        <v>19.949999999999996</v>
      </c>
      <c r="K84" s="4">
        <v>17.100000000000001</v>
      </c>
      <c r="L84" s="14">
        <v>37.049999999999997</v>
      </c>
      <c r="M84" s="15">
        <f t="shared" si="21"/>
        <v>0.53846153846153844</v>
      </c>
      <c r="N84" s="4">
        <v>25.7</v>
      </c>
      <c r="O84" s="14">
        <f t="shared" si="22"/>
        <v>62.749999999999993</v>
      </c>
      <c r="P84" s="6">
        <f t="shared" si="23"/>
        <v>8.2689556509299003</v>
      </c>
      <c r="Q84" s="7">
        <v>-2843.9209999999998</v>
      </c>
      <c r="R84" s="7">
        <v>549650.12600000005</v>
      </c>
      <c r="S84" s="7">
        <v>218376.75099999999</v>
      </c>
      <c r="T84" s="7">
        <v>144218.00399999999</v>
      </c>
      <c r="U84" s="7">
        <v>0</v>
      </c>
      <c r="V84" s="7">
        <f t="shared" si="24"/>
        <v>768026.87700000009</v>
      </c>
      <c r="W84" s="7">
        <f t="shared" si="25"/>
        <v>765182.95600000012</v>
      </c>
      <c r="X84" s="7">
        <f t="shared" si="26"/>
        <v>2657.5324463667826</v>
      </c>
      <c r="Y84" s="7">
        <f t="shared" si="27"/>
        <v>2158.5082110726648</v>
      </c>
      <c r="Z84" s="7">
        <f t="shared" si="28"/>
        <v>2148.6676539792393</v>
      </c>
      <c r="AA84" s="7">
        <f t="shared" si="29"/>
        <v>1901.9035501730104</v>
      </c>
    </row>
    <row r="85" spans="1:27">
      <c r="A85" s="16" t="s">
        <v>255</v>
      </c>
      <c r="B85" s="4" t="s">
        <v>119</v>
      </c>
      <c r="C85" s="4" t="s">
        <v>120</v>
      </c>
      <c r="D85" s="13">
        <v>465</v>
      </c>
      <c r="E85" s="14">
        <v>1</v>
      </c>
      <c r="F85" s="14">
        <v>1</v>
      </c>
      <c r="G85" s="14">
        <v>40.380000000000003</v>
      </c>
      <c r="H85" s="14">
        <v>2</v>
      </c>
      <c r="I85" s="14">
        <v>3.51</v>
      </c>
      <c r="J85" s="14">
        <f t="shared" si="20"/>
        <v>44.39</v>
      </c>
      <c r="K85" s="4">
        <v>3.5</v>
      </c>
      <c r="L85" s="14">
        <v>47.89</v>
      </c>
      <c r="M85" s="15">
        <f t="shared" si="21"/>
        <v>0.92691584882021294</v>
      </c>
      <c r="N85" s="4">
        <v>37.6</v>
      </c>
      <c r="O85" s="14">
        <f t="shared" si="22"/>
        <v>85.490000000000009</v>
      </c>
      <c r="P85" s="6">
        <f t="shared" si="23"/>
        <v>10.97215667767815</v>
      </c>
      <c r="Q85" s="7">
        <v>-59318.78</v>
      </c>
      <c r="R85" s="7">
        <v>735190.08400000003</v>
      </c>
      <c r="S85" s="7">
        <v>168447.15</v>
      </c>
      <c r="T85" s="7">
        <v>87614.535000000003</v>
      </c>
      <c r="U85" s="7">
        <v>0</v>
      </c>
      <c r="V85" s="7">
        <f t="shared" si="24"/>
        <v>903637.23400000005</v>
      </c>
      <c r="W85" s="7">
        <f t="shared" si="25"/>
        <v>844318.45400000003</v>
      </c>
      <c r="X85" s="7">
        <f t="shared" si="26"/>
        <v>1943.3058795698926</v>
      </c>
      <c r="Y85" s="7">
        <f t="shared" si="27"/>
        <v>1754.8875247311828</v>
      </c>
      <c r="Z85" s="7">
        <f t="shared" si="28"/>
        <v>1627.3202559139784</v>
      </c>
      <c r="AA85" s="7">
        <f t="shared" si="29"/>
        <v>1581.0539440860216</v>
      </c>
    </row>
    <row r="86" spans="1:27">
      <c r="A86" s="16" t="s">
        <v>257</v>
      </c>
      <c r="B86" s="4" t="s">
        <v>119</v>
      </c>
      <c r="C86" s="4" t="s">
        <v>121</v>
      </c>
      <c r="D86" s="13">
        <v>670</v>
      </c>
      <c r="E86" s="14">
        <v>1</v>
      </c>
      <c r="F86" s="14">
        <v>1</v>
      </c>
      <c r="G86" s="14">
        <v>52.22</v>
      </c>
      <c r="H86" s="14">
        <v>4</v>
      </c>
      <c r="I86" s="14">
        <v>2</v>
      </c>
      <c r="J86" s="14">
        <f t="shared" si="20"/>
        <v>53.62</v>
      </c>
      <c r="K86" s="4">
        <v>6.6</v>
      </c>
      <c r="L86" s="14">
        <v>60.22</v>
      </c>
      <c r="M86" s="15">
        <f t="shared" si="21"/>
        <v>0.89040185984722686</v>
      </c>
      <c r="N86" s="4">
        <v>36.6</v>
      </c>
      <c r="O86" s="14">
        <f t="shared" si="22"/>
        <v>96.82</v>
      </c>
      <c r="P86" s="6">
        <f t="shared" si="23"/>
        <v>11.91746709356101</v>
      </c>
      <c r="Q86" s="7">
        <v>-74186.559999999998</v>
      </c>
      <c r="R86" s="7">
        <v>875076.06499999994</v>
      </c>
      <c r="S86" s="7">
        <v>215679.87299999999</v>
      </c>
      <c r="T86" s="7">
        <v>86967.626000000004</v>
      </c>
      <c r="U86" s="7">
        <v>0</v>
      </c>
      <c r="V86" s="7">
        <f t="shared" si="24"/>
        <v>1090755.9379999998</v>
      </c>
      <c r="W86" s="7">
        <f t="shared" si="25"/>
        <v>1016569.3779999998</v>
      </c>
      <c r="X86" s="7">
        <f t="shared" si="26"/>
        <v>1627.9939373134325</v>
      </c>
      <c r="Y86" s="7">
        <f t="shared" si="27"/>
        <v>1498.1915104477609</v>
      </c>
      <c r="Z86" s="7">
        <f t="shared" si="28"/>
        <v>1387.465301492537</v>
      </c>
      <c r="AA86" s="7">
        <f t="shared" si="29"/>
        <v>1306.0836791044776</v>
      </c>
    </row>
    <row r="87" spans="1:27">
      <c r="A87" s="16" t="s">
        <v>251</v>
      </c>
      <c r="B87" s="4" t="s">
        <v>122</v>
      </c>
      <c r="C87" s="4" t="s">
        <v>123</v>
      </c>
      <c r="D87" s="13">
        <v>88</v>
      </c>
      <c r="E87" s="14">
        <v>1</v>
      </c>
      <c r="F87" s="14">
        <v>1</v>
      </c>
      <c r="G87" s="14">
        <v>9.65</v>
      </c>
      <c r="H87" s="14">
        <v>0</v>
      </c>
      <c r="I87" s="14">
        <v>2</v>
      </c>
      <c r="J87" s="14">
        <f t="shared" si="20"/>
        <v>11.950000000000001</v>
      </c>
      <c r="K87" s="4">
        <v>1.7</v>
      </c>
      <c r="L87" s="14">
        <v>13.65</v>
      </c>
      <c r="M87" s="15">
        <f t="shared" si="21"/>
        <v>0.87545787545787557</v>
      </c>
      <c r="N87" s="4">
        <v>9.1999999999999993</v>
      </c>
      <c r="O87" s="14">
        <f t="shared" si="22"/>
        <v>22.849999999999998</v>
      </c>
      <c r="P87" s="6">
        <f t="shared" si="23"/>
        <v>9.119170984455959</v>
      </c>
      <c r="Q87" s="7">
        <v>-11773.689</v>
      </c>
      <c r="R87" s="7">
        <v>192158.285</v>
      </c>
      <c r="S87" s="7">
        <v>143649.55499999999</v>
      </c>
      <c r="T87" s="7">
        <v>66280.524000000005</v>
      </c>
      <c r="U87" s="7">
        <v>32575.954000000002</v>
      </c>
      <c r="V87" s="7">
        <f t="shared" si="24"/>
        <v>335807.83999999997</v>
      </c>
      <c r="W87" s="7">
        <f t="shared" si="25"/>
        <v>324034.15099999995</v>
      </c>
      <c r="X87" s="7">
        <f t="shared" si="26"/>
        <v>3815.9981818181814</v>
      </c>
      <c r="Y87" s="7">
        <f t="shared" si="27"/>
        <v>2692.6291136363634</v>
      </c>
      <c r="Z87" s="7">
        <f t="shared" si="28"/>
        <v>2558.8371931818178</v>
      </c>
      <c r="AA87" s="7">
        <f t="shared" si="29"/>
        <v>2183.6168750000002</v>
      </c>
    </row>
    <row r="88" spans="1:27">
      <c r="A88" s="16" t="s">
        <v>252</v>
      </c>
      <c r="B88" s="4" t="s">
        <v>124</v>
      </c>
      <c r="C88" s="4" t="s">
        <v>126</v>
      </c>
      <c r="D88" s="13">
        <v>163</v>
      </c>
      <c r="E88" s="14">
        <v>1</v>
      </c>
      <c r="F88" s="14">
        <v>1</v>
      </c>
      <c r="G88" s="14">
        <v>21.8</v>
      </c>
      <c r="H88" s="14">
        <v>1.5</v>
      </c>
      <c r="I88" s="14">
        <v>1</v>
      </c>
      <c r="J88" s="14">
        <f t="shared" si="20"/>
        <v>22.8</v>
      </c>
      <c r="K88" s="4">
        <v>3.5</v>
      </c>
      <c r="L88" s="14">
        <v>26.3</v>
      </c>
      <c r="M88" s="15">
        <f t="shared" si="21"/>
        <v>0.86692015209125473</v>
      </c>
      <c r="N88" s="4">
        <v>16.100000000000001</v>
      </c>
      <c r="O88" s="14">
        <f t="shared" si="22"/>
        <v>42.400000000000006</v>
      </c>
      <c r="P88" s="6">
        <f t="shared" si="23"/>
        <v>6.9957081545064375</v>
      </c>
      <c r="Q88" s="7">
        <v>-1773.759</v>
      </c>
      <c r="R88" s="7">
        <v>370576.652</v>
      </c>
      <c r="S88" s="7">
        <v>178156.649</v>
      </c>
      <c r="T88" s="7">
        <v>56260.02</v>
      </c>
      <c r="U88" s="7">
        <v>85184.785999999993</v>
      </c>
      <c r="V88" s="7">
        <f t="shared" si="24"/>
        <v>548733.30099999998</v>
      </c>
      <c r="W88" s="7">
        <f t="shared" si="25"/>
        <v>546959.54200000002</v>
      </c>
      <c r="X88" s="7">
        <f t="shared" si="26"/>
        <v>3366.4619693251534</v>
      </c>
      <c r="Y88" s="7">
        <f t="shared" si="27"/>
        <v>2498.7024233128832</v>
      </c>
      <c r="Z88" s="7">
        <f t="shared" si="28"/>
        <v>2487.8204662576691</v>
      </c>
      <c r="AA88" s="7">
        <f t="shared" si="29"/>
        <v>2273.4763926380369</v>
      </c>
    </row>
    <row r="89" spans="1:27">
      <c r="A89" s="16" t="s">
        <v>254</v>
      </c>
      <c r="B89" s="4" t="s">
        <v>124</v>
      </c>
      <c r="C89" s="4" t="s">
        <v>125</v>
      </c>
      <c r="D89" s="13">
        <v>320</v>
      </c>
      <c r="E89" s="14">
        <v>1</v>
      </c>
      <c r="F89" s="14">
        <v>1</v>
      </c>
      <c r="G89" s="14">
        <v>31.6</v>
      </c>
      <c r="H89" s="14">
        <v>2.8</v>
      </c>
      <c r="I89" s="14">
        <v>1.5</v>
      </c>
      <c r="J89" s="14">
        <f t="shared" si="20"/>
        <v>37.1</v>
      </c>
      <c r="K89" s="4">
        <v>0.8</v>
      </c>
      <c r="L89" s="14">
        <v>37.9</v>
      </c>
      <c r="M89" s="15">
        <f t="shared" si="21"/>
        <v>0.97889182058047497</v>
      </c>
      <c r="N89" s="4">
        <v>20.100000000000001</v>
      </c>
      <c r="O89" s="14">
        <f t="shared" si="22"/>
        <v>58</v>
      </c>
      <c r="P89" s="6">
        <f t="shared" si="23"/>
        <v>9.3023255813953494</v>
      </c>
      <c r="Q89" s="7">
        <v>-1204.8679999999999</v>
      </c>
      <c r="R89" s="7">
        <v>500688.41</v>
      </c>
      <c r="S89" s="7">
        <v>249524.815</v>
      </c>
      <c r="T89" s="7">
        <v>163917.52799999999</v>
      </c>
      <c r="U89" s="7">
        <v>36919.748</v>
      </c>
      <c r="V89" s="7">
        <f t="shared" si="24"/>
        <v>750213.22499999998</v>
      </c>
      <c r="W89" s="7">
        <f t="shared" si="25"/>
        <v>749008.35699999996</v>
      </c>
      <c r="X89" s="7">
        <f t="shared" si="26"/>
        <v>2344.4163281249998</v>
      </c>
      <c r="Y89" s="7">
        <f t="shared" si="27"/>
        <v>1716.7998406250001</v>
      </c>
      <c r="Z89" s="7">
        <f t="shared" si="28"/>
        <v>1713.0346281249999</v>
      </c>
      <c r="AA89" s="7">
        <f t="shared" si="29"/>
        <v>1564.65128125</v>
      </c>
    </row>
    <row r="90" spans="1:27">
      <c r="A90" s="16" t="s">
        <v>251</v>
      </c>
      <c r="B90" s="4" t="s">
        <v>127</v>
      </c>
      <c r="C90" s="4" t="s">
        <v>128</v>
      </c>
      <c r="D90" s="13">
        <v>94</v>
      </c>
      <c r="E90" s="14">
        <v>1</v>
      </c>
      <c r="F90" s="14">
        <v>1</v>
      </c>
      <c r="G90" s="14">
        <v>13.32</v>
      </c>
      <c r="H90" s="14">
        <v>1</v>
      </c>
      <c r="I90" s="14">
        <v>0</v>
      </c>
      <c r="J90" s="14">
        <f t="shared" si="20"/>
        <v>10.82</v>
      </c>
      <c r="K90" s="4">
        <v>5.5</v>
      </c>
      <c r="L90" s="14">
        <v>16.32</v>
      </c>
      <c r="M90" s="15">
        <f t="shared" si="21"/>
        <v>0.66299019607843135</v>
      </c>
      <c r="N90" s="4">
        <v>5.6</v>
      </c>
      <c r="O90" s="14">
        <f t="shared" si="22"/>
        <v>21.92</v>
      </c>
      <c r="P90" s="6">
        <f t="shared" si="23"/>
        <v>6.5642458100558656</v>
      </c>
      <c r="Q90" s="7">
        <v>-17162.844000000001</v>
      </c>
      <c r="R90" s="7">
        <v>193505.139</v>
      </c>
      <c r="S90" s="7">
        <v>73171.542000000001</v>
      </c>
      <c r="T90" s="7">
        <v>41543.076000000001</v>
      </c>
      <c r="U90" s="7">
        <v>4325.7179999999998</v>
      </c>
      <c r="V90" s="7">
        <f t="shared" si="24"/>
        <v>266676.68099999998</v>
      </c>
      <c r="W90" s="7">
        <f t="shared" si="25"/>
        <v>249513.83699999997</v>
      </c>
      <c r="X90" s="7">
        <f t="shared" si="26"/>
        <v>2836.9859680851064</v>
      </c>
      <c r="Y90" s="7">
        <f t="shared" si="27"/>
        <v>2349.0200744680851</v>
      </c>
      <c r="Z90" s="7">
        <f t="shared" si="28"/>
        <v>2166.4366276595742</v>
      </c>
      <c r="AA90" s="7">
        <f t="shared" si="29"/>
        <v>2058.5653085106383</v>
      </c>
    </row>
    <row r="91" spans="1:27">
      <c r="A91" s="16" t="s">
        <v>252</v>
      </c>
      <c r="B91" s="4" t="s">
        <v>129</v>
      </c>
      <c r="C91" s="4" t="s">
        <v>130</v>
      </c>
      <c r="D91" s="13">
        <v>154</v>
      </c>
      <c r="E91" s="14">
        <v>1</v>
      </c>
      <c r="F91" s="14">
        <v>1</v>
      </c>
      <c r="G91" s="14">
        <v>20.350000000000001</v>
      </c>
      <c r="H91" s="14">
        <v>0</v>
      </c>
      <c r="I91" s="14">
        <v>0</v>
      </c>
      <c r="J91" s="14">
        <f t="shared" si="20"/>
        <v>16.75</v>
      </c>
      <c r="K91" s="4">
        <v>5.6</v>
      </c>
      <c r="L91" s="14">
        <v>22.35</v>
      </c>
      <c r="M91" s="15">
        <f t="shared" si="21"/>
        <v>0.7494407158836689</v>
      </c>
      <c r="N91" s="4">
        <v>12.4</v>
      </c>
      <c r="O91" s="14">
        <f t="shared" si="22"/>
        <v>34.75</v>
      </c>
      <c r="P91" s="6">
        <f t="shared" si="23"/>
        <v>7.5675675675675667</v>
      </c>
      <c r="Q91" s="7">
        <v>-35104.993000000002</v>
      </c>
      <c r="R91" s="7">
        <v>302466.424</v>
      </c>
      <c r="S91" s="7">
        <v>81354.195999999996</v>
      </c>
      <c r="T91" s="7">
        <v>28239.135999999999</v>
      </c>
      <c r="U91" s="7">
        <v>0</v>
      </c>
      <c r="V91" s="7">
        <f t="shared" si="24"/>
        <v>383820.62</v>
      </c>
      <c r="W91" s="7">
        <f t="shared" si="25"/>
        <v>348715.62699999998</v>
      </c>
      <c r="X91" s="7">
        <f t="shared" si="26"/>
        <v>2492.3416883116884</v>
      </c>
      <c r="Y91" s="7">
        <f t="shared" si="27"/>
        <v>2308.9706753246751</v>
      </c>
      <c r="Z91" s="7">
        <f t="shared" si="28"/>
        <v>2081.0161753246753</v>
      </c>
      <c r="AA91" s="7">
        <f t="shared" si="29"/>
        <v>1964.0676883116882</v>
      </c>
    </row>
    <row r="92" spans="1:27">
      <c r="A92" s="16" t="s">
        <v>249</v>
      </c>
      <c r="B92" s="4" t="s">
        <v>131</v>
      </c>
      <c r="C92" s="4" t="s">
        <v>132</v>
      </c>
      <c r="D92" s="13">
        <v>11</v>
      </c>
      <c r="E92" s="14">
        <v>0.7</v>
      </c>
      <c r="F92" s="14">
        <v>0</v>
      </c>
      <c r="G92" s="14">
        <v>2.0099999999999998</v>
      </c>
      <c r="H92" s="14">
        <v>0</v>
      </c>
      <c r="I92" s="14">
        <v>0</v>
      </c>
      <c r="J92" s="14">
        <f t="shared" si="20"/>
        <v>2.71</v>
      </c>
      <c r="K92" s="4">
        <v>0</v>
      </c>
      <c r="L92" s="14">
        <v>2.71</v>
      </c>
      <c r="M92" s="15">
        <f t="shared" si="21"/>
        <v>1</v>
      </c>
      <c r="N92" s="4">
        <v>3.5</v>
      </c>
      <c r="O92" s="14">
        <f t="shared" si="22"/>
        <v>6.21</v>
      </c>
      <c r="P92" s="6">
        <f t="shared" si="23"/>
        <v>5.4726368159203984</v>
      </c>
      <c r="Q92" s="7">
        <v>-586</v>
      </c>
      <c r="R92" s="7">
        <v>88360</v>
      </c>
      <c r="S92" s="7">
        <v>28852</v>
      </c>
      <c r="T92" s="7">
        <v>0</v>
      </c>
      <c r="U92" s="7">
        <v>0</v>
      </c>
      <c r="V92" s="7">
        <f t="shared" si="24"/>
        <v>117212</v>
      </c>
      <c r="W92" s="7">
        <f t="shared" si="25"/>
        <v>116626</v>
      </c>
      <c r="X92" s="7">
        <f t="shared" si="26"/>
        <v>10655.636363636364</v>
      </c>
      <c r="Y92" s="7">
        <f t="shared" si="27"/>
        <v>10655.636363636364</v>
      </c>
      <c r="Z92" s="7">
        <f t="shared" si="28"/>
        <v>10602.363636363636</v>
      </c>
      <c r="AA92" s="7">
        <f t="shared" si="29"/>
        <v>8032.727272727273</v>
      </c>
    </row>
    <row r="93" spans="1:27">
      <c r="A93" s="16" t="s">
        <v>253</v>
      </c>
      <c r="B93" s="4" t="s">
        <v>133</v>
      </c>
      <c r="C93" s="4" t="s">
        <v>134</v>
      </c>
      <c r="D93" s="13">
        <v>211</v>
      </c>
      <c r="E93" s="14">
        <v>1</v>
      </c>
      <c r="F93" s="14">
        <v>1</v>
      </c>
      <c r="G93" s="14">
        <v>24.38</v>
      </c>
      <c r="H93" s="14">
        <v>5</v>
      </c>
      <c r="I93" s="14">
        <v>0</v>
      </c>
      <c r="J93" s="14">
        <f t="shared" si="20"/>
        <v>24.28</v>
      </c>
      <c r="K93" s="4">
        <v>7.1</v>
      </c>
      <c r="L93" s="14">
        <v>31.38</v>
      </c>
      <c r="M93" s="15">
        <f t="shared" si="21"/>
        <v>0.77374123645634163</v>
      </c>
      <c r="N93" s="4">
        <v>21.8</v>
      </c>
      <c r="O93" s="14">
        <f t="shared" si="22"/>
        <v>53.18</v>
      </c>
      <c r="P93" s="6">
        <f t="shared" si="23"/>
        <v>7.1817562968005451</v>
      </c>
      <c r="Q93" s="7">
        <v>-19027.019</v>
      </c>
      <c r="R93" s="7">
        <v>532536.87800000003</v>
      </c>
      <c r="S93" s="7">
        <v>138334.41</v>
      </c>
      <c r="T93" s="7">
        <v>43229.351999999999</v>
      </c>
      <c r="U93" s="7">
        <v>34210.17</v>
      </c>
      <c r="V93" s="7">
        <f t="shared" si="24"/>
        <v>670871.28800000006</v>
      </c>
      <c r="W93" s="7">
        <f t="shared" si="25"/>
        <v>651844.26900000009</v>
      </c>
      <c r="X93" s="7">
        <f t="shared" si="26"/>
        <v>3179.4847772511853</v>
      </c>
      <c r="Y93" s="7">
        <f t="shared" si="27"/>
        <v>2812.4728246445502</v>
      </c>
      <c r="Z93" s="7">
        <f t="shared" si="28"/>
        <v>2722.2973791469199</v>
      </c>
      <c r="AA93" s="7">
        <f t="shared" si="29"/>
        <v>2523.87145971564</v>
      </c>
    </row>
    <row r="94" spans="1:27">
      <c r="A94" s="16" t="s">
        <v>251</v>
      </c>
      <c r="B94" s="4" t="s">
        <v>135</v>
      </c>
      <c r="C94" s="4" t="s">
        <v>136</v>
      </c>
      <c r="D94" s="13">
        <v>90</v>
      </c>
      <c r="E94" s="14">
        <v>0.8</v>
      </c>
      <c r="F94" s="14">
        <v>0</v>
      </c>
      <c r="G94" s="14">
        <v>11.19</v>
      </c>
      <c r="H94" s="14">
        <v>0</v>
      </c>
      <c r="I94" s="14">
        <v>1</v>
      </c>
      <c r="J94" s="14">
        <f t="shared" si="20"/>
        <v>10.29</v>
      </c>
      <c r="K94" s="4">
        <v>2.7</v>
      </c>
      <c r="L94" s="14">
        <v>12.99</v>
      </c>
      <c r="M94" s="15">
        <f t="shared" si="21"/>
        <v>0.79214780600461887</v>
      </c>
      <c r="N94" s="4">
        <v>7</v>
      </c>
      <c r="O94" s="14">
        <f t="shared" si="22"/>
        <v>19.989999999999998</v>
      </c>
      <c r="P94" s="6">
        <f t="shared" si="23"/>
        <v>8.0428954423592494</v>
      </c>
      <c r="Q94" s="7">
        <v>-16352.53</v>
      </c>
      <c r="R94" s="7">
        <v>178132.70199999999</v>
      </c>
      <c r="S94" s="7">
        <v>97179.11</v>
      </c>
      <c r="T94" s="7">
        <v>29809.668000000001</v>
      </c>
      <c r="U94" s="7">
        <v>40816.406999999999</v>
      </c>
      <c r="V94" s="7">
        <f t="shared" si="24"/>
        <v>275311.81199999998</v>
      </c>
      <c r="W94" s="7">
        <f t="shared" si="25"/>
        <v>258959.28199999998</v>
      </c>
      <c r="X94" s="7">
        <f t="shared" si="26"/>
        <v>3059.020133333333</v>
      </c>
      <c r="Y94" s="7">
        <f t="shared" si="27"/>
        <v>2274.2859666666664</v>
      </c>
      <c r="Z94" s="7">
        <f t="shared" si="28"/>
        <v>2092.5911888888886</v>
      </c>
      <c r="AA94" s="7">
        <f t="shared" si="29"/>
        <v>1979.2522444444444</v>
      </c>
    </row>
    <row r="95" spans="1:27">
      <c r="A95" s="16" t="s">
        <v>252</v>
      </c>
      <c r="B95" s="4" t="s">
        <v>137</v>
      </c>
      <c r="C95" s="4" t="s">
        <v>138</v>
      </c>
      <c r="D95" s="13">
        <v>119</v>
      </c>
      <c r="E95" s="14">
        <v>1</v>
      </c>
      <c r="F95" s="14">
        <v>0</v>
      </c>
      <c r="G95" s="14">
        <v>16.13</v>
      </c>
      <c r="H95" s="14">
        <v>2</v>
      </c>
      <c r="I95" s="14">
        <v>0</v>
      </c>
      <c r="J95" s="14">
        <f t="shared" si="20"/>
        <v>15.53</v>
      </c>
      <c r="K95" s="4">
        <v>3.6</v>
      </c>
      <c r="L95" s="14">
        <v>19.13</v>
      </c>
      <c r="M95" s="15">
        <f t="shared" si="21"/>
        <v>0.81181390486147409</v>
      </c>
      <c r="N95" s="4">
        <v>9.9</v>
      </c>
      <c r="O95" s="14">
        <f t="shared" si="22"/>
        <v>29.03</v>
      </c>
      <c r="P95" s="6">
        <f t="shared" si="23"/>
        <v>6.5637065637065639</v>
      </c>
      <c r="Q95" s="7">
        <v>-3794.067</v>
      </c>
      <c r="R95" s="7">
        <v>246037.96299999999</v>
      </c>
      <c r="S95" s="7">
        <v>75644.618000000002</v>
      </c>
      <c r="T95" s="7">
        <v>26978.736000000001</v>
      </c>
      <c r="U95" s="7">
        <v>0</v>
      </c>
      <c r="V95" s="7">
        <f t="shared" si="24"/>
        <v>321682.58100000001</v>
      </c>
      <c r="W95" s="7">
        <f t="shared" si="25"/>
        <v>317888.51400000002</v>
      </c>
      <c r="X95" s="7">
        <f t="shared" si="26"/>
        <v>2703.2149663865548</v>
      </c>
      <c r="Y95" s="7">
        <f t="shared" si="27"/>
        <v>2476.5028991596641</v>
      </c>
      <c r="Z95" s="7">
        <f t="shared" si="28"/>
        <v>2444.6199831932777</v>
      </c>
      <c r="AA95" s="7">
        <f t="shared" si="29"/>
        <v>2067.5459075630251</v>
      </c>
    </row>
    <row r="96" spans="1:27">
      <c r="A96" s="16" t="s">
        <v>249</v>
      </c>
      <c r="B96" s="4" t="s">
        <v>139</v>
      </c>
      <c r="C96" s="4" t="s">
        <v>141</v>
      </c>
      <c r="D96" s="13">
        <v>7</v>
      </c>
      <c r="E96" s="14">
        <v>1</v>
      </c>
      <c r="F96" s="14">
        <v>0</v>
      </c>
      <c r="G96" s="14">
        <v>2.12</v>
      </c>
      <c r="H96" s="14">
        <v>0</v>
      </c>
      <c r="I96" s="14">
        <v>0</v>
      </c>
      <c r="J96" s="14">
        <f t="shared" si="20"/>
        <v>3.12</v>
      </c>
      <c r="K96" s="4">
        <v>0</v>
      </c>
      <c r="L96" s="14">
        <v>3.12</v>
      </c>
      <c r="M96" s="15">
        <f t="shared" si="21"/>
        <v>1</v>
      </c>
      <c r="N96" s="4">
        <v>1.5</v>
      </c>
      <c r="O96" s="14">
        <f t="shared" si="22"/>
        <v>4.62</v>
      </c>
      <c r="P96" s="6">
        <f t="shared" si="23"/>
        <v>3.3018867924528301</v>
      </c>
      <c r="Q96" s="7">
        <v>-1163.0940000000001</v>
      </c>
      <c r="R96" s="7">
        <v>44901.775999999998</v>
      </c>
      <c r="S96" s="7">
        <v>25993.563999999998</v>
      </c>
      <c r="T96" s="7">
        <v>16162.788</v>
      </c>
      <c r="U96" s="7">
        <v>660</v>
      </c>
      <c r="V96" s="7">
        <f t="shared" si="24"/>
        <v>70895.34</v>
      </c>
      <c r="W96" s="7">
        <f t="shared" si="25"/>
        <v>69732.245999999999</v>
      </c>
      <c r="X96" s="7">
        <f t="shared" si="26"/>
        <v>10127.905714285715</v>
      </c>
      <c r="Y96" s="7">
        <f t="shared" si="27"/>
        <v>7724.650285714285</v>
      </c>
      <c r="Z96" s="7">
        <f t="shared" si="28"/>
        <v>7558.4939999999997</v>
      </c>
      <c r="AA96" s="7">
        <f t="shared" si="29"/>
        <v>6414.5394285714283</v>
      </c>
    </row>
    <row r="97" spans="1:27">
      <c r="A97" s="16" t="s">
        <v>250</v>
      </c>
      <c r="B97" s="4" t="s">
        <v>139</v>
      </c>
      <c r="C97" s="4" t="s">
        <v>142</v>
      </c>
      <c r="D97" s="13">
        <v>36</v>
      </c>
      <c r="E97" s="14">
        <v>1</v>
      </c>
      <c r="F97" s="14">
        <v>0</v>
      </c>
      <c r="G97" s="14">
        <v>5.34</v>
      </c>
      <c r="H97" s="14">
        <v>0</v>
      </c>
      <c r="I97" s="14">
        <v>0</v>
      </c>
      <c r="J97" s="14">
        <f t="shared" si="20"/>
        <v>4.4399999999999995</v>
      </c>
      <c r="K97" s="4">
        <v>1.9</v>
      </c>
      <c r="L97" s="14">
        <v>6.34</v>
      </c>
      <c r="M97" s="15">
        <f t="shared" si="21"/>
        <v>0.70031545741324919</v>
      </c>
      <c r="N97" s="4">
        <v>1.9</v>
      </c>
      <c r="O97" s="14">
        <f t="shared" si="22"/>
        <v>8.24</v>
      </c>
      <c r="P97" s="6">
        <f t="shared" si="23"/>
        <v>6.7415730337078656</v>
      </c>
      <c r="Q97" s="7">
        <v>-420.69400000000002</v>
      </c>
      <c r="R97" s="7">
        <v>87424.137000000002</v>
      </c>
      <c r="S97" s="7">
        <v>31684.5</v>
      </c>
      <c r="T97" s="7">
        <v>18520.752</v>
      </c>
      <c r="U97" s="7">
        <v>0</v>
      </c>
      <c r="V97" s="7">
        <f t="shared" si="24"/>
        <v>119108.637</v>
      </c>
      <c r="W97" s="7">
        <f t="shared" si="25"/>
        <v>118687.943</v>
      </c>
      <c r="X97" s="7">
        <f t="shared" si="26"/>
        <v>3308.5732499999999</v>
      </c>
      <c r="Y97" s="7">
        <f t="shared" si="27"/>
        <v>2794.1079166666668</v>
      </c>
      <c r="Z97" s="7">
        <f t="shared" si="28"/>
        <v>2782.4219722222219</v>
      </c>
      <c r="AA97" s="7">
        <f t="shared" si="29"/>
        <v>2428.4482499999999</v>
      </c>
    </row>
    <row r="98" spans="1:27">
      <c r="A98" s="16" t="s">
        <v>250</v>
      </c>
      <c r="B98" s="4" t="s">
        <v>139</v>
      </c>
      <c r="C98" s="4" t="s">
        <v>143</v>
      </c>
      <c r="D98" s="13">
        <v>43</v>
      </c>
      <c r="E98" s="14">
        <v>1</v>
      </c>
      <c r="F98" s="14">
        <v>0</v>
      </c>
      <c r="G98" s="14">
        <v>6.39</v>
      </c>
      <c r="H98" s="14">
        <v>0</v>
      </c>
      <c r="I98" s="14">
        <v>0</v>
      </c>
      <c r="J98" s="14">
        <f t="shared" si="20"/>
        <v>5.59</v>
      </c>
      <c r="K98" s="4">
        <v>1.8</v>
      </c>
      <c r="L98" s="14">
        <v>7.39</v>
      </c>
      <c r="M98" s="15">
        <f t="shared" si="21"/>
        <v>0.75642760487144789</v>
      </c>
      <c r="N98" s="4">
        <v>1.8</v>
      </c>
      <c r="O98" s="14">
        <f t="shared" si="22"/>
        <v>9.19</v>
      </c>
      <c r="P98" s="6">
        <f t="shared" si="23"/>
        <v>6.7292644757433493</v>
      </c>
      <c r="Q98" s="7">
        <v>-395.49400000000003</v>
      </c>
      <c r="R98" s="7">
        <v>82630.922999999995</v>
      </c>
      <c r="S98" s="7">
        <v>30652.692999999999</v>
      </c>
      <c r="T98" s="7">
        <v>16651.704000000002</v>
      </c>
      <c r="U98" s="7">
        <v>959.00300000000004</v>
      </c>
      <c r="V98" s="7">
        <f t="shared" si="24"/>
        <v>113283.61599999999</v>
      </c>
      <c r="W98" s="7">
        <f t="shared" si="25"/>
        <v>112888.12199999999</v>
      </c>
      <c r="X98" s="7">
        <f t="shared" si="26"/>
        <v>2634.5026976744184</v>
      </c>
      <c r="Y98" s="7">
        <f t="shared" si="27"/>
        <v>2224.9513720930231</v>
      </c>
      <c r="Z98" s="7">
        <f t="shared" si="28"/>
        <v>2215.7538372093018</v>
      </c>
      <c r="AA98" s="7">
        <f t="shared" si="29"/>
        <v>1921.6493720930232</v>
      </c>
    </row>
    <row r="99" spans="1:27">
      <c r="A99" s="16" t="s">
        <v>254</v>
      </c>
      <c r="B99" s="4" t="s">
        <v>139</v>
      </c>
      <c r="C99" s="4" t="s">
        <v>140</v>
      </c>
      <c r="D99" s="13">
        <v>373</v>
      </c>
      <c r="E99" s="14">
        <v>1</v>
      </c>
      <c r="F99" s="14">
        <v>1</v>
      </c>
      <c r="G99" s="14">
        <v>30.82</v>
      </c>
      <c r="H99" s="14">
        <v>2</v>
      </c>
      <c r="I99" s="14">
        <v>4.67</v>
      </c>
      <c r="J99" s="14">
        <f t="shared" si="20"/>
        <v>31.990000000000002</v>
      </c>
      <c r="K99" s="4">
        <v>7.5</v>
      </c>
      <c r="L99" s="14">
        <v>39.49</v>
      </c>
      <c r="M99" s="15">
        <f t="shared" si="21"/>
        <v>0.81007850088630029</v>
      </c>
      <c r="N99" s="4">
        <v>21.9</v>
      </c>
      <c r="O99" s="14">
        <f t="shared" si="22"/>
        <v>61.39</v>
      </c>
      <c r="P99" s="6">
        <f t="shared" si="23"/>
        <v>11.365021328458257</v>
      </c>
      <c r="Q99" s="7">
        <v>-45297.531000000003</v>
      </c>
      <c r="R99" s="7">
        <v>591238.19200000004</v>
      </c>
      <c r="S99" s="7">
        <v>243318.87299999999</v>
      </c>
      <c r="T99" s="7">
        <v>147266.696</v>
      </c>
      <c r="U99" s="7">
        <v>21582.968000000001</v>
      </c>
      <c r="V99" s="7">
        <f t="shared" si="24"/>
        <v>834557.06500000006</v>
      </c>
      <c r="W99" s="7">
        <f t="shared" si="25"/>
        <v>789259.5340000001</v>
      </c>
      <c r="X99" s="7">
        <f t="shared" si="26"/>
        <v>2237.4184048257375</v>
      </c>
      <c r="Y99" s="7">
        <f t="shared" si="27"/>
        <v>1784.7383404825739</v>
      </c>
      <c r="Z99" s="7">
        <f t="shared" si="28"/>
        <v>1663.2972386058984</v>
      </c>
      <c r="AA99" s="7">
        <f t="shared" si="29"/>
        <v>1585.0889865951744</v>
      </c>
    </row>
    <row r="100" spans="1:27">
      <c r="A100" s="16" t="s">
        <v>250</v>
      </c>
      <c r="B100" s="4" t="s">
        <v>144</v>
      </c>
      <c r="C100" s="4" t="s">
        <v>145</v>
      </c>
      <c r="D100" s="13">
        <v>32</v>
      </c>
      <c r="E100" s="14">
        <v>0.75</v>
      </c>
      <c r="F100" s="14">
        <v>0</v>
      </c>
      <c r="G100" s="14">
        <v>6.08</v>
      </c>
      <c r="H100" s="14">
        <v>0.8</v>
      </c>
      <c r="I100" s="14">
        <v>0</v>
      </c>
      <c r="J100" s="14">
        <f t="shared" si="20"/>
        <v>3.33</v>
      </c>
      <c r="K100" s="4">
        <v>4.3</v>
      </c>
      <c r="L100" s="14">
        <v>7.63</v>
      </c>
      <c r="M100" s="15">
        <f t="shared" si="21"/>
        <v>0.43643512450851901</v>
      </c>
      <c r="N100" s="4">
        <v>2.7</v>
      </c>
      <c r="O100" s="14">
        <f t="shared" si="22"/>
        <v>10.33</v>
      </c>
      <c r="P100" s="6">
        <f t="shared" si="23"/>
        <v>4.6511627906976747</v>
      </c>
      <c r="Q100" s="7">
        <v>-43602.434999999998</v>
      </c>
      <c r="R100" s="7">
        <v>115131.617</v>
      </c>
      <c r="S100" s="7">
        <v>84759.213000000003</v>
      </c>
      <c r="T100" s="7">
        <v>23215.164000000001</v>
      </c>
      <c r="U100" s="7">
        <v>14394.412</v>
      </c>
      <c r="V100" s="7">
        <f t="shared" si="24"/>
        <v>199890.83000000002</v>
      </c>
      <c r="W100" s="7">
        <f t="shared" si="25"/>
        <v>156288.39500000002</v>
      </c>
      <c r="X100" s="7">
        <f t="shared" si="26"/>
        <v>6246.5884375000005</v>
      </c>
      <c r="Y100" s="7">
        <f t="shared" si="27"/>
        <v>5071.2891875000005</v>
      </c>
      <c r="Z100" s="7">
        <f t="shared" si="28"/>
        <v>3708.7130937500006</v>
      </c>
      <c r="AA100" s="7">
        <f t="shared" si="29"/>
        <v>3597.8630312499999</v>
      </c>
    </row>
    <row r="101" spans="1:27">
      <c r="A101" s="16" t="s">
        <v>250</v>
      </c>
      <c r="B101" s="4" t="s">
        <v>146</v>
      </c>
      <c r="C101" s="4" t="s">
        <v>147</v>
      </c>
      <c r="D101" s="13">
        <v>35</v>
      </c>
      <c r="E101" s="14">
        <v>0.8</v>
      </c>
      <c r="F101" s="14">
        <v>0</v>
      </c>
      <c r="G101" s="14">
        <v>5.4</v>
      </c>
      <c r="H101" s="14">
        <v>0.75</v>
      </c>
      <c r="I101" s="14">
        <v>0.5</v>
      </c>
      <c r="J101" s="14">
        <f t="shared" si="20"/>
        <v>3.25</v>
      </c>
      <c r="K101" s="4">
        <v>4.2</v>
      </c>
      <c r="L101" s="14">
        <v>7.45</v>
      </c>
      <c r="M101" s="15">
        <f t="shared" si="21"/>
        <v>0.43624161073825501</v>
      </c>
      <c r="N101" s="4">
        <v>2.1</v>
      </c>
      <c r="O101" s="14">
        <f t="shared" si="22"/>
        <v>9.5500000000000007</v>
      </c>
      <c r="P101" s="6">
        <f t="shared" si="23"/>
        <v>5.6910569105691051</v>
      </c>
      <c r="Q101" s="7">
        <v>-6408.7780000000002</v>
      </c>
      <c r="R101" s="7">
        <v>78900.205000000002</v>
      </c>
      <c r="S101" s="7">
        <v>47564.008000000002</v>
      </c>
      <c r="T101" s="7">
        <v>21026.364000000001</v>
      </c>
      <c r="U101" s="7">
        <v>0</v>
      </c>
      <c r="V101" s="7">
        <f t="shared" si="24"/>
        <v>126464.213</v>
      </c>
      <c r="W101" s="7">
        <f t="shared" si="25"/>
        <v>120055.435</v>
      </c>
      <c r="X101" s="7">
        <f t="shared" si="26"/>
        <v>3613.2632285714285</v>
      </c>
      <c r="Y101" s="7">
        <f t="shared" si="27"/>
        <v>3012.5099714285716</v>
      </c>
      <c r="Z101" s="7">
        <f t="shared" si="28"/>
        <v>2829.4020285714287</v>
      </c>
      <c r="AA101" s="7">
        <f t="shared" si="29"/>
        <v>2254.2915714285714</v>
      </c>
    </row>
    <row r="102" spans="1:27">
      <c r="A102" s="16" t="s">
        <v>250</v>
      </c>
      <c r="B102" s="4" t="s">
        <v>148</v>
      </c>
      <c r="C102" s="4" t="s">
        <v>150</v>
      </c>
      <c r="D102" s="13">
        <v>24</v>
      </c>
      <c r="E102" s="14">
        <v>1</v>
      </c>
      <c r="F102" s="14">
        <v>0</v>
      </c>
      <c r="G102" s="14">
        <v>3.74</v>
      </c>
      <c r="H102" s="14">
        <v>0</v>
      </c>
      <c r="I102" s="14">
        <v>0</v>
      </c>
      <c r="J102" s="14">
        <f t="shared" si="20"/>
        <v>3.64</v>
      </c>
      <c r="K102" s="4">
        <v>1.1000000000000001</v>
      </c>
      <c r="L102" s="14">
        <v>4.74</v>
      </c>
      <c r="M102" s="15">
        <f t="shared" si="21"/>
        <v>0.76793248945147674</v>
      </c>
      <c r="N102" s="4">
        <v>3.1</v>
      </c>
      <c r="O102" s="14">
        <f t="shared" si="22"/>
        <v>7.84</v>
      </c>
      <c r="P102" s="6">
        <f t="shared" si="23"/>
        <v>6.4171122994652405</v>
      </c>
      <c r="Q102" s="7">
        <v>-97.927999999999997</v>
      </c>
      <c r="R102" s="7">
        <v>65526.720000000001</v>
      </c>
      <c r="S102" s="7">
        <v>14359.344999999999</v>
      </c>
      <c r="T102" s="7">
        <v>5447.8909999999996</v>
      </c>
      <c r="U102" s="7">
        <v>0</v>
      </c>
      <c r="V102" s="7">
        <f t="shared" si="24"/>
        <v>79886.065000000002</v>
      </c>
      <c r="W102" s="7">
        <f t="shared" si="25"/>
        <v>79788.137000000002</v>
      </c>
      <c r="X102" s="7">
        <f t="shared" si="26"/>
        <v>3328.5860416666669</v>
      </c>
      <c r="Y102" s="7">
        <f t="shared" si="27"/>
        <v>3101.5905833333331</v>
      </c>
      <c r="Z102" s="7">
        <f t="shared" si="28"/>
        <v>3097.5102499999998</v>
      </c>
      <c r="AA102" s="7">
        <f t="shared" si="29"/>
        <v>2730.28</v>
      </c>
    </row>
    <row r="103" spans="1:27">
      <c r="A103" s="16" t="s">
        <v>251</v>
      </c>
      <c r="B103" s="4" t="s">
        <v>148</v>
      </c>
      <c r="C103" s="4" t="s">
        <v>149</v>
      </c>
      <c r="D103" s="13">
        <v>82</v>
      </c>
      <c r="E103" s="14">
        <v>0.9</v>
      </c>
      <c r="F103" s="14">
        <v>0</v>
      </c>
      <c r="G103" s="14">
        <v>10.72</v>
      </c>
      <c r="H103" s="14">
        <v>0</v>
      </c>
      <c r="I103" s="14">
        <v>0.5</v>
      </c>
      <c r="J103" s="14">
        <f t="shared" si="20"/>
        <v>4.1199999999999992</v>
      </c>
      <c r="K103" s="4">
        <v>8</v>
      </c>
      <c r="L103" s="14">
        <v>12.12</v>
      </c>
      <c r="M103" s="15">
        <f t="shared" si="21"/>
        <v>0.33993399339933988</v>
      </c>
      <c r="N103" s="4">
        <v>8.1999999999999993</v>
      </c>
      <c r="O103" s="14">
        <f t="shared" si="22"/>
        <v>20.32</v>
      </c>
      <c r="P103" s="6">
        <f t="shared" si="23"/>
        <v>7.6492537313432836</v>
      </c>
      <c r="Q103" s="7">
        <v>-5848.8720000000003</v>
      </c>
      <c r="R103" s="7">
        <v>195287.867</v>
      </c>
      <c r="S103" s="7">
        <v>53396.631000000001</v>
      </c>
      <c r="T103" s="7">
        <v>0</v>
      </c>
      <c r="U103" s="7">
        <v>0</v>
      </c>
      <c r="V103" s="7">
        <f t="shared" si="24"/>
        <v>248684.49799999999</v>
      </c>
      <c r="W103" s="7">
        <f t="shared" si="25"/>
        <v>242835.62599999999</v>
      </c>
      <c r="X103" s="7">
        <f t="shared" si="26"/>
        <v>3032.7377804878047</v>
      </c>
      <c r="Y103" s="7">
        <f t="shared" si="27"/>
        <v>3032.7377804878047</v>
      </c>
      <c r="Z103" s="7">
        <f t="shared" si="28"/>
        <v>2961.4100731707317</v>
      </c>
      <c r="AA103" s="7">
        <f t="shared" si="29"/>
        <v>2381.5593536585366</v>
      </c>
    </row>
    <row r="104" spans="1:27">
      <c r="A104" s="16" t="s">
        <v>249</v>
      </c>
      <c r="B104" s="4" t="s">
        <v>151</v>
      </c>
      <c r="C104" s="4" t="s">
        <v>152</v>
      </c>
      <c r="D104" s="13">
        <v>11</v>
      </c>
      <c r="E104" s="14">
        <v>0.75</v>
      </c>
      <c r="F104" s="14">
        <v>0</v>
      </c>
      <c r="G104" s="14">
        <v>4</v>
      </c>
      <c r="H104" s="14">
        <v>0</v>
      </c>
      <c r="I104" s="14">
        <v>0</v>
      </c>
      <c r="J104" s="14">
        <f t="shared" ref="J104:J135" si="30">+L104-K104</f>
        <v>1.75</v>
      </c>
      <c r="K104" s="4">
        <v>3</v>
      </c>
      <c r="L104" s="14">
        <v>4.75</v>
      </c>
      <c r="M104" s="15">
        <f t="shared" ref="M104:M135" si="31">+J104/L104</f>
        <v>0.36842105263157893</v>
      </c>
      <c r="N104" s="4">
        <v>2.6</v>
      </c>
      <c r="O104" s="14">
        <f t="shared" ref="O104:O135" si="32">+N104+J104+K104</f>
        <v>7.35</v>
      </c>
      <c r="P104" s="6">
        <f t="shared" ref="P104:P135" si="33">+D104/(H104+G104)</f>
        <v>2.75</v>
      </c>
      <c r="Q104" s="7">
        <v>-1585.4718199999998</v>
      </c>
      <c r="R104" s="7">
        <v>56798.563590000005</v>
      </c>
      <c r="S104" s="7">
        <v>13852.99302</v>
      </c>
      <c r="T104" s="7">
        <v>4804</v>
      </c>
      <c r="U104" s="7">
        <v>1837.8050000000001</v>
      </c>
      <c r="V104" s="7">
        <f t="shared" ref="V104:V135" si="34">+S104+R104</f>
        <v>70651.55661</v>
      </c>
      <c r="W104" s="7">
        <f t="shared" ref="W104:W135" si="35">+V104+Q104</f>
        <v>69066.084789999994</v>
      </c>
      <c r="X104" s="7">
        <f t="shared" ref="X104:X135" si="36">+V104/D104</f>
        <v>6422.8687827272724</v>
      </c>
      <c r="Y104" s="7">
        <f t="shared" ref="Y104:Y135" si="37">+(V104-(U104+T104))/D104</f>
        <v>5819.0683281818183</v>
      </c>
      <c r="Z104" s="7">
        <f t="shared" ref="Z104:Z135" si="38">+((W104-(U104+T104))/D104)</f>
        <v>5674.934526363636</v>
      </c>
      <c r="AA104" s="7">
        <f t="shared" ref="AA104:AA135" si="39">+R104/D104</f>
        <v>5163.5057809090913</v>
      </c>
    </row>
    <row r="105" spans="1:27">
      <c r="A105" s="16" t="s">
        <v>249</v>
      </c>
      <c r="B105" s="4" t="s">
        <v>153</v>
      </c>
      <c r="C105" s="4" t="s">
        <v>154</v>
      </c>
      <c r="D105" s="13">
        <v>7</v>
      </c>
      <c r="E105" s="14">
        <v>1</v>
      </c>
      <c r="F105" s="14">
        <v>0</v>
      </c>
      <c r="G105" s="14">
        <v>2.2000000000000002</v>
      </c>
      <c r="H105" s="14">
        <v>0</v>
      </c>
      <c r="I105" s="14">
        <v>0</v>
      </c>
      <c r="J105" s="14">
        <f t="shared" si="30"/>
        <v>2.7</v>
      </c>
      <c r="K105" s="4">
        <v>0.5</v>
      </c>
      <c r="L105" s="14">
        <v>3.2</v>
      </c>
      <c r="M105" s="15">
        <f t="shared" si="31"/>
        <v>0.84375</v>
      </c>
      <c r="N105" s="4">
        <v>0.2</v>
      </c>
      <c r="O105" s="14">
        <f t="shared" si="32"/>
        <v>3.4000000000000004</v>
      </c>
      <c r="P105" s="6">
        <f t="shared" si="33"/>
        <v>3.1818181818181817</v>
      </c>
      <c r="Q105" s="7">
        <v>-485.13499999999999</v>
      </c>
      <c r="R105" s="7">
        <v>41821.116000000002</v>
      </c>
      <c r="S105" s="7">
        <v>16771.494999999999</v>
      </c>
      <c r="T105" s="7">
        <v>7169</v>
      </c>
      <c r="U105" s="7">
        <v>4078.9050000000002</v>
      </c>
      <c r="V105" s="7">
        <f t="shared" si="34"/>
        <v>58592.611000000004</v>
      </c>
      <c r="W105" s="7">
        <f t="shared" si="35"/>
        <v>58107.476000000002</v>
      </c>
      <c r="X105" s="7">
        <f t="shared" si="36"/>
        <v>8370.3730000000014</v>
      </c>
      <c r="Y105" s="7">
        <f t="shared" si="37"/>
        <v>6763.529428571429</v>
      </c>
      <c r="Z105" s="7">
        <f t="shared" si="38"/>
        <v>6694.2244285714287</v>
      </c>
      <c r="AA105" s="7">
        <f t="shared" si="39"/>
        <v>5974.4451428571429</v>
      </c>
    </row>
    <row r="106" spans="1:27">
      <c r="A106" s="16" t="s">
        <v>250</v>
      </c>
      <c r="B106" s="4" t="s">
        <v>155</v>
      </c>
      <c r="C106" s="4" t="s">
        <v>156</v>
      </c>
      <c r="D106" s="13">
        <v>43</v>
      </c>
      <c r="E106" s="14">
        <v>1</v>
      </c>
      <c r="F106" s="14">
        <v>1</v>
      </c>
      <c r="G106" s="14">
        <v>5.6</v>
      </c>
      <c r="H106" s="14">
        <v>0</v>
      </c>
      <c r="I106" s="14">
        <v>0</v>
      </c>
      <c r="J106" s="14">
        <f t="shared" si="30"/>
        <v>6.6</v>
      </c>
      <c r="K106" s="4">
        <v>1</v>
      </c>
      <c r="L106" s="14">
        <v>7.6</v>
      </c>
      <c r="M106" s="15">
        <f t="shared" si="31"/>
        <v>0.86842105263157898</v>
      </c>
      <c r="N106" s="4">
        <v>5.4</v>
      </c>
      <c r="O106" s="14">
        <f t="shared" si="32"/>
        <v>13</v>
      </c>
      <c r="P106" s="6">
        <f t="shared" si="33"/>
        <v>7.6785714285714288</v>
      </c>
      <c r="Q106" s="7">
        <v>-5539.1570000000002</v>
      </c>
      <c r="R106" s="7">
        <v>124515.068</v>
      </c>
      <c r="S106" s="7">
        <v>30739.243999999999</v>
      </c>
      <c r="T106" s="7">
        <v>11786.72</v>
      </c>
      <c r="U106" s="7">
        <v>0</v>
      </c>
      <c r="V106" s="7">
        <f t="shared" si="34"/>
        <v>155254.31200000001</v>
      </c>
      <c r="W106" s="7">
        <f t="shared" si="35"/>
        <v>149715.155</v>
      </c>
      <c r="X106" s="7">
        <f t="shared" si="36"/>
        <v>3610.5653953488372</v>
      </c>
      <c r="Y106" s="7">
        <f t="shared" si="37"/>
        <v>3336.455627906977</v>
      </c>
      <c r="Z106" s="7">
        <f t="shared" si="38"/>
        <v>3207.638023255814</v>
      </c>
      <c r="AA106" s="7">
        <f t="shared" si="39"/>
        <v>2895.6992558139536</v>
      </c>
    </row>
    <row r="107" spans="1:27">
      <c r="A107" s="16" t="s">
        <v>251</v>
      </c>
      <c r="B107" s="4" t="s">
        <v>157</v>
      </c>
      <c r="C107" s="4" t="s">
        <v>159</v>
      </c>
      <c r="D107" s="13">
        <v>71</v>
      </c>
      <c r="E107" s="14">
        <v>1</v>
      </c>
      <c r="F107" s="14">
        <v>1</v>
      </c>
      <c r="G107" s="14">
        <v>9.44</v>
      </c>
      <c r="H107" s="14">
        <v>1</v>
      </c>
      <c r="I107" s="14">
        <v>0</v>
      </c>
      <c r="J107" s="14">
        <f t="shared" si="30"/>
        <v>9.0399999999999991</v>
      </c>
      <c r="K107" s="4">
        <v>3.4</v>
      </c>
      <c r="L107" s="14">
        <v>12.44</v>
      </c>
      <c r="M107" s="15">
        <f t="shared" si="31"/>
        <v>0.72668810289389063</v>
      </c>
      <c r="N107" s="4">
        <v>8.5</v>
      </c>
      <c r="O107" s="14">
        <f t="shared" si="32"/>
        <v>20.939999999999998</v>
      </c>
      <c r="P107" s="6">
        <f t="shared" si="33"/>
        <v>6.8007662835249043</v>
      </c>
      <c r="Q107" s="7">
        <v>-27023.148000000001</v>
      </c>
      <c r="R107" s="7">
        <v>186467.43299999999</v>
      </c>
      <c r="S107" s="7">
        <v>112415.781</v>
      </c>
      <c r="T107" s="7">
        <v>30056.400000000001</v>
      </c>
      <c r="U107" s="7">
        <v>47149.552000000003</v>
      </c>
      <c r="V107" s="7">
        <f t="shared" si="34"/>
        <v>298883.21399999998</v>
      </c>
      <c r="W107" s="7">
        <f t="shared" si="35"/>
        <v>271860.06599999999</v>
      </c>
      <c r="X107" s="7">
        <f t="shared" si="36"/>
        <v>4209.6227323943658</v>
      </c>
      <c r="Y107" s="7">
        <f t="shared" si="37"/>
        <v>3122.2149577464788</v>
      </c>
      <c r="Z107" s="7">
        <f t="shared" si="38"/>
        <v>2741.6072394366197</v>
      </c>
      <c r="AA107" s="7">
        <f t="shared" si="39"/>
        <v>2626.3018732394366</v>
      </c>
    </row>
    <row r="108" spans="1:27">
      <c r="A108" s="16" t="s">
        <v>252</v>
      </c>
      <c r="B108" s="4" t="s">
        <v>157</v>
      </c>
      <c r="C108" s="4" t="s">
        <v>160</v>
      </c>
      <c r="D108" s="13">
        <v>101</v>
      </c>
      <c r="E108" s="14">
        <v>1</v>
      </c>
      <c r="F108" s="14">
        <v>1</v>
      </c>
      <c r="G108" s="14">
        <v>11.6</v>
      </c>
      <c r="H108" s="14">
        <v>0</v>
      </c>
      <c r="I108" s="14">
        <v>0</v>
      </c>
      <c r="J108" s="14">
        <f t="shared" si="30"/>
        <v>12.1</v>
      </c>
      <c r="K108" s="4">
        <v>1.5</v>
      </c>
      <c r="L108" s="14">
        <v>13.6</v>
      </c>
      <c r="M108" s="15">
        <f t="shared" si="31"/>
        <v>0.88970588235294112</v>
      </c>
      <c r="N108" s="4">
        <v>13.5</v>
      </c>
      <c r="O108" s="14">
        <f t="shared" si="32"/>
        <v>27.1</v>
      </c>
      <c r="P108" s="6">
        <f t="shared" si="33"/>
        <v>8.7068965517241388</v>
      </c>
      <c r="Q108" s="7">
        <v>-88712.475000000006</v>
      </c>
      <c r="R108" s="7">
        <v>253186.15</v>
      </c>
      <c r="S108" s="7">
        <v>128373.04399999999</v>
      </c>
      <c r="T108" s="7">
        <v>46525.32</v>
      </c>
      <c r="U108" s="7">
        <v>42650.084999999999</v>
      </c>
      <c r="V108" s="7">
        <f t="shared" si="34"/>
        <v>381559.19400000002</v>
      </c>
      <c r="W108" s="7">
        <f t="shared" si="35"/>
        <v>292846.71900000004</v>
      </c>
      <c r="X108" s="7">
        <f t="shared" si="36"/>
        <v>3777.8138019801981</v>
      </c>
      <c r="Y108" s="7">
        <f t="shared" si="37"/>
        <v>2894.8890000000001</v>
      </c>
      <c r="Z108" s="7">
        <f t="shared" si="38"/>
        <v>2016.547663366337</v>
      </c>
      <c r="AA108" s="7">
        <f t="shared" si="39"/>
        <v>2506.7935643564356</v>
      </c>
    </row>
    <row r="109" spans="1:27">
      <c r="A109" s="16" t="s">
        <v>254</v>
      </c>
      <c r="B109" s="4" t="s">
        <v>157</v>
      </c>
      <c r="C109" s="4" t="s">
        <v>158</v>
      </c>
      <c r="D109" s="13">
        <v>367</v>
      </c>
      <c r="E109" s="14">
        <v>1</v>
      </c>
      <c r="F109" s="14">
        <v>1</v>
      </c>
      <c r="G109" s="14">
        <v>36.82</v>
      </c>
      <c r="H109" s="14">
        <v>3</v>
      </c>
      <c r="I109" s="14">
        <v>0</v>
      </c>
      <c r="J109" s="14">
        <f t="shared" si="30"/>
        <v>40.32</v>
      </c>
      <c r="K109" s="4">
        <v>1.5</v>
      </c>
      <c r="L109" s="14">
        <v>41.82</v>
      </c>
      <c r="M109" s="15">
        <f t="shared" si="31"/>
        <v>0.96413199426111906</v>
      </c>
      <c r="N109" s="4">
        <v>21.7</v>
      </c>
      <c r="O109" s="14">
        <f t="shared" si="32"/>
        <v>63.519999999999996</v>
      </c>
      <c r="P109" s="6">
        <f t="shared" si="33"/>
        <v>9.2164741336012046</v>
      </c>
      <c r="Q109" s="7">
        <v>-66777.426999999996</v>
      </c>
      <c r="R109" s="7">
        <v>608364.15599999996</v>
      </c>
      <c r="S109" s="7">
        <v>268716.05099999998</v>
      </c>
      <c r="T109" s="7">
        <v>130563.012</v>
      </c>
      <c r="U109" s="7">
        <v>29811.111000000001</v>
      </c>
      <c r="V109" s="7">
        <f t="shared" si="34"/>
        <v>877080.20699999994</v>
      </c>
      <c r="W109" s="7">
        <f t="shared" si="35"/>
        <v>810302.77999999991</v>
      </c>
      <c r="X109" s="7">
        <f t="shared" si="36"/>
        <v>2389.864324250681</v>
      </c>
      <c r="Y109" s="7">
        <f t="shared" si="37"/>
        <v>1952.8776130790188</v>
      </c>
      <c r="Z109" s="7">
        <f t="shared" si="38"/>
        <v>1770.9227711171659</v>
      </c>
      <c r="AA109" s="7">
        <f t="shared" si="39"/>
        <v>1657.6679999999999</v>
      </c>
    </row>
    <row r="110" spans="1:27">
      <c r="A110" s="16" t="s">
        <v>252</v>
      </c>
      <c r="B110" s="4" t="s">
        <v>161</v>
      </c>
      <c r="C110" s="4" t="s">
        <v>259</v>
      </c>
      <c r="D110" s="13">
        <v>146</v>
      </c>
      <c r="E110" s="14">
        <v>1</v>
      </c>
      <c r="F110" s="14">
        <v>1</v>
      </c>
      <c r="G110" s="14">
        <v>13.82</v>
      </c>
      <c r="H110" s="14">
        <v>0</v>
      </c>
      <c r="I110" s="14">
        <v>1</v>
      </c>
      <c r="J110" s="14">
        <f>+I110+H110+G110+F110+E110</f>
        <v>16.82</v>
      </c>
      <c r="K110" s="4">
        <v>0.8</v>
      </c>
      <c r="L110" s="14">
        <v>19.82</v>
      </c>
      <c r="M110" s="15">
        <f t="shared" si="31"/>
        <v>0.84863773965691225</v>
      </c>
      <c r="N110" s="4">
        <v>14.3</v>
      </c>
      <c r="O110" s="14">
        <f t="shared" si="32"/>
        <v>31.92</v>
      </c>
      <c r="P110" s="6">
        <f t="shared" si="33"/>
        <v>10.564399421128799</v>
      </c>
      <c r="Q110" s="7">
        <v>-31667.508999999998</v>
      </c>
      <c r="R110" s="7">
        <v>305598.31300000002</v>
      </c>
      <c r="S110" s="7">
        <v>172431.26</v>
      </c>
      <c r="T110" s="7">
        <v>47650.428</v>
      </c>
      <c r="U110" s="7">
        <v>42726.981</v>
      </c>
      <c r="V110" s="7">
        <f t="shared" si="34"/>
        <v>478029.57300000003</v>
      </c>
      <c r="W110" s="7">
        <f t="shared" si="35"/>
        <v>446362.06400000001</v>
      </c>
      <c r="X110" s="7">
        <f t="shared" si="36"/>
        <v>3274.1751575342469</v>
      </c>
      <c r="Y110" s="7">
        <f t="shared" si="37"/>
        <v>2655.1518082191783</v>
      </c>
      <c r="Z110" s="7">
        <f t="shared" si="38"/>
        <v>2438.2510616438358</v>
      </c>
      <c r="AA110" s="7">
        <f t="shared" si="39"/>
        <v>2093.1391301369863</v>
      </c>
    </row>
    <row r="111" spans="1:27">
      <c r="A111" s="16" t="s">
        <v>252</v>
      </c>
      <c r="B111" s="4" t="s">
        <v>162</v>
      </c>
      <c r="C111" s="4" t="s">
        <v>163</v>
      </c>
      <c r="D111" s="13">
        <v>139</v>
      </c>
      <c r="E111" s="14">
        <v>1</v>
      </c>
      <c r="F111" s="14">
        <v>1</v>
      </c>
      <c r="G111" s="14">
        <v>14.47</v>
      </c>
      <c r="H111" s="14">
        <v>2</v>
      </c>
      <c r="I111" s="14">
        <v>1</v>
      </c>
      <c r="J111" s="14">
        <f t="shared" si="30"/>
        <v>19.47</v>
      </c>
      <c r="K111" s="4">
        <v>0</v>
      </c>
      <c r="L111" s="14">
        <v>19.47</v>
      </c>
      <c r="M111" s="15">
        <f t="shared" si="31"/>
        <v>1</v>
      </c>
      <c r="N111" s="4">
        <v>10.199999999999999</v>
      </c>
      <c r="O111" s="14">
        <f t="shared" si="32"/>
        <v>29.669999999999998</v>
      </c>
      <c r="P111" s="6">
        <f t="shared" si="33"/>
        <v>8.4395871281117181</v>
      </c>
      <c r="Q111" s="7">
        <v>-8834.7000000000007</v>
      </c>
      <c r="R111" s="7">
        <v>265577.28399999999</v>
      </c>
      <c r="S111" s="7">
        <v>111405.83900000001</v>
      </c>
      <c r="T111" s="7">
        <v>65954.857000000004</v>
      </c>
      <c r="U111" s="7">
        <v>10699.312</v>
      </c>
      <c r="V111" s="7">
        <f t="shared" si="34"/>
        <v>376983.12300000002</v>
      </c>
      <c r="W111" s="7">
        <f t="shared" si="35"/>
        <v>368148.42300000001</v>
      </c>
      <c r="X111" s="7">
        <f t="shared" si="36"/>
        <v>2712.1087985611512</v>
      </c>
      <c r="Y111" s="7">
        <f t="shared" si="37"/>
        <v>2160.6399568345328</v>
      </c>
      <c r="Z111" s="7">
        <f t="shared" si="38"/>
        <v>2097.0809640287771</v>
      </c>
      <c r="AA111" s="7">
        <f t="shared" si="39"/>
        <v>1910.6279424460431</v>
      </c>
    </row>
    <row r="112" spans="1:27">
      <c r="A112" s="16" t="s">
        <v>251</v>
      </c>
      <c r="B112" s="4" t="s">
        <v>164</v>
      </c>
      <c r="C112" s="4" t="s">
        <v>165</v>
      </c>
      <c r="D112" s="13">
        <v>70</v>
      </c>
      <c r="E112" s="14">
        <v>1</v>
      </c>
      <c r="F112" s="14">
        <v>1</v>
      </c>
      <c r="G112" s="14">
        <v>8.9</v>
      </c>
      <c r="H112" s="14">
        <v>0</v>
      </c>
      <c r="I112" s="14">
        <v>0</v>
      </c>
      <c r="J112" s="14">
        <f t="shared" si="30"/>
        <v>7.9</v>
      </c>
      <c r="K112" s="4">
        <v>3</v>
      </c>
      <c r="L112" s="14">
        <v>10.9</v>
      </c>
      <c r="M112" s="15">
        <f t="shared" si="31"/>
        <v>0.72477064220183485</v>
      </c>
      <c r="N112" s="4">
        <v>6.2</v>
      </c>
      <c r="O112" s="14">
        <f t="shared" si="32"/>
        <v>17.100000000000001</v>
      </c>
      <c r="P112" s="6">
        <f t="shared" si="33"/>
        <v>7.8651685393258424</v>
      </c>
      <c r="Q112" s="7">
        <v>-49560.036</v>
      </c>
      <c r="R112" s="7">
        <v>178650.19899999999</v>
      </c>
      <c r="S112" s="7">
        <v>34279.908000000003</v>
      </c>
      <c r="T112" s="7">
        <v>11263.89</v>
      </c>
      <c r="U112" s="7">
        <v>0</v>
      </c>
      <c r="V112" s="7">
        <f t="shared" si="34"/>
        <v>212930.10699999999</v>
      </c>
      <c r="W112" s="7">
        <f t="shared" si="35"/>
        <v>163370.071</v>
      </c>
      <c r="X112" s="7">
        <f t="shared" si="36"/>
        <v>3041.8586714285711</v>
      </c>
      <c r="Y112" s="7">
        <f t="shared" si="37"/>
        <v>2880.9459571428574</v>
      </c>
      <c r="Z112" s="7">
        <f t="shared" si="38"/>
        <v>2172.9454428571426</v>
      </c>
      <c r="AA112" s="7">
        <f t="shared" si="39"/>
        <v>2552.1457</v>
      </c>
    </row>
    <row r="113" spans="1:27">
      <c r="A113" s="16" t="s">
        <v>250</v>
      </c>
      <c r="B113" s="4" t="s">
        <v>166</v>
      </c>
      <c r="C113" s="4" t="s">
        <v>167</v>
      </c>
      <c r="D113" s="13">
        <v>33</v>
      </c>
      <c r="E113" s="14">
        <v>0.8</v>
      </c>
      <c r="F113" s="14">
        <v>0</v>
      </c>
      <c r="G113" s="14">
        <v>5</v>
      </c>
      <c r="H113" s="14">
        <v>0</v>
      </c>
      <c r="I113" s="14">
        <v>1</v>
      </c>
      <c r="J113" s="14">
        <f t="shared" si="30"/>
        <v>5.8</v>
      </c>
      <c r="K113" s="4">
        <v>1</v>
      </c>
      <c r="L113" s="14">
        <v>6.8</v>
      </c>
      <c r="M113" s="15">
        <f t="shared" si="31"/>
        <v>0.8529411764705882</v>
      </c>
      <c r="N113" s="4">
        <v>6</v>
      </c>
      <c r="O113" s="14">
        <f t="shared" si="32"/>
        <v>12.8</v>
      </c>
      <c r="P113" s="6">
        <f t="shared" si="33"/>
        <v>6.6</v>
      </c>
      <c r="Q113" s="7">
        <v>-8965.5450000000001</v>
      </c>
      <c r="R113" s="7">
        <v>120999.03</v>
      </c>
      <c r="S113" s="7">
        <v>71810.562999999995</v>
      </c>
      <c r="T113" s="7">
        <v>14975</v>
      </c>
      <c r="U113" s="7">
        <v>29716.616999999998</v>
      </c>
      <c r="V113" s="7">
        <f t="shared" si="34"/>
        <v>192809.59299999999</v>
      </c>
      <c r="W113" s="7">
        <f t="shared" si="35"/>
        <v>183844.04799999998</v>
      </c>
      <c r="X113" s="7">
        <f t="shared" si="36"/>
        <v>5842.7149393939389</v>
      </c>
      <c r="Y113" s="7">
        <f t="shared" si="37"/>
        <v>4488.4235151515149</v>
      </c>
      <c r="Z113" s="7">
        <f t="shared" si="38"/>
        <v>4216.7403333333332</v>
      </c>
      <c r="AA113" s="7">
        <f t="shared" si="39"/>
        <v>3666.6372727272728</v>
      </c>
    </row>
    <row r="114" spans="1:27">
      <c r="A114" s="16" t="s">
        <v>249</v>
      </c>
      <c r="B114" s="4" t="s">
        <v>168</v>
      </c>
      <c r="C114" s="4" t="s">
        <v>175</v>
      </c>
      <c r="D114" s="13">
        <v>14</v>
      </c>
      <c r="E114" s="14">
        <v>0.5</v>
      </c>
      <c r="F114" s="14">
        <v>0</v>
      </c>
      <c r="G114" s="14">
        <v>2</v>
      </c>
      <c r="H114" s="14">
        <v>0</v>
      </c>
      <c r="I114" s="14">
        <v>0</v>
      </c>
      <c r="J114" s="14">
        <f t="shared" si="30"/>
        <v>2.5</v>
      </c>
      <c r="K114" s="4">
        <v>0</v>
      </c>
      <c r="L114" s="14">
        <v>2.5</v>
      </c>
      <c r="M114" s="15">
        <f t="shared" si="31"/>
        <v>1</v>
      </c>
      <c r="N114" s="4">
        <v>1.5</v>
      </c>
      <c r="O114" s="14">
        <f t="shared" si="32"/>
        <v>4</v>
      </c>
      <c r="P114" s="6">
        <f t="shared" si="33"/>
        <v>7</v>
      </c>
      <c r="Q114" s="7">
        <v>-1985.529</v>
      </c>
      <c r="R114" s="7">
        <v>40964.154000000002</v>
      </c>
      <c r="S114" s="7">
        <v>17700.243999999999</v>
      </c>
      <c r="T114" s="7">
        <v>10828.513999999999</v>
      </c>
      <c r="U114" s="7">
        <v>0</v>
      </c>
      <c r="V114" s="7">
        <f t="shared" si="34"/>
        <v>58664.398000000001</v>
      </c>
      <c r="W114" s="7">
        <f t="shared" si="35"/>
        <v>56678.868999999999</v>
      </c>
      <c r="X114" s="7">
        <f t="shared" si="36"/>
        <v>4190.3141428571425</v>
      </c>
      <c r="Y114" s="7">
        <f t="shared" si="37"/>
        <v>3416.8488571428575</v>
      </c>
      <c r="Z114" s="7">
        <f t="shared" si="38"/>
        <v>3275.025357142857</v>
      </c>
      <c r="AA114" s="7">
        <f t="shared" si="39"/>
        <v>2926.011</v>
      </c>
    </row>
    <row r="115" spans="1:27">
      <c r="A115" s="16" t="s">
        <v>252</v>
      </c>
      <c r="B115" s="4" t="s">
        <v>168</v>
      </c>
      <c r="C115" s="4" t="s">
        <v>170</v>
      </c>
      <c r="D115" s="13">
        <v>171</v>
      </c>
      <c r="E115" s="14">
        <v>1</v>
      </c>
      <c r="F115" s="14">
        <v>1</v>
      </c>
      <c r="G115" s="14">
        <v>19.37</v>
      </c>
      <c r="H115" s="14">
        <v>1</v>
      </c>
      <c r="I115" s="14">
        <v>3.39</v>
      </c>
      <c r="J115" s="14">
        <f t="shared" si="30"/>
        <v>25.26</v>
      </c>
      <c r="K115" s="4">
        <v>0.5</v>
      </c>
      <c r="L115" s="14">
        <v>25.76</v>
      </c>
      <c r="M115" s="15">
        <f t="shared" si="31"/>
        <v>0.98059006211180122</v>
      </c>
      <c r="N115" s="4">
        <v>14.8</v>
      </c>
      <c r="O115" s="14">
        <f t="shared" si="32"/>
        <v>40.56</v>
      </c>
      <c r="P115" s="6">
        <f t="shared" si="33"/>
        <v>8.3946980854197353</v>
      </c>
      <c r="Q115" s="7">
        <v>-38037.792999999998</v>
      </c>
      <c r="R115" s="7">
        <v>330878.951</v>
      </c>
      <c r="S115" s="7">
        <v>116500.556</v>
      </c>
      <c r="T115" s="7">
        <v>83791.428</v>
      </c>
      <c r="U115" s="7">
        <v>0</v>
      </c>
      <c r="V115" s="7">
        <f t="shared" si="34"/>
        <v>447379.50699999998</v>
      </c>
      <c r="W115" s="7">
        <f t="shared" si="35"/>
        <v>409341.71399999998</v>
      </c>
      <c r="X115" s="7">
        <f t="shared" si="36"/>
        <v>2616.2544269005848</v>
      </c>
      <c r="Y115" s="7">
        <f t="shared" si="37"/>
        <v>2126.2460760233917</v>
      </c>
      <c r="Z115" s="7">
        <f t="shared" si="38"/>
        <v>1903.8028421052629</v>
      </c>
      <c r="AA115" s="7">
        <f t="shared" si="39"/>
        <v>1934.9646257309942</v>
      </c>
    </row>
    <row r="116" spans="1:27">
      <c r="A116" s="16" t="s">
        <v>254</v>
      </c>
      <c r="B116" s="4" t="s">
        <v>168</v>
      </c>
      <c r="C116" s="4" t="s">
        <v>171</v>
      </c>
      <c r="D116" s="13">
        <v>337</v>
      </c>
      <c r="E116" s="14">
        <v>1</v>
      </c>
      <c r="F116" s="14">
        <v>1</v>
      </c>
      <c r="G116" s="14">
        <v>28.24</v>
      </c>
      <c r="H116" s="14">
        <v>2</v>
      </c>
      <c r="I116" s="14">
        <v>1</v>
      </c>
      <c r="J116" s="14">
        <f t="shared" si="30"/>
        <v>31.240000000000002</v>
      </c>
      <c r="K116" s="4">
        <v>2</v>
      </c>
      <c r="L116" s="14">
        <v>33.24</v>
      </c>
      <c r="M116" s="15">
        <f t="shared" si="31"/>
        <v>0.9398315282791817</v>
      </c>
      <c r="N116" s="4">
        <v>9.6</v>
      </c>
      <c r="O116" s="14">
        <f t="shared" si="32"/>
        <v>42.84</v>
      </c>
      <c r="P116" s="6">
        <f t="shared" si="33"/>
        <v>11.144179894179894</v>
      </c>
      <c r="Q116" s="7">
        <v>-60671.375999999997</v>
      </c>
      <c r="R116" s="7">
        <v>486168.826</v>
      </c>
      <c r="S116" s="7">
        <v>208823.65100000001</v>
      </c>
      <c r="T116" s="7">
        <v>162141.25099999999</v>
      </c>
      <c r="U116" s="7">
        <v>0</v>
      </c>
      <c r="V116" s="7">
        <f t="shared" si="34"/>
        <v>694992.47699999996</v>
      </c>
      <c r="W116" s="7">
        <f t="shared" si="35"/>
        <v>634321.10099999991</v>
      </c>
      <c r="X116" s="7">
        <f t="shared" si="36"/>
        <v>2062.2922166172107</v>
      </c>
      <c r="Y116" s="7">
        <f t="shared" si="37"/>
        <v>1581.1609080118694</v>
      </c>
      <c r="Z116" s="7">
        <f t="shared" si="38"/>
        <v>1401.1271513353113</v>
      </c>
      <c r="AA116" s="7">
        <f t="shared" si="39"/>
        <v>1442.6374658753709</v>
      </c>
    </row>
    <row r="117" spans="1:27">
      <c r="A117" s="16" t="s">
        <v>254</v>
      </c>
      <c r="B117" s="4" t="s">
        <v>168</v>
      </c>
      <c r="C117" s="4" t="s">
        <v>173</v>
      </c>
      <c r="D117" s="13">
        <v>355</v>
      </c>
      <c r="E117" s="14">
        <v>1</v>
      </c>
      <c r="F117" s="14">
        <v>1</v>
      </c>
      <c r="G117" s="14">
        <v>36.07</v>
      </c>
      <c r="H117" s="14">
        <v>2</v>
      </c>
      <c r="I117" s="14">
        <v>2</v>
      </c>
      <c r="J117" s="14">
        <f t="shared" si="30"/>
        <v>42.07</v>
      </c>
      <c r="K117" s="4">
        <v>0</v>
      </c>
      <c r="L117" s="14">
        <v>42.07</v>
      </c>
      <c r="M117" s="15">
        <f t="shared" si="31"/>
        <v>1</v>
      </c>
      <c r="N117" s="4">
        <v>29.8</v>
      </c>
      <c r="O117" s="14">
        <f t="shared" si="32"/>
        <v>71.87</v>
      </c>
      <c r="P117" s="6">
        <f t="shared" si="33"/>
        <v>9.3249277646440767</v>
      </c>
      <c r="Q117" s="7">
        <v>-65991.782000000007</v>
      </c>
      <c r="R117" s="7">
        <v>600448.34699999995</v>
      </c>
      <c r="S117" s="7">
        <v>211252.99900000001</v>
      </c>
      <c r="T117" s="7">
        <v>154451.375</v>
      </c>
      <c r="U117" s="7">
        <v>0</v>
      </c>
      <c r="V117" s="7">
        <f t="shared" si="34"/>
        <v>811701.3459999999</v>
      </c>
      <c r="W117" s="7">
        <f t="shared" si="35"/>
        <v>745709.5639999999</v>
      </c>
      <c r="X117" s="7">
        <f t="shared" si="36"/>
        <v>2286.4826647887321</v>
      </c>
      <c r="Y117" s="7">
        <f t="shared" si="37"/>
        <v>1851.4083690140842</v>
      </c>
      <c r="Z117" s="7">
        <f t="shared" si="38"/>
        <v>1665.5160253521124</v>
      </c>
      <c r="AA117" s="7">
        <f t="shared" si="39"/>
        <v>1691.403794366197</v>
      </c>
    </row>
    <row r="118" spans="1:27">
      <c r="A118" s="16" t="s">
        <v>254</v>
      </c>
      <c r="B118" s="4" t="s">
        <v>168</v>
      </c>
      <c r="C118" s="4" t="s">
        <v>176</v>
      </c>
      <c r="D118" s="13">
        <v>388</v>
      </c>
      <c r="E118" s="14">
        <v>1</v>
      </c>
      <c r="F118" s="14">
        <v>1</v>
      </c>
      <c r="G118" s="14">
        <v>33.130000000000003</v>
      </c>
      <c r="H118" s="14">
        <v>1</v>
      </c>
      <c r="I118" s="14">
        <v>1.5</v>
      </c>
      <c r="J118" s="14">
        <f t="shared" si="30"/>
        <v>36.330000000000005</v>
      </c>
      <c r="K118" s="4">
        <v>1.3</v>
      </c>
      <c r="L118" s="14">
        <v>37.630000000000003</v>
      </c>
      <c r="M118" s="15">
        <f t="shared" si="31"/>
        <v>0.96545309593409523</v>
      </c>
      <c r="N118" s="4">
        <v>22</v>
      </c>
      <c r="O118" s="14">
        <f t="shared" si="32"/>
        <v>59.63</v>
      </c>
      <c r="P118" s="6">
        <f t="shared" si="33"/>
        <v>11.368297685320831</v>
      </c>
      <c r="Q118" s="7">
        <v>-85652.448999999993</v>
      </c>
      <c r="R118" s="7">
        <v>533083.951</v>
      </c>
      <c r="S118" s="7">
        <v>289871.79599999997</v>
      </c>
      <c r="T118" s="7">
        <v>234134.065</v>
      </c>
      <c r="U118" s="7">
        <v>0</v>
      </c>
      <c r="V118" s="7">
        <f t="shared" si="34"/>
        <v>822955.74699999997</v>
      </c>
      <c r="W118" s="7">
        <f t="shared" si="35"/>
        <v>737303.29799999995</v>
      </c>
      <c r="X118" s="7">
        <f t="shared" si="36"/>
        <v>2121.0199664948454</v>
      </c>
      <c r="Y118" s="7">
        <f t="shared" si="37"/>
        <v>1517.5816546391754</v>
      </c>
      <c r="Z118" s="7">
        <f t="shared" si="38"/>
        <v>1296.8279201030928</v>
      </c>
      <c r="AA118" s="7">
        <f t="shared" si="39"/>
        <v>1373.9277087628866</v>
      </c>
    </row>
    <row r="119" spans="1:27">
      <c r="A119" s="16" t="s">
        <v>255</v>
      </c>
      <c r="B119" s="4" t="s">
        <v>168</v>
      </c>
      <c r="C119" s="4" t="s">
        <v>174</v>
      </c>
      <c r="D119" s="13">
        <v>422</v>
      </c>
      <c r="E119" s="14">
        <v>1</v>
      </c>
      <c r="F119" s="14">
        <v>1</v>
      </c>
      <c r="G119" s="14">
        <v>33.46</v>
      </c>
      <c r="H119" s="14">
        <v>2</v>
      </c>
      <c r="I119" s="14">
        <v>1</v>
      </c>
      <c r="J119" s="14">
        <f t="shared" si="30"/>
        <v>38.46</v>
      </c>
      <c r="K119" s="4">
        <v>0</v>
      </c>
      <c r="L119" s="14">
        <v>38.46</v>
      </c>
      <c r="M119" s="15">
        <f t="shared" si="31"/>
        <v>1</v>
      </c>
      <c r="N119" s="4">
        <v>29</v>
      </c>
      <c r="O119" s="14">
        <f t="shared" si="32"/>
        <v>67.460000000000008</v>
      </c>
      <c r="P119" s="6">
        <f t="shared" si="33"/>
        <v>11.900733220530174</v>
      </c>
      <c r="Q119" s="7">
        <v>-85952.737999999998</v>
      </c>
      <c r="R119" s="7">
        <v>613389.69499999995</v>
      </c>
      <c r="S119" s="7">
        <v>241102.43700000001</v>
      </c>
      <c r="T119" s="7">
        <v>181074.60399999999</v>
      </c>
      <c r="U119" s="7">
        <v>0</v>
      </c>
      <c r="V119" s="7">
        <f t="shared" si="34"/>
        <v>854492.13199999998</v>
      </c>
      <c r="W119" s="7">
        <f t="shared" si="35"/>
        <v>768539.39399999997</v>
      </c>
      <c r="X119" s="7">
        <f t="shared" si="36"/>
        <v>2024.8628720379147</v>
      </c>
      <c r="Y119" s="7">
        <f t="shared" si="37"/>
        <v>1595.7761327014216</v>
      </c>
      <c r="Z119" s="7">
        <f t="shared" si="38"/>
        <v>1392.0966587677726</v>
      </c>
      <c r="AA119" s="7">
        <f t="shared" si="39"/>
        <v>1453.5300829383884</v>
      </c>
    </row>
    <row r="120" spans="1:27">
      <c r="A120" s="16" t="s">
        <v>255</v>
      </c>
      <c r="B120" s="4" t="s">
        <v>168</v>
      </c>
      <c r="C120" s="4" t="s">
        <v>172</v>
      </c>
      <c r="D120" s="13">
        <v>462</v>
      </c>
      <c r="E120" s="14">
        <v>1</v>
      </c>
      <c r="F120" s="14">
        <v>1</v>
      </c>
      <c r="G120" s="14">
        <v>34.840000000000003</v>
      </c>
      <c r="H120" s="14">
        <v>1</v>
      </c>
      <c r="I120" s="14">
        <v>3</v>
      </c>
      <c r="J120" s="14">
        <f t="shared" si="30"/>
        <v>40.840000000000003</v>
      </c>
      <c r="K120" s="4">
        <v>0</v>
      </c>
      <c r="L120" s="14">
        <v>40.840000000000003</v>
      </c>
      <c r="M120" s="15">
        <f t="shared" si="31"/>
        <v>1</v>
      </c>
      <c r="N120" s="4">
        <v>16.399999999999999</v>
      </c>
      <c r="O120" s="14">
        <f t="shared" si="32"/>
        <v>57.24</v>
      </c>
      <c r="P120" s="6">
        <f t="shared" si="33"/>
        <v>12.890624999999998</v>
      </c>
      <c r="Q120" s="7">
        <v>-76040.578999999998</v>
      </c>
      <c r="R120" s="7">
        <v>547211.40399999998</v>
      </c>
      <c r="S120" s="7">
        <v>200654.02100000001</v>
      </c>
      <c r="T120" s="7">
        <v>135401.64799999999</v>
      </c>
      <c r="U120" s="7">
        <v>0</v>
      </c>
      <c r="V120" s="7">
        <f t="shared" si="34"/>
        <v>747865.42500000005</v>
      </c>
      <c r="W120" s="7">
        <f t="shared" si="35"/>
        <v>671824.84600000002</v>
      </c>
      <c r="X120" s="7">
        <f t="shared" si="36"/>
        <v>1618.7563311688314</v>
      </c>
      <c r="Y120" s="7">
        <f t="shared" si="37"/>
        <v>1325.679170995671</v>
      </c>
      <c r="Z120" s="7">
        <f t="shared" si="38"/>
        <v>1161.0891731601735</v>
      </c>
      <c r="AA120" s="7">
        <f t="shared" si="39"/>
        <v>1184.4402683982682</v>
      </c>
    </row>
    <row r="121" spans="1:27">
      <c r="A121" s="16" t="s">
        <v>255</v>
      </c>
      <c r="B121" s="4" t="s">
        <v>168</v>
      </c>
      <c r="C121" s="4" t="s">
        <v>169</v>
      </c>
      <c r="D121" s="13">
        <v>498</v>
      </c>
      <c r="E121" s="14">
        <v>1</v>
      </c>
      <c r="F121" s="14">
        <v>0</v>
      </c>
      <c r="G121" s="14">
        <v>34.44</v>
      </c>
      <c r="H121" s="14">
        <v>2.4</v>
      </c>
      <c r="I121" s="14">
        <v>3.53</v>
      </c>
      <c r="J121" s="14">
        <f t="shared" si="30"/>
        <v>40.369999999999997</v>
      </c>
      <c r="K121" s="4">
        <v>1</v>
      </c>
      <c r="L121" s="14">
        <v>41.37</v>
      </c>
      <c r="M121" s="15">
        <f t="shared" si="31"/>
        <v>0.97582789460962049</v>
      </c>
      <c r="N121" s="4">
        <v>27.4</v>
      </c>
      <c r="O121" s="14">
        <f t="shared" si="32"/>
        <v>68.77</v>
      </c>
      <c r="P121" s="6">
        <f t="shared" si="33"/>
        <v>13.517915309446256</v>
      </c>
      <c r="Q121" s="7">
        <v>-86997.869000000006</v>
      </c>
      <c r="R121" s="7">
        <v>632578.17799999996</v>
      </c>
      <c r="S121" s="7">
        <v>274021.71799999999</v>
      </c>
      <c r="T121" s="7">
        <v>200279.163</v>
      </c>
      <c r="U121" s="7">
        <v>0</v>
      </c>
      <c r="V121" s="7">
        <f t="shared" si="34"/>
        <v>906599.89599999995</v>
      </c>
      <c r="W121" s="7">
        <f t="shared" si="35"/>
        <v>819602.027</v>
      </c>
      <c r="X121" s="7">
        <f t="shared" si="36"/>
        <v>1820.4817188755019</v>
      </c>
      <c r="Y121" s="7">
        <f t="shared" si="37"/>
        <v>1418.3147248995983</v>
      </c>
      <c r="Z121" s="7">
        <f t="shared" si="38"/>
        <v>1243.6202088353414</v>
      </c>
      <c r="AA121" s="7">
        <f t="shared" si="39"/>
        <v>1270.2373052208834</v>
      </c>
    </row>
    <row r="122" spans="1:27">
      <c r="A122" s="16" t="s">
        <v>249</v>
      </c>
      <c r="B122" s="4" t="s">
        <v>177</v>
      </c>
      <c r="C122" s="4" t="s">
        <v>180</v>
      </c>
      <c r="D122" s="13">
        <v>6</v>
      </c>
      <c r="E122" s="14">
        <v>0.3</v>
      </c>
      <c r="F122" s="14">
        <v>0</v>
      </c>
      <c r="G122" s="14">
        <v>1</v>
      </c>
      <c r="H122" s="14">
        <v>0</v>
      </c>
      <c r="I122" s="14">
        <v>0</v>
      </c>
      <c r="J122" s="14">
        <f t="shared" si="30"/>
        <v>1.3</v>
      </c>
      <c r="K122" s="4">
        <v>0</v>
      </c>
      <c r="L122" s="14">
        <v>1.3</v>
      </c>
      <c r="M122" s="15">
        <f t="shared" si="31"/>
        <v>1</v>
      </c>
      <c r="N122" s="4">
        <v>1.5</v>
      </c>
      <c r="O122" s="14">
        <f t="shared" si="32"/>
        <v>2.8</v>
      </c>
      <c r="P122" s="6">
        <f t="shared" si="33"/>
        <v>6</v>
      </c>
      <c r="Q122" s="7">
        <v>-1118.7239999999999</v>
      </c>
      <c r="R122" s="7">
        <v>34589.641000000003</v>
      </c>
      <c r="S122" s="7">
        <v>18369.668000000001</v>
      </c>
      <c r="T122" s="7">
        <v>6916.19</v>
      </c>
      <c r="U122" s="7">
        <v>4589.7520000000004</v>
      </c>
      <c r="V122" s="7">
        <f t="shared" si="34"/>
        <v>52959.309000000008</v>
      </c>
      <c r="W122" s="7">
        <f t="shared" si="35"/>
        <v>51840.585000000006</v>
      </c>
      <c r="X122" s="7">
        <f t="shared" si="36"/>
        <v>8826.5515000000014</v>
      </c>
      <c r="Y122" s="7">
        <f t="shared" si="37"/>
        <v>6908.8945000000022</v>
      </c>
      <c r="Z122" s="7">
        <f t="shared" si="38"/>
        <v>6722.4405000000015</v>
      </c>
      <c r="AA122" s="7">
        <f t="shared" si="39"/>
        <v>5764.9401666666672</v>
      </c>
    </row>
    <row r="123" spans="1:27">
      <c r="A123" s="16" t="s">
        <v>250</v>
      </c>
      <c r="B123" s="4" t="s">
        <v>177</v>
      </c>
      <c r="C123" s="4" t="s">
        <v>179</v>
      </c>
      <c r="D123" s="13">
        <v>26</v>
      </c>
      <c r="E123" s="14">
        <v>0.8</v>
      </c>
      <c r="F123" s="14">
        <v>0</v>
      </c>
      <c r="G123" s="14">
        <v>6</v>
      </c>
      <c r="H123" s="14">
        <v>0</v>
      </c>
      <c r="I123" s="14">
        <v>0</v>
      </c>
      <c r="J123" s="14">
        <f t="shared" si="30"/>
        <v>4.6999999999999993</v>
      </c>
      <c r="K123" s="4">
        <v>2.1</v>
      </c>
      <c r="L123" s="14">
        <v>6.8</v>
      </c>
      <c r="M123" s="15">
        <f t="shared" si="31"/>
        <v>0.69117647058823517</v>
      </c>
      <c r="N123" s="4">
        <v>3</v>
      </c>
      <c r="O123" s="14">
        <f t="shared" si="32"/>
        <v>9.7999999999999989</v>
      </c>
      <c r="P123" s="6">
        <f t="shared" si="33"/>
        <v>4.333333333333333</v>
      </c>
      <c r="Q123" s="7">
        <v>-4448.5820000000003</v>
      </c>
      <c r="R123" s="7">
        <v>90275.652000000002</v>
      </c>
      <c r="S123" s="7">
        <v>34375.682999999997</v>
      </c>
      <c r="T123" s="7">
        <v>10450.027</v>
      </c>
      <c r="U123" s="7">
        <v>14363.328</v>
      </c>
      <c r="V123" s="7">
        <f t="shared" si="34"/>
        <v>124651.33499999999</v>
      </c>
      <c r="W123" s="7">
        <f t="shared" si="35"/>
        <v>120202.753</v>
      </c>
      <c r="X123" s="7">
        <f t="shared" si="36"/>
        <v>4794.2821153846153</v>
      </c>
      <c r="Y123" s="7">
        <f t="shared" si="37"/>
        <v>3839.9223076923076</v>
      </c>
      <c r="Z123" s="7">
        <f t="shared" si="38"/>
        <v>3668.8229999999999</v>
      </c>
      <c r="AA123" s="7">
        <f t="shared" si="39"/>
        <v>3472.1404615384618</v>
      </c>
    </row>
    <row r="124" spans="1:27">
      <c r="A124" s="16" t="s">
        <v>253</v>
      </c>
      <c r="B124" s="4" t="s">
        <v>177</v>
      </c>
      <c r="C124" s="4" t="s">
        <v>178</v>
      </c>
      <c r="D124" s="13">
        <v>292</v>
      </c>
      <c r="E124" s="14">
        <v>1</v>
      </c>
      <c r="F124" s="14">
        <v>0</v>
      </c>
      <c r="G124" s="14">
        <v>32.409999999999997</v>
      </c>
      <c r="H124" s="14">
        <v>2</v>
      </c>
      <c r="I124" s="14">
        <v>0.8</v>
      </c>
      <c r="J124" s="14">
        <f t="shared" si="30"/>
        <v>28.01</v>
      </c>
      <c r="K124" s="4">
        <v>8.1999999999999993</v>
      </c>
      <c r="L124" s="14">
        <v>36.21</v>
      </c>
      <c r="M124" s="15">
        <f t="shared" si="31"/>
        <v>0.77354322010494336</v>
      </c>
      <c r="N124" s="4">
        <v>16.7</v>
      </c>
      <c r="O124" s="14">
        <f t="shared" si="32"/>
        <v>52.91</v>
      </c>
      <c r="P124" s="6">
        <f t="shared" si="33"/>
        <v>8.485905260098809</v>
      </c>
      <c r="Q124" s="7">
        <v>-7226.55</v>
      </c>
      <c r="R124" s="7">
        <v>467572.00400000002</v>
      </c>
      <c r="S124" s="7">
        <v>105788.406</v>
      </c>
      <c r="T124" s="7">
        <v>48271.343999999997</v>
      </c>
      <c r="U124" s="7">
        <v>5924.7719999999999</v>
      </c>
      <c r="V124" s="7">
        <f t="shared" si="34"/>
        <v>573360.41</v>
      </c>
      <c r="W124" s="7">
        <f t="shared" si="35"/>
        <v>566133.86</v>
      </c>
      <c r="X124" s="7">
        <f t="shared" si="36"/>
        <v>1963.5630479452057</v>
      </c>
      <c r="Y124" s="7">
        <f t="shared" si="37"/>
        <v>1777.9599109589044</v>
      </c>
      <c r="Z124" s="7">
        <f t="shared" si="38"/>
        <v>1753.2114520547946</v>
      </c>
      <c r="AA124" s="7">
        <f t="shared" si="39"/>
        <v>1601.2739863013699</v>
      </c>
    </row>
    <row r="125" spans="1:27">
      <c r="A125" s="16" t="s">
        <v>253</v>
      </c>
      <c r="B125" s="4" t="s">
        <v>181</v>
      </c>
      <c r="C125" s="4" t="s">
        <v>182</v>
      </c>
      <c r="D125" s="13">
        <v>212</v>
      </c>
      <c r="E125" s="14">
        <v>1</v>
      </c>
      <c r="F125" s="14">
        <v>0</v>
      </c>
      <c r="G125" s="14">
        <v>21.56</v>
      </c>
      <c r="H125" s="14">
        <v>1.9</v>
      </c>
      <c r="I125" s="14">
        <v>1</v>
      </c>
      <c r="J125" s="14">
        <f t="shared" si="30"/>
        <v>19.260000000000002</v>
      </c>
      <c r="K125" s="4">
        <v>6.2</v>
      </c>
      <c r="L125" s="14">
        <v>25.46</v>
      </c>
      <c r="M125" s="15">
        <f t="shared" si="31"/>
        <v>0.75648075412411631</v>
      </c>
      <c r="N125" s="4">
        <v>22.6</v>
      </c>
      <c r="O125" s="14">
        <f t="shared" si="32"/>
        <v>48.06</v>
      </c>
      <c r="P125" s="6">
        <f t="shared" si="33"/>
        <v>9.0366581415174778</v>
      </c>
      <c r="Q125" s="7">
        <v>-22447.101999999999</v>
      </c>
      <c r="R125" s="7">
        <v>421440.32500000001</v>
      </c>
      <c r="S125" s="7">
        <v>200967.12599999999</v>
      </c>
      <c r="T125" s="7">
        <v>115701.39599999999</v>
      </c>
      <c r="U125" s="7">
        <v>16154.705</v>
      </c>
      <c r="V125" s="7">
        <f t="shared" si="34"/>
        <v>622407.451</v>
      </c>
      <c r="W125" s="7">
        <f t="shared" si="35"/>
        <v>599960.34900000005</v>
      </c>
      <c r="X125" s="7">
        <f t="shared" si="36"/>
        <v>2935.8842028301888</v>
      </c>
      <c r="Y125" s="7">
        <f t="shared" si="37"/>
        <v>2313.9214622641507</v>
      </c>
      <c r="Z125" s="7">
        <f t="shared" si="38"/>
        <v>2208.0389056603776</v>
      </c>
      <c r="AA125" s="7">
        <f t="shared" si="39"/>
        <v>1987.9260613207548</v>
      </c>
    </row>
    <row r="126" spans="1:27">
      <c r="A126" s="16" t="s">
        <v>250</v>
      </c>
      <c r="B126" s="4" t="s">
        <v>183</v>
      </c>
      <c r="C126" s="4" t="s">
        <v>185</v>
      </c>
      <c r="D126" s="13">
        <v>27</v>
      </c>
      <c r="E126" s="14">
        <v>0.3</v>
      </c>
      <c r="F126" s="14">
        <v>0</v>
      </c>
      <c r="G126" s="14">
        <v>3.51</v>
      </c>
      <c r="H126" s="14">
        <v>1</v>
      </c>
      <c r="I126" s="14">
        <v>0</v>
      </c>
      <c r="J126" s="14">
        <f t="shared" si="30"/>
        <v>4.8099999999999996</v>
      </c>
      <c r="K126" s="4">
        <v>0</v>
      </c>
      <c r="L126" s="14">
        <v>4.8099999999999996</v>
      </c>
      <c r="M126" s="15">
        <f t="shared" si="31"/>
        <v>1</v>
      </c>
      <c r="N126" s="4">
        <v>4.7</v>
      </c>
      <c r="O126" s="14">
        <f t="shared" si="32"/>
        <v>9.51</v>
      </c>
      <c r="P126" s="6">
        <f t="shared" si="33"/>
        <v>5.9866962305986702</v>
      </c>
      <c r="Q126" s="7">
        <v>-14805.464</v>
      </c>
      <c r="R126" s="7">
        <v>77838.904999999999</v>
      </c>
      <c r="S126" s="7">
        <v>50879.173000000003</v>
      </c>
      <c r="T126" s="7">
        <v>27233.736000000001</v>
      </c>
      <c r="U126" s="7">
        <v>6196.7290000000003</v>
      </c>
      <c r="V126" s="7">
        <f t="shared" si="34"/>
        <v>128718.07800000001</v>
      </c>
      <c r="W126" s="7">
        <f t="shared" si="35"/>
        <v>113912.614</v>
      </c>
      <c r="X126" s="7">
        <f t="shared" si="36"/>
        <v>4767.3362222222222</v>
      </c>
      <c r="Y126" s="7">
        <f t="shared" si="37"/>
        <v>3529.1708518518521</v>
      </c>
      <c r="Z126" s="7">
        <f t="shared" si="38"/>
        <v>2980.8203333333336</v>
      </c>
      <c r="AA126" s="7">
        <f t="shared" si="39"/>
        <v>2882.9224074074073</v>
      </c>
    </row>
    <row r="127" spans="1:27">
      <c r="A127" s="16" t="s">
        <v>253</v>
      </c>
      <c r="B127" s="4" t="s">
        <v>183</v>
      </c>
      <c r="C127" s="4" t="s">
        <v>184</v>
      </c>
      <c r="D127" s="13">
        <v>216</v>
      </c>
      <c r="E127" s="14">
        <v>0.7</v>
      </c>
      <c r="F127" s="14">
        <v>0</v>
      </c>
      <c r="G127" s="14">
        <v>20.76</v>
      </c>
      <c r="H127" s="14">
        <v>2</v>
      </c>
      <c r="I127" s="14">
        <v>1.5</v>
      </c>
      <c r="J127" s="14">
        <f t="shared" si="30"/>
        <v>23.16</v>
      </c>
      <c r="K127" s="4">
        <v>1.8</v>
      </c>
      <c r="L127" s="14">
        <v>24.96</v>
      </c>
      <c r="M127" s="15">
        <f t="shared" si="31"/>
        <v>0.92788461538461531</v>
      </c>
      <c r="N127" s="4">
        <v>10.8</v>
      </c>
      <c r="O127" s="14">
        <f t="shared" si="32"/>
        <v>35.76</v>
      </c>
      <c r="P127" s="6">
        <f t="shared" si="33"/>
        <v>9.4903339191564147</v>
      </c>
      <c r="Q127" s="7">
        <v>-35751.919999999998</v>
      </c>
      <c r="R127" s="7">
        <v>378814.21</v>
      </c>
      <c r="S127" s="7">
        <v>177133.386</v>
      </c>
      <c r="T127" s="7">
        <v>69541.691999999995</v>
      </c>
      <c r="U127" s="7">
        <v>20496.725999999999</v>
      </c>
      <c r="V127" s="7">
        <f t="shared" si="34"/>
        <v>555947.59600000002</v>
      </c>
      <c r="W127" s="7">
        <f t="shared" si="35"/>
        <v>520195.67600000004</v>
      </c>
      <c r="X127" s="7">
        <f t="shared" si="36"/>
        <v>2573.8314629629631</v>
      </c>
      <c r="Y127" s="7">
        <f t="shared" si="37"/>
        <v>2156.9869351851853</v>
      </c>
      <c r="Z127" s="7">
        <f t="shared" si="38"/>
        <v>1991.4687870370371</v>
      </c>
      <c r="AA127" s="7">
        <f t="shared" si="39"/>
        <v>1753.7694907407408</v>
      </c>
    </row>
    <row r="128" spans="1:27">
      <c r="A128" s="16" t="s">
        <v>252</v>
      </c>
      <c r="B128" s="4" t="s">
        <v>186</v>
      </c>
      <c r="C128" s="4" t="s">
        <v>187</v>
      </c>
      <c r="D128" s="13">
        <v>169</v>
      </c>
      <c r="E128" s="14">
        <v>0.8</v>
      </c>
      <c r="F128" s="14">
        <v>1</v>
      </c>
      <c r="G128" s="14">
        <v>15.91</v>
      </c>
      <c r="H128" s="14">
        <v>1</v>
      </c>
      <c r="I128" s="14">
        <v>1</v>
      </c>
      <c r="J128" s="14">
        <f t="shared" si="30"/>
        <v>18.71</v>
      </c>
      <c r="K128" s="4">
        <v>1</v>
      </c>
      <c r="L128" s="14">
        <v>19.71</v>
      </c>
      <c r="M128" s="15">
        <f t="shared" si="31"/>
        <v>0.94926433282597666</v>
      </c>
      <c r="N128" s="4">
        <v>8.8000000000000007</v>
      </c>
      <c r="O128" s="14">
        <f t="shared" si="32"/>
        <v>28.51</v>
      </c>
      <c r="P128" s="6">
        <f t="shared" si="33"/>
        <v>9.9940863394441166</v>
      </c>
      <c r="Q128" s="7">
        <v>-14278</v>
      </c>
      <c r="R128" s="7">
        <v>276701.353</v>
      </c>
      <c r="S128" s="7">
        <v>156692.93400000001</v>
      </c>
      <c r="T128" s="7">
        <v>44915.616000000002</v>
      </c>
      <c r="U128" s="7">
        <v>40367.464999999997</v>
      </c>
      <c r="V128" s="7">
        <f t="shared" si="34"/>
        <v>433394.28700000001</v>
      </c>
      <c r="W128" s="7">
        <f t="shared" si="35"/>
        <v>419116.28700000001</v>
      </c>
      <c r="X128" s="7">
        <f t="shared" si="36"/>
        <v>2564.4632366863907</v>
      </c>
      <c r="Y128" s="7">
        <f t="shared" si="37"/>
        <v>2059.8296213017752</v>
      </c>
      <c r="Z128" s="7">
        <f t="shared" si="38"/>
        <v>1975.3444142011836</v>
      </c>
      <c r="AA128" s="7">
        <f t="shared" si="39"/>
        <v>1637.2861124260355</v>
      </c>
    </row>
    <row r="129" spans="1:27">
      <c r="A129" s="16" t="s">
        <v>251</v>
      </c>
      <c r="B129" s="4" t="s">
        <v>188</v>
      </c>
      <c r="C129" s="4" t="s">
        <v>189</v>
      </c>
      <c r="D129" s="13">
        <v>72</v>
      </c>
      <c r="E129" s="14">
        <v>1</v>
      </c>
      <c r="F129" s="14">
        <v>1</v>
      </c>
      <c r="G129" s="14">
        <v>7.79</v>
      </c>
      <c r="H129" s="14">
        <v>0</v>
      </c>
      <c r="I129" s="14">
        <v>1</v>
      </c>
      <c r="J129" s="14">
        <f t="shared" si="30"/>
        <v>9.4899999999999984</v>
      </c>
      <c r="K129" s="4">
        <v>1.3</v>
      </c>
      <c r="L129" s="14">
        <v>10.79</v>
      </c>
      <c r="M129" s="15">
        <f t="shared" si="31"/>
        <v>0.87951807228915657</v>
      </c>
      <c r="N129" s="4">
        <v>7</v>
      </c>
      <c r="O129" s="14">
        <f t="shared" si="32"/>
        <v>17.79</v>
      </c>
      <c r="P129" s="6">
        <f t="shared" si="33"/>
        <v>9.2426187419768926</v>
      </c>
      <c r="Q129" s="7">
        <v>-20201.198</v>
      </c>
      <c r="R129" s="7">
        <v>159086.25099999999</v>
      </c>
      <c r="S129" s="7">
        <v>94789.350999999995</v>
      </c>
      <c r="T129" s="7">
        <v>37269.455999999998</v>
      </c>
      <c r="U129" s="7">
        <v>18393.887999999999</v>
      </c>
      <c r="V129" s="7">
        <f t="shared" si="34"/>
        <v>253875.60199999998</v>
      </c>
      <c r="W129" s="7">
        <f t="shared" si="35"/>
        <v>233674.40399999998</v>
      </c>
      <c r="X129" s="7">
        <f t="shared" si="36"/>
        <v>3526.0500277777774</v>
      </c>
      <c r="Y129" s="7">
        <f t="shared" si="37"/>
        <v>2752.9480277777775</v>
      </c>
      <c r="Z129" s="7">
        <f t="shared" si="38"/>
        <v>2472.3758333333335</v>
      </c>
      <c r="AA129" s="7">
        <f t="shared" si="39"/>
        <v>2209.5312638888886</v>
      </c>
    </row>
    <row r="130" spans="1:27">
      <c r="A130" s="16" t="s">
        <v>251</v>
      </c>
      <c r="B130" s="4" t="s">
        <v>190</v>
      </c>
      <c r="C130" s="4" t="s">
        <v>191</v>
      </c>
      <c r="D130" s="13">
        <v>52</v>
      </c>
      <c r="E130" s="14">
        <v>0.6</v>
      </c>
      <c r="F130" s="14">
        <v>0</v>
      </c>
      <c r="G130" s="14">
        <v>7</v>
      </c>
      <c r="H130" s="14">
        <v>0</v>
      </c>
      <c r="I130" s="14">
        <v>0.81</v>
      </c>
      <c r="J130" s="14">
        <f t="shared" si="30"/>
        <v>8.41</v>
      </c>
      <c r="K130" s="4">
        <v>0</v>
      </c>
      <c r="L130" s="14">
        <v>8.41</v>
      </c>
      <c r="M130" s="15">
        <f t="shared" si="31"/>
        <v>1</v>
      </c>
      <c r="N130" s="4">
        <v>6.4</v>
      </c>
      <c r="O130" s="14">
        <f t="shared" si="32"/>
        <v>14.81</v>
      </c>
      <c r="P130" s="6">
        <f t="shared" si="33"/>
        <v>7.4285714285714288</v>
      </c>
      <c r="Q130" s="7">
        <v>-1365.558</v>
      </c>
      <c r="R130" s="7">
        <v>128513.179</v>
      </c>
      <c r="S130" s="7">
        <v>64868.45</v>
      </c>
      <c r="T130" s="7">
        <v>41307.879000000001</v>
      </c>
      <c r="U130" s="7">
        <v>5273.5990000000002</v>
      </c>
      <c r="V130" s="7">
        <f t="shared" si="34"/>
        <v>193381.62900000002</v>
      </c>
      <c r="W130" s="7">
        <f t="shared" si="35"/>
        <v>192016.07100000003</v>
      </c>
      <c r="X130" s="7">
        <f t="shared" si="36"/>
        <v>3718.8774807692312</v>
      </c>
      <c r="Y130" s="7">
        <f t="shared" si="37"/>
        <v>2823.0798269230772</v>
      </c>
      <c r="Z130" s="7">
        <f t="shared" si="38"/>
        <v>2796.8190961538467</v>
      </c>
      <c r="AA130" s="7">
        <f t="shared" si="39"/>
        <v>2471.4072884615384</v>
      </c>
    </row>
    <row r="131" spans="1:27">
      <c r="A131" s="16" t="s">
        <v>250</v>
      </c>
      <c r="B131" s="4" t="s">
        <v>192</v>
      </c>
      <c r="C131" s="4" t="s">
        <v>193</v>
      </c>
      <c r="D131" s="13">
        <v>48</v>
      </c>
      <c r="E131" s="14">
        <v>1</v>
      </c>
      <c r="F131" s="14">
        <v>0</v>
      </c>
      <c r="G131" s="14">
        <v>9.44</v>
      </c>
      <c r="H131" s="14">
        <v>0</v>
      </c>
      <c r="I131" s="14">
        <v>0</v>
      </c>
      <c r="J131" s="14">
        <f t="shared" si="30"/>
        <v>9.74</v>
      </c>
      <c r="K131" s="4">
        <v>0.7</v>
      </c>
      <c r="L131" s="14">
        <v>10.44</v>
      </c>
      <c r="M131" s="15">
        <f t="shared" si="31"/>
        <v>0.93295019157088133</v>
      </c>
      <c r="N131" s="4">
        <v>2.2000000000000002</v>
      </c>
      <c r="O131" s="14">
        <f t="shared" si="32"/>
        <v>12.64</v>
      </c>
      <c r="P131" s="6">
        <f t="shared" si="33"/>
        <v>5.0847457627118651</v>
      </c>
      <c r="Q131" s="7">
        <v>-12248</v>
      </c>
      <c r="R131" s="7">
        <v>125788.20299999999</v>
      </c>
      <c r="S131" s="7">
        <v>43372.612000000001</v>
      </c>
      <c r="T131" s="7">
        <v>21607</v>
      </c>
      <c r="U131" s="7">
        <v>4368.6660000000002</v>
      </c>
      <c r="V131" s="7">
        <f t="shared" si="34"/>
        <v>169160.815</v>
      </c>
      <c r="W131" s="7">
        <f t="shared" si="35"/>
        <v>156912.815</v>
      </c>
      <c r="X131" s="7">
        <f t="shared" si="36"/>
        <v>3524.1836458333332</v>
      </c>
      <c r="Y131" s="7">
        <f t="shared" si="37"/>
        <v>2983.0239375000001</v>
      </c>
      <c r="Z131" s="7">
        <f t="shared" si="38"/>
        <v>2727.8572708333336</v>
      </c>
      <c r="AA131" s="7">
        <f t="shared" si="39"/>
        <v>2620.5875624999999</v>
      </c>
    </row>
    <row r="132" spans="1:27">
      <c r="A132" s="16" t="s">
        <v>250</v>
      </c>
      <c r="B132" s="4" t="s">
        <v>194</v>
      </c>
      <c r="C132" s="4" t="s">
        <v>195</v>
      </c>
      <c r="D132" s="13">
        <v>39</v>
      </c>
      <c r="E132" s="14">
        <v>0.3</v>
      </c>
      <c r="F132" s="14">
        <v>1</v>
      </c>
      <c r="G132" s="14">
        <v>5.61</v>
      </c>
      <c r="H132" s="14">
        <v>0</v>
      </c>
      <c r="I132" s="14">
        <v>0</v>
      </c>
      <c r="J132" s="14">
        <f t="shared" si="30"/>
        <v>5.71</v>
      </c>
      <c r="K132" s="4">
        <v>1.2</v>
      </c>
      <c r="L132" s="14">
        <v>6.91</v>
      </c>
      <c r="M132" s="15">
        <f t="shared" si="31"/>
        <v>0.82633863965267729</v>
      </c>
      <c r="N132" s="4">
        <v>4.5999999999999996</v>
      </c>
      <c r="O132" s="14">
        <f t="shared" si="32"/>
        <v>11.509999999999998</v>
      </c>
      <c r="P132" s="6">
        <f t="shared" si="33"/>
        <v>6.9518716577540101</v>
      </c>
      <c r="Q132" s="7">
        <v>-0.59</v>
      </c>
      <c r="R132" s="7">
        <v>105955.079</v>
      </c>
      <c r="S132" s="7">
        <v>39340.642</v>
      </c>
      <c r="T132" s="7">
        <v>25933.164000000001</v>
      </c>
      <c r="U132" s="7">
        <v>0</v>
      </c>
      <c r="V132" s="7">
        <f t="shared" si="34"/>
        <v>145295.72099999999</v>
      </c>
      <c r="W132" s="7">
        <f t="shared" si="35"/>
        <v>145295.13099999999</v>
      </c>
      <c r="X132" s="7">
        <f t="shared" si="36"/>
        <v>3725.5313076923076</v>
      </c>
      <c r="Y132" s="7">
        <f t="shared" si="37"/>
        <v>3060.578384615384</v>
      </c>
      <c r="Z132" s="7">
        <f t="shared" si="38"/>
        <v>3060.5632564102561</v>
      </c>
      <c r="AA132" s="7">
        <f t="shared" si="39"/>
        <v>2716.7968974358973</v>
      </c>
    </row>
    <row r="133" spans="1:27">
      <c r="A133" s="16" t="s">
        <v>250</v>
      </c>
      <c r="B133" s="4" t="s">
        <v>196</v>
      </c>
      <c r="C133" s="4" t="s">
        <v>198</v>
      </c>
      <c r="D133" s="13">
        <v>35</v>
      </c>
      <c r="E133" s="14">
        <v>0.8</v>
      </c>
      <c r="F133" s="14">
        <v>0</v>
      </c>
      <c r="G133" s="14">
        <v>10.220000000000001</v>
      </c>
      <c r="H133" s="14">
        <v>0</v>
      </c>
      <c r="I133" s="14">
        <v>1</v>
      </c>
      <c r="J133" s="14">
        <f t="shared" si="30"/>
        <v>10.219999999999999</v>
      </c>
      <c r="K133" s="4">
        <v>1.8</v>
      </c>
      <c r="L133" s="14">
        <v>12.02</v>
      </c>
      <c r="M133" s="15">
        <f t="shared" si="31"/>
        <v>0.85024958402662221</v>
      </c>
      <c r="N133" s="4">
        <v>7.5</v>
      </c>
      <c r="O133" s="14">
        <f t="shared" si="32"/>
        <v>19.52</v>
      </c>
      <c r="P133" s="6">
        <f t="shared" si="33"/>
        <v>3.4246575342465753</v>
      </c>
      <c r="Q133" s="7">
        <v>-6277.9139999999998</v>
      </c>
      <c r="R133" s="7">
        <v>165408.62</v>
      </c>
      <c r="S133" s="7">
        <v>87967.281000000003</v>
      </c>
      <c r="T133" s="7">
        <v>22186.072</v>
      </c>
      <c r="U133" s="7">
        <v>38349.504000000001</v>
      </c>
      <c r="V133" s="7">
        <f t="shared" si="34"/>
        <v>253375.90100000001</v>
      </c>
      <c r="W133" s="7">
        <f t="shared" si="35"/>
        <v>247097.98700000002</v>
      </c>
      <c r="X133" s="7">
        <f t="shared" si="36"/>
        <v>7239.3114571428578</v>
      </c>
      <c r="Y133" s="7">
        <f t="shared" si="37"/>
        <v>5509.7235714285716</v>
      </c>
      <c r="Z133" s="7">
        <f t="shared" si="38"/>
        <v>5330.3546000000006</v>
      </c>
      <c r="AA133" s="7">
        <f t="shared" si="39"/>
        <v>4725.9605714285717</v>
      </c>
    </row>
    <row r="134" spans="1:27">
      <c r="A134" s="16" t="s">
        <v>251</v>
      </c>
      <c r="B134" s="4" t="s">
        <v>196</v>
      </c>
      <c r="C134" s="4" t="s">
        <v>197</v>
      </c>
      <c r="D134" s="13">
        <v>72</v>
      </c>
      <c r="E134" s="14">
        <v>0.7</v>
      </c>
      <c r="F134" s="14">
        <v>0</v>
      </c>
      <c r="G134" s="14">
        <v>8.51</v>
      </c>
      <c r="H134" s="14">
        <v>2.65</v>
      </c>
      <c r="I134" s="14">
        <v>1.8</v>
      </c>
      <c r="J134" s="14">
        <f t="shared" si="30"/>
        <v>12.36</v>
      </c>
      <c r="K134" s="4">
        <v>1.3</v>
      </c>
      <c r="L134" s="14">
        <v>13.66</v>
      </c>
      <c r="M134" s="15">
        <f t="shared" si="31"/>
        <v>0.90483162518301608</v>
      </c>
      <c r="N134" s="4">
        <v>9.9</v>
      </c>
      <c r="O134" s="14">
        <f t="shared" si="32"/>
        <v>23.56</v>
      </c>
      <c r="P134" s="6">
        <f t="shared" si="33"/>
        <v>6.4516129032258061</v>
      </c>
      <c r="Q134" s="7">
        <v>-9513.2099999999991</v>
      </c>
      <c r="R134" s="7">
        <v>213459.34400000001</v>
      </c>
      <c r="S134" s="7">
        <v>96435.864000000001</v>
      </c>
      <c r="T134" s="7">
        <v>24248.422999999999</v>
      </c>
      <c r="U134" s="7">
        <v>35953.741000000002</v>
      </c>
      <c r="V134" s="7">
        <f t="shared" si="34"/>
        <v>309895.20799999998</v>
      </c>
      <c r="W134" s="7">
        <f t="shared" si="35"/>
        <v>300381.99799999996</v>
      </c>
      <c r="X134" s="7">
        <f t="shared" si="36"/>
        <v>4304.1001111111109</v>
      </c>
      <c r="Y134" s="7">
        <f t="shared" si="37"/>
        <v>3467.9589444444446</v>
      </c>
      <c r="Z134" s="7">
        <f t="shared" si="38"/>
        <v>3335.8310277777773</v>
      </c>
      <c r="AA134" s="7">
        <f t="shared" si="39"/>
        <v>2964.7131111111112</v>
      </c>
    </row>
    <row r="135" spans="1:27">
      <c r="A135" s="16" t="s">
        <v>251</v>
      </c>
      <c r="B135" s="4" t="s">
        <v>199</v>
      </c>
      <c r="C135" s="4" t="s">
        <v>200</v>
      </c>
      <c r="D135" s="13">
        <v>64</v>
      </c>
      <c r="E135" s="14">
        <v>1</v>
      </c>
      <c r="F135" s="14">
        <v>0</v>
      </c>
      <c r="G135" s="14">
        <v>9.81</v>
      </c>
      <c r="H135" s="14">
        <v>2</v>
      </c>
      <c r="I135" s="14">
        <v>0</v>
      </c>
      <c r="J135" s="14">
        <f t="shared" si="30"/>
        <v>7.8100000000000005</v>
      </c>
      <c r="K135" s="4">
        <v>5</v>
      </c>
      <c r="L135" s="14">
        <v>12.81</v>
      </c>
      <c r="M135" s="15">
        <f t="shared" si="31"/>
        <v>0.60967993754879002</v>
      </c>
      <c r="N135" s="4">
        <v>2.6</v>
      </c>
      <c r="O135" s="14">
        <f t="shared" si="32"/>
        <v>15.41</v>
      </c>
      <c r="P135" s="6">
        <f t="shared" si="33"/>
        <v>5.4191363251481794</v>
      </c>
      <c r="Q135" s="7">
        <v>-22429.55</v>
      </c>
      <c r="R135" s="7">
        <v>146758.81299999999</v>
      </c>
      <c r="S135" s="7">
        <v>52380.966</v>
      </c>
      <c r="T135" s="7">
        <v>36953.19</v>
      </c>
      <c r="U135" s="7">
        <v>0</v>
      </c>
      <c r="V135" s="7">
        <f t="shared" si="34"/>
        <v>199139.77899999998</v>
      </c>
      <c r="W135" s="7">
        <f t="shared" si="35"/>
        <v>176710.22899999999</v>
      </c>
      <c r="X135" s="7">
        <f t="shared" si="36"/>
        <v>3111.5590468749997</v>
      </c>
      <c r="Y135" s="7">
        <f t="shared" si="37"/>
        <v>2534.1654531249997</v>
      </c>
      <c r="Z135" s="7">
        <f t="shared" si="38"/>
        <v>2183.7037343749998</v>
      </c>
      <c r="AA135" s="7">
        <f t="shared" si="39"/>
        <v>2293.1064531249999</v>
      </c>
    </row>
    <row r="136" spans="1:27">
      <c r="A136" s="16" t="s">
        <v>250</v>
      </c>
      <c r="B136" s="4" t="s">
        <v>201</v>
      </c>
      <c r="C136" s="4" t="s">
        <v>206</v>
      </c>
      <c r="D136" s="13">
        <v>31</v>
      </c>
      <c r="E136" s="14">
        <v>0.9</v>
      </c>
      <c r="F136" s="14">
        <v>1</v>
      </c>
      <c r="G136" s="14">
        <v>4.76</v>
      </c>
      <c r="H136" s="14">
        <v>0</v>
      </c>
      <c r="I136" s="14">
        <v>0</v>
      </c>
      <c r="J136" s="14">
        <f t="shared" ref="J136:J166" si="40">+L136-K136</f>
        <v>3.7600000000000002</v>
      </c>
      <c r="K136" s="4">
        <v>2.9</v>
      </c>
      <c r="L136" s="14">
        <v>6.66</v>
      </c>
      <c r="M136" s="15">
        <f t="shared" ref="M136:M167" si="41">+J136/L136</f>
        <v>0.56456456456456461</v>
      </c>
      <c r="N136" s="4">
        <v>3.6</v>
      </c>
      <c r="O136" s="14">
        <f t="shared" ref="O136:O166" si="42">+N136+J136+K136</f>
        <v>10.26</v>
      </c>
      <c r="P136" s="6">
        <f t="shared" ref="P136:P167" si="43">+D136/(H136+G136)</f>
        <v>6.5126050420168067</v>
      </c>
      <c r="Q136" s="7">
        <v>-4415.5339999999997</v>
      </c>
      <c r="R136" s="7">
        <v>91819.963000000003</v>
      </c>
      <c r="S136" s="7">
        <v>71765.031000000003</v>
      </c>
      <c r="T136" s="7">
        <v>39607.771999999997</v>
      </c>
      <c r="U136" s="7">
        <v>0</v>
      </c>
      <c r="V136" s="7">
        <f t="shared" ref="V136:V166" si="44">+S136+R136</f>
        <v>163584.99400000001</v>
      </c>
      <c r="W136" s="7">
        <f t="shared" ref="W136:W166" si="45">+V136+Q136</f>
        <v>159169.46000000002</v>
      </c>
      <c r="X136" s="7">
        <f t="shared" ref="X136:X167" si="46">+V136/D136</f>
        <v>5276.9352903225808</v>
      </c>
      <c r="Y136" s="7">
        <f t="shared" ref="Y136:Y167" si="47">+(V136-(U136+T136))/D136</f>
        <v>3999.2652258064518</v>
      </c>
      <c r="Z136" s="7">
        <f t="shared" ref="Z136:Z167" si="48">+((W136-(U136+T136))/D136)</f>
        <v>3856.8286451612912</v>
      </c>
      <c r="AA136" s="7">
        <f t="shared" ref="AA136:AA167" si="49">+R136/D136</f>
        <v>2961.9342903225806</v>
      </c>
    </row>
    <row r="137" spans="1:27">
      <c r="A137" s="16" t="s">
        <v>251</v>
      </c>
      <c r="B137" s="4" t="s">
        <v>201</v>
      </c>
      <c r="C137" s="4" t="s">
        <v>205</v>
      </c>
      <c r="D137" s="13">
        <v>100</v>
      </c>
      <c r="E137" s="14">
        <v>1</v>
      </c>
      <c r="F137" s="14">
        <v>0</v>
      </c>
      <c r="G137" s="14">
        <v>10.26</v>
      </c>
      <c r="H137" s="14">
        <v>1</v>
      </c>
      <c r="I137" s="14">
        <v>0</v>
      </c>
      <c r="J137" s="14">
        <f t="shared" si="40"/>
        <v>8.76</v>
      </c>
      <c r="K137" s="4">
        <v>3.5</v>
      </c>
      <c r="L137" s="14">
        <v>12.26</v>
      </c>
      <c r="M137" s="15">
        <f t="shared" si="41"/>
        <v>0.71451876019575855</v>
      </c>
      <c r="N137" s="4">
        <v>10.199999999999999</v>
      </c>
      <c r="O137" s="14">
        <f t="shared" si="42"/>
        <v>22.46</v>
      </c>
      <c r="P137" s="6">
        <f t="shared" si="43"/>
        <v>8.8809946714031973</v>
      </c>
      <c r="Q137" s="7">
        <v>-10995.454</v>
      </c>
      <c r="R137" s="7">
        <v>195404.62899999999</v>
      </c>
      <c r="S137" s="7">
        <v>158584.54699999999</v>
      </c>
      <c r="T137" s="7">
        <v>109165.38</v>
      </c>
      <c r="U137" s="7">
        <v>0</v>
      </c>
      <c r="V137" s="7">
        <f t="shared" si="44"/>
        <v>353989.17599999998</v>
      </c>
      <c r="W137" s="7">
        <f t="shared" si="45"/>
        <v>342993.72199999995</v>
      </c>
      <c r="X137" s="7">
        <f t="shared" si="46"/>
        <v>3539.89176</v>
      </c>
      <c r="Y137" s="7">
        <f t="shared" si="47"/>
        <v>2448.2379599999999</v>
      </c>
      <c r="Z137" s="7">
        <f t="shared" si="48"/>
        <v>2338.2834199999993</v>
      </c>
      <c r="AA137" s="7">
        <f t="shared" si="49"/>
        <v>1954.0462899999998</v>
      </c>
    </row>
    <row r="138" spans="1:27">
      <c r="A138" s="16" t="s">
        <v>252</v>
      </c>
      <c r="B138" s="4" t="s">
        <v>201</v>
      </c>
      <c r="C138" s="4" t="s">
        <v>203</v>
      </c>
      <c r="D138" s="13">
        <v>146</v>
      </c>
      <c r="E138" s="14">
        <v>2</v>
      </c>
      <c r="F138" s="14">
        <v>1</v>
      </c>
      <c r="G138" s="14">
        <v>14.72</v>
      </c>
      <c r="H138" s="14">
        <v>0</v>
      </c>
      <c r="I138" s="14">
        <v>1</v>
      </c>
      <c r="J138" s="14">
        <f t="shared" si="40"/>
        <v>11.419999999999998</v>
      </c>
      <c r="K138" s="4">
        <v>7.3</v>
      </c>
      <c r="L138" s="14">
        <v>18.72</v>
      </c>
      <c r="M138" s="15">
        <f t="shared" si="41"/>
        <v>0.61004273504273498</v>
      </c>
      <c r="N138" s="4">
        <v>11.2</v>
      </c>
      <c r="O138" s="14">
        <f t="shared" si="42"/>
        <v>29.919999999999998</v>
      </c>
      <c r="P138" s="6">
        <f t="shared" si="43"/>
        <v>9.9184782608695645</v>
      </c>
      <c r="Q138" s="7">
        <v>-11285.314</v>
      </c>
      <c r="R138" s="7">
        <v>268737.06199999998</v>
      </c>
      <c r="S138" s="7">
        <v>145493.69899999999</v>
      </c>
      <c r="T138" s="7">
        <v>88828.127999999997</v>
      </c>
      <c r="U138" s="7">
        <v>0</v>
      </c>
      <c r="V138" s="7">
        <f t="shared" si="44"/>
        <v>414230.76099999994</v>
      </c>
      <c r="W138" s="7">
        <f t="shared" si="45"/>
        <v>402945.44699999993</v>
      </c>
      <c r="X138" s="7">
        <f t="shared" si="46"/>
        <v>2837.1969931506846</v>
      </c>
      <c r="Y138" s="7">
        <f t="shared" si="47"/>
        <v>2228.7851575342461</v>
      </c>
      <c r="Z138" s="7">
        <f t="shared" si="48"/>
        <v>2151.488486301369</v>
      </c>
      <c r="AA138" s="7">
        <f t="shared" si="49"/>
        <v>1840.664808219178</v>
      </c>
    </row>
    <row r="139" spans="1:27">
      <c r="A139" s="16" t="s">
        <v>252</v>
      </c>
      <c r="B139" s="4" t="s">
        <v>201</v>
      </c>
      <c r="C139" s="4" t="s">
        <v>204</v>
      </c>
      <c r="D139" s="13">
        <v>197</v>
      </c>
      <c r="E139" s="14">
        <v>1.05</v>
      </c>
      <c r="F139" s="14">
        <v>1.07</v>
      </c>
      <c r="G139" s="14">
        <v>19.22</v>
      </c>
      <c r="H139" s="14">
        <v>2.02</v>
      </c>
      <c r="I139" s="14">
        <v>1.63</v>
      </c>
      <c r="J139" s="14">
        <f t="shared" si="40"/>
        <v>16.189999999999998</v>
      </c>
      <c r="K139" s="4">
        <v>8.8000000000000007</v>
      </c>
      <c r="L139" s="14">
        <v>24.99</v>
      </c>
      <c r="M139" s="15">
        <f t="shared" si="41"/>
        <v>0.64785914365746289</v>
      </c>
      <c r="N139" s="4">
        <v>15.5</v>
      </c>
      <c r="O139" s="14">
        <f t="shared" si="42"/>
        <v>40.489999999999995</v>
      </c>
      <c r="P139" s="6">
        <f t="shared" si="43"/>
        <v>9.2749529190207163</v>
      </c>
      <c r="Q139" s="7">
        <v>-25773.52</v>
      </c>
      <c r="R139" s="7">
        <v>329982.647</v>
      </c>
      <c r="S139" s="7">
        <v>172919.56</v>
      </c>
      <c r="T139" s="7">
        <v>96310.751999999993</v>
      </c>
      <c r="U139" s="7">
        <v>0</v>
      </c>
      <c r="V139" s="7">
        <f t="shared" si="44"/>
        <v>502902.20699999999</v>
      </c>
      <c r="W139" s="7">
        <f t="shared" si="45"/>
        <v>477128.68699999998</v>
      </c>
      <c r="X139" s="7">
        <f t="shared" si="46"/>
        <v>2552.8030812182742</v>
      </c>
      <c r="Y139" s="7">
        <f t="shared" si="47"/>
        <v>2063.9160152284267</v>
      </c>
      <c r="Z139" s="7">
        <f t="shared" si="48"/>
        <v>1933.0859644670052</v>
      </c>
      <c r="AA139" s="7">
        <f t="shared" si="49"/>
        <v>1675.0388172588832</v>
      </c>
    </row>
    <row r="140" spans="1:27">
      <c r="A140" s="16" t="s">
        <v>253</v>
      </c>
      <c r="B140" s="4" t="s">
        <v>201</v>
      </c>
      <c r="C140" s="4" t="s">
        <v>202</v>
      </c>
      <c r="D140" s="13">
        <v>218</v>
      </c>
      <c r="E140" s="14">
        <v>1</v>
      </c>
      <c r="F140" s="14">
        <v>1</v>
      </c>
      <c r="G140" s="14">
        <v>22.73</v>
      </c>
      <c r="H140" s="14">
        <v>1</v>
      </c>
      <c r="I140" s="14">
        <v>0.82</v>
      </c>
      <c r="J140" s="14">
        <f t="shared" si="40"/>
        <v>22.450000000000003</v>
      </c>
      <c r="K140" s="4">
        <v>4.0999999999999996</v>
      </c>
      <c r="L140" s="14">
        <v>26.55</v>
      </c>
      <c r="M140" s="15">
        <f t="shared" si="41"/>
        <v>0.84557438794726936</v>
      </c>
      <c r="N140" s="4">
        <v>15.2</v>
      </c>
      <c r="O140" s="14">
        <f t="shared" si="42"/>
        <v>41.750000000000007</v>
      </c>
      <c r="P140" s="6">
        <f t="shared" si="43"/>
        <v>9.1866835229667085</v>
      </c>
      <c r="Q140" s="7">
        <v>-10286.263000000001</v>
      </c>
      <c r="R140" s="7">
        <v>371484.07199999999</v>
      </c>
      <c r="S140" s="7">
        <v>163392.53200000001</v>
      </c>
      <c r="T140" s="7">
        <v>79766.28</v>
      </c>
      <c r="U140" s="7">
        <v>0</v>
      </c>
      <c r="V140" s="7">
        <f t="shared" si="44"/>
        <v>534876.60400000005</v>
      </c>
      <c r="W140" s="7">
        <f t="shared" si="45"/>
        <v>524590.34100000001</v>
      </c>
      <c r="X140" s="7">
        <f t="shared" si="46"/>
        <v>2453.562403669725</v>
      </c>
      <c r="Y140" s="7">
        <f t="shared" si="47"/>
        <v>2087.6620366972479</v>
      </c>
      <c r="Z140" s="7">
        <f t="shared" si="48"/>
        <v>2040.4773440366971</v>
      </c>
      <c r="AA140" s="7">
        <f t="shared" si="49"/>
        <v>1704.0553761467888</v>
      </c>
    </row>
    <row r="141" spans="1:27">
      <c r="A141" s="16" t="s">
        <v>250</v>
      </c>
      <c r="B141" s="4" t="s">
        <v>207</v>
      </c>
      <c r="C141" s="4" t="s">
        <v>212</v>
      </c>
      <c r="D141" s="13">
        <v>35</v>
      </c>
      <c r="E141" s="14">
        <v>0.8</v>
      </c>
      <c r="F141" s="14">
        <v>0</v>
      </c>
      <c r="G141" s="14">
        <v>5.29</v>
      </c>
      <c r="H141" s="14">
        <v>0</v>
      </c>
      <c r="I141" s="14">
        <v>0.81</v>
      </c>
      <c r="J141" s="14">
        <f t="shared" si="40"/>
        <v>5.1000000000000005</v>
      </c>
      <c r="K141" s="4">
        <v>1.8</v>
      </c>
      <c r="L141" s="14">
        <v>6.9</v>
      </c>
      <c r="M141" s="15">
        <f t="shared" si="41"/>
        <v>0.73913043478260876</v>
      </c>
      <c r="N141" s="4">
        <v>4.4000000000000004</v>
      </c>
      <c r="O141" s="14">
        <f t="shared" si="42"/>
        <v>11.3</v>
      </c>
      <c r="P141" s="6">
        <f t="shared" si="43"/>
        <v>6.616257088846881</v>
      </c>
      <c r="Q141" s="7">
        <v>-5891.9160000000002</v>
      </c>
      <c r="R141" s="7">
        <v>119742.77</v>
      </c>
      <c r="S141" s="7">
        <v>45390.413999999997</v>
      </c>
      <c r="T141" s="7">
        <v>29721.635999999999</v>
      </c>
      <c r="U141" s="7">
        <v>336.6</v>
      </c>
      <c r="V141" s="7">
        <f t="shared" si="44"/>
        <v>165133.18400000001</v>
      </c>
      <c r="W141" s="7">
        <f t="shared" si="45"/>
        <v>159241.26800000001</v>
      </c>
      <c r="X141" s="7">
        <f t="shared" si="46"/>
        <v>4718.0909714285717</v>
      </c>
      <c r="Y141" s="7">
        <f t="shared" si="47"/>
        <v>3859.2842285714287</v>
      </c>
      <c r="Z141" s="7">
        <f t="shared" si="48"/>
        <v>3690.9437714285718</v>
      </c>
      <c r="AA141" s="7">
        <f t="shared" si="49"/>
        <v>3421.2220000000002</v>
      </c>
    </row>
    <row r="142" spans="1:27">
      <c r="A142" s="16" t="s">
        <v>251</v>
      </c>
      <c r="B142" s="4" t="s">
        <v>207</v>
      </c>
      <c r="C142" s="4" t="s">
        <v>209</v>
      </c>
      <c r="D142" s="13">
        <v>62</v>
      </c>
      <c r="E142" s="14">
        <v>1</v>
      </c>
      <c r="F142" s="14">
        <v>1.2</v>
      </c>
      <c r="G142" s="14">
        <v>8.3000000000000007</v>
      </c>
      <c r="H142" s="14">
        <v>1</v>
      </c>
      <c r="I142" s="14">
        <v>1</v>
      </c>
      <c r="J142" s="14">
        <f t="shared" si="40"/>
        <v>7.9</v>
      </c>
      <c r="K142" s="4">
        <v>4.5999999999999996</v>
      </c>
      <c r="L142" s="14">
        <v>12.5</v>
      </c>
      <c r="M142" s="15">
        <f t="shared" si="41"/>
        <v>0.63200000000000001</v>
      </c>
      <c r="N142" s="4">
        <v>7.2</v>
      </c>
      <c r="O142" s="14">
        <f t="shared" si="42"/>
        <v>19.700000000000003</v>
      </c>
      <c r="P142" s="6">
        <f t="shared" si="43"/>
        <v>6.6666666666666661</v>
      </c>
      <c r="Q142" s="7">
        <v>-9660.2710000000006</v>
      </c>
      <c r="R142" s="7">
        <v>186318.24400000001</v>
      </c>
      <c r="S142" s="7">
        <v>30525.471000000001</v>
      </c>
      <c r="T142" s="7">
        <v>8009.96</v>
      </c>
      <c r="U142" s="7">
        <v>73.260000000000005</v>
      </c>
      <c r="V142" s="7">
        <f t="shared" si="44"/>
        <v>216843.715</v>
      </c>
      <c r="W142" s="7">
        <f t="shared" si="45"/>
        <v>207183.44399999999</v>
      </c>
      <c r="X142" s="7">
        <f t="shared" si="46"/>
        <v>3497.4792741935485</v>
      </c>
      <c r="Y142" s="7">
        <f t="shared" si="47"/>
        <v>3367.1047580645159</v>
      </c>
      <c r="Z142" s="7">
        <f t="shared" si="48"/>
        <v>3211.2939354838709</v>
      </c>
      <c r="AA142" s="7">
        <f t="shared" si="49"/>
        <v>3005.1329677419358</v>
      </c>
    </row>
    <row r="143" spans="1:27">
      <c r="A143" s="16" t="s">
        <v>251</v>
      </c>
      <c r="B143" s="4" t="s">
        <v>207</v>
      </c>
      <c r="C143" s="4" t="s">
        <v>210</v>
      </c>
      <c r="D143" s="13">
        <v>92</v>
      </c>
      <c r="E143" s="14">
        <v>0.65</v>
      </c>
      <c r="F143" s="14">
        <v>1</v>
      </c>
      <c r="G143" s="14">
        <v>13.29</v>
      </c>
      <c r="H143" s="14">
        <v>1.05</v>
      </c>
      <c r="I143" s="14">
        <v>0</v>
      </c>
      <c r="J143" s="14">
        <f t="shared" si="40"/>
        <v>5.09</v>
      </c>
      <c r="K143" s="4">
        <v>10.9</v>
      </c>
      <c r="L143" s="14">
        <v>15.99</v>
      </c>
      <c r="M143" s="15">
        <f t="shared" si="41"/>
        <v>0.31832395247029394</v>
      </c>
      <c r="N143" s="4">
        <v>7.1</v>
      </c>
      <c r="O143" s="14">
        <f t="shared" si="42"/>
        <v>23.09</v>
      </c>
      <c r="P143" s="6">
        <f t="shared" si="43"/>
        <v>6.4156206415620645</v>
      </c>
      <c r="Q143" s="7">
        <v>-10415.865</v>
      </c>
      <c r="R143" s="7">
        <v>184570.886</v>
      </c>
      <c r="S143" s="7">
        <v>55799.445</v>
      </c>
      <c r="T143" s="7">
        <v>13829.628000000001</v>
      </c>
      <c r="U143" s="7">
        <v>0</v>
      </c>
      <c r="V143" s="7">
        <f t="shared" si="44"/>
        <v>240370.33100000001</v>
      </c>
      <c r="W143" s="7">
        <f t="shared" si="45"/>
        <v>229954.46600000001</v>
      </c>
      <c r="X143" s="7">
        <f t="shared" si="46"/>
        <v>2612.7209891304346</v>
      </c>
      <c r="Y143" s="7">
        <f t="shared" si="47"/>
        <v>2462.398945652174</v>
      </c>
      <c r="Z143" s="7">
        <f t="shared" si="48"/>
        <v>2349.1830217391307</v>
      </c>
      <c r="AA143" s="7">
        <f t="shared" si="49"/>
        <v>2006.2052826086956</v>
      </c>
    </row>
    <row r="144" spans="1:27">
      <c r="A144" s="16" t="s">
        <v>251</v>
      </c>
      <c r="B144" s="4" t="s">
        <v>207</v>
      </c>
      <c r="C144" s="4" t="s">
        <v>211</v>
      </c>
      <c r="D144" s="13">
        <v>97</v>
      </c>
      <c r="E144" s="14">
        <v>1</v>
      </c>
      <c r="F144" s="14">
        <v>1</v>
      </c>
      <c r="G144" s="14">
        <v>12.71</v>
      </c>
      <c r="H144" s="14">
        <v>0</v>
      </c>
      <c r="I144" s="14">
        <v>0</v>
      </c>
      <c r="J144" s="14">
        <f t="shared" si="40"/>
        <v>13.110000000000001</v>
      </c>
      <c r="K144" s="4">
        <v>1.6</v>
      </c>
      <c r="L144" s="14">
        <v>14.71</v>
      </c>
      <c r="M144" s="15">
        <f t="shared" si="41"/>
        <v>0.89123045547246771</v>
      </c>
      <c r="N144" s="4">
        <v>6.8</v>
      </c>
      <c r="O144" s="14">
        <f t="shared" si="42"/>
        <v>21.51</v>
      </c>
      <c r="P144" s="6">
        <f t="shared" si="43"/>
        <v>7.6317859952793068</v>
      </c>
      <c r="Q144" s="7">
        <v>-3176.4859999999999</v>
      </c>
      <c r="R144" s="7">
        <v>203165.63099999999</v>
      </c>
      <c r="S144" s="7">
        <v>72669.074999999997</v>
      </c>
      <c r="T144" s="7">
        <v>54194.152000000002</v>
      </c>
      <c r="U144" s="7">
        <v>1175.3209999999999</v>
      </c>
      <c r="V144" s="7">
        <f t="shared" si="44"/>
        <v>275834.70600000001</v>
      </c>
      <c r="W144" s="7">
        <f t="shared" si="45"/>
        <v>272658.22000000003</v>
      </c>
      <c r="X144" s="7">
        <f t="shared" si="46"/>
        <v>2843.6567628865978</v>
      </c>
      <c r="Y144" s="7">
        <f t="shared" si="47"/>
        <v>2272.8374536082474</v>
      </c>
      <c r="Z144" s="7">
        <f t="shared" si="48"/>
        <v>2240.0901752577324</v>
      </c>
      <c r="AA144" s="7">
        <f t="shared" si="49"/>
        <v>2094.4910412371132</v>
      </c>
    </row>
    <row r="145" spans="1:27">
      <c r="A145" s="16" t="s">
        <v>254</v>
      </c>
      <c r="B145" s="4" t="s">
        <v>207</v>
      </c>
      <c r="C145" s="4" t="s">
        <v>208</v>
      </c>
      <c r="D145" s="13">
        <v>395</v>
      </c>
      <c r="E145" s="14">
        <v>1</v>
      </c>
      <c r="F145" s="14">
        <v>0</v>
      </c>
      <c r="G145" s="14">
        <v>40.42</v>
      </c>
      <c r="H145" s="14">
        <v>3</v>
      </c>
      <c r="I145" s="14">
        <v>2.93</v>
      </c>
      <c r="J145" s="14">
        <f t="shared" si="40"/>
        <v>42.15</v>
      </c>
      <c r="K145" s="4">
        <v>5.2</v>
      </c>
      <c r="L145" s="14">
        <v>47.35</v>
      </c>
      <c r="M145" s="15">
        <f t="shared" si="41"/>
        <v>0.89017951425554376</v>
      </c>
      <c r="N145" s="4">
        <v>27.4</v>
      </c>
      <c r="O145" s="14">
        <f t="shared" si="42"/>
        <v>74.75</v>
      </c>
      <c r="P145" s="6">
        <f t="shared" si="43"/>
        <v>9.0971902349147857</v>
      </c>
      <c r="Q145" s="7">
        <v>-18045.355</v>
      </c>
      <c r="R145" s="7">
        <v>677661.76599999995</v>
      </c>
      <c r="S145" s="7">
        <v>297506.33399999997</v>
      </c>
      <c r="T145" s="7">
        <v>231960.864</v>
      </c>
      <c r="U145" s="7">
        <v>1340.079</v>
      </c>
      <c r="V145" s="7">
        <f t="shared" si="44"/>
        <v>975168.09999999986</v>
      </c>
      <c r="W145" s="7">
        <f t="shared" si="45"/>
        <v>957122.74499999988</v>
      </c>
      <c r="X145" s="7">
        <f t="shared" si="46"/>
        <v>2468.7799999999997</v>
      </c>
      <c r="Y145" s="7">
        <f t="shared" si="47"/>
        <v>1878.1447012658225</v>
      </c>
      <c r="Z145" s="7">
        <f t="shared" si="48"/>
        <v>1832.4602582278478</v>
      </c>
      <c r="AA145" s="7">
        <f t="shared" si="49"/>
        <v>1715.5994075949366</v>
      </c>
    </row>
    <row r="146" spans="1:27">
      <c r="A146" s="16" t="s">
        <v>251</v>
      </c>
      <c r="B146" s="4" t="s">
        <v>213</v>
      </c>
      <c r="C146" s="4" t="s">
        <v>214</v>
      </c>
      <c r="D146" s="13">
        <v>73</v>
      </c>
      <c r="E146" s="14">
        <v>1</v>
      </c>
      <c r="F146" s="14">
        <v>0</v>
      </c>
      <c r="G146" s="14">
        <v>11.33</v>
      </c>
      <c r="H146" s="14">
        <v>1</v>
      </c>
      <c r="I146" s="14">
        <v>0</v>
      </c>
      <c r="J146" s="14">
        <f t="shared" si="40"/>
        <v>9.23</v>
      </c>
      <c r="K146" s="4">
        <v>4.0999999999999996</v>
      </c>
      <c r="L146" s="14">
        <v>13.33</v>
      </c>
      <c r="M146" s="15">
        <f t="shared" si="41"/>
        <v>0.69242310577644417</v>
      </c>
      <c r="N146" s="4">
        <v>5.6</v>
      </c>
      <c r="O146" s="14">
        <f t="shared" si="42"/>
        <v>18.93</v>
      </c>
      <c r="P146" s="6">
        <f t="shared" si="43"/>
        <v>5.9205190592051906</v>
      </c>
      <c r="Q146" s="7">
        <v>-8641.16</v>
      </c>
      <c r="R146" s="7">
        <v>196139.397</v>
      </c>
      <c r="S146" s="7">
        <v>96160.388000000006</v>
      </c>
      <c r="T146" s="7">
        <v>43828.788</v>
      </c>
      <c r="U146" s="7">
        <v>14336.909</v>
      </c>
      <c r="V146" s="7">
        <f t="shared" si="44"/>
        <v>292299.78500000003</v>
      </c>
      <c r="W146" s="7">
        <f t="shared" si="45"/>
        <v>283658.62500000006</v>
      </c>
      <c r="X146" s="7">
        <f t="shared" si="46"/>
        <v>4004.106643835617</v>
      </c>
      <c r="Y146" s="7">
        <f t="shared" si="47"/>
        <v>3207.3162739726035</v>
      </c>
      <c r="Z146" s="7">
        <f t="shared" si="48"/>
        <v>3088.9442191780831</v>
      </c>
      <c r="AA146" s="7">
        <f t="shared" si="49"/>
        <v>2686.8410547945205</v>
      </c>
    </row>
    <row r="147" spans="1:27">
      <c r="A147" s="16" t="s">
        <v>256</v>
      </c>
      <c r="B147" s="4" t="s">
        <v>215</v>
      </c>
      <c r="C147" s="4" t="s">
        <v>216</v>
      </c>
      <c r="D147" s="13">
        <v>539</v>
      </c>
      <c r="E147" s="14">
        <v>0.85</v>
      </c>
      <c r="F147" s="14">
        <v>2</v>
      </c>
      <c r="G147" s="14">
        <v>44.32</v>
      </c>
      <c r="H147" s="14">
        <v>3.7</v>
      </c>
      <c r="I147" s="14">
        <v>6.02</v>
      </c>
      <c r="J147" s="14">
        <f t="shared" si="40"/>
        <v>54.19</v>
      </c>
      <c r="K147" s="4">
        <v>2.7</v>
      </c>
      <c r="L147" s="14">
        <v>56.89</v>
      </c>
      <c r="M147" s="15">
        <f t="shared" si="41"/>
        <v>0.95253998945333096</v>
      </c>
      <c r="N147" s="4">
        <v>36</v>
      </c>
      <c r="O147" s="14">
        <f t="shared" si="42"/>
        <v>92.89</v>
      </c>
      <c r="P147" s="6">
        <f t="shared" si="43"/>
        <v>11.224489795918366</v>
      </c>
      <c r="Q147" s="7">
        <v>-57798.107000000004</v>
      </c>
      <c r="R147" s="7">
        <v>863071.06</v>
      </c>
      <c r="S147" s="7">
        <v>345533.848</v>
      </c>
      <c r="T147" s="7">
        <v>214817</v>
      </c>
      <c r="U147" s="7">
        <v>0</v>
      </c>
      <c r="V147" s="7">
        <f t="shared" si="44"/>
        <v>1208604.9080000001</v>
      </c>
      <c r="W147" s="7">
        <f t="shared" si="45"/>
        <v>1150806.801</v>
      </c>
      <c r="X147" s="7">
        <f t="shared" si="46"/>
        <v>2242.3096623376623</v>
      </c>
      <c r="Y147" s="7">
        <f t="shared" si="47"/>
        <v>1843.7623525046383</v>
      </c>
      <c r="Z147" s="7">
        <f t="shared" si="48"/>
        <v>1736.5302430426716</v>
      </c>
      <c r="AA147" s="7">
        <f t="shared" si="49"/>
        <v>1601.2450092764379</v>
      </c>
    </row>
    <row r="148" spans="1:27">
      <c r="A148" s="16" t="s">
        <v>252</v>
      </c>
      <c r="B148" s="4" t="s">
        <v>217</v>
      </c>
      <c r="C148" s="4" t="s">
        <v>221</v>
      </c>
      <c r="D148" s="13">
        <v>101</v>
      </c>
      <c r="E148" s="14">
        <v>1</v>
      </c>
      <c r="F148" s="14">
        <v>1</v>
      </c>
      <c r="G148" s="14">
        <v>11.8</v>
      </c>
      <c r="H148" s="14">
        <v>1</v>
      </c>
      <c r="I148" s="14">
        <v>1</v>
      </c>
      <c r="J148" s="14">
        <f t="shared" si="40"/>
        <v>15</v>
      </c>
      <c r="K148" s="4">
        <v>0.8</v>
      </c>
      <c r="L148" s="14">
        <v>15.8</v>
      </c>
      <c r="M148" s="15">
        <f t="shared" si="41"/>
        <v>0.94936708860759489</v>
      </c>
      <c r="N148" s="4">
        <v>7.7</v>
      </c>
      <c r="O148" s="14">
        <f t="shared" si="42"/>
        <v>23.5</v>
      </c>
      <c r="P148" s="6">
        <f t="shared" si="43"/>
        <v>7.890625</v>
      </c>
      <c r="Q148" s="7">
        <v>-8912.2780000000002</v>
      </c>
      <c r="R148" s="7">
        <v>140908.076</v>
      </c>
      <c r="S148" s="7">
        <v>37291.474000000002</v>
      </c>
      <c r="T148" s="7">
        <v>0</v>
      </c>
      <c r="U148" s="7">
        <v>3513.6370000000002</v>
      </c>
      <c r="V148" s="7">
        <f t="shared" si="44"/>
        <v>178199.55</v>
      </c>
      <c r="W148" s="7">
        <f t="shared" si="45"/>
        <v>169287.272</v>
      </c>
      <c r="X148" s="7">
        <f t="shared" si="46"/>
        <v>1764.3519801980196</v>
      </c>
      <c r="Y148" s="7">
        <f t="shared" si="47"/>
        <v>1729.563495049505</v>
      </c>
      <c r="Z148" s="7">
        <f t="shared" si="48"/>
        <v>1641.3231188118814</v>
      </c>
      <c r="AA148" s="7">
        <f t="shared" si="49"/>
        <v>1395.1294653465347</v>
      </c>
    </row>
    <row r="149" spans="1:27">
      <c r="A149" s="16" t="s">
        <v>252</v>
      </c>
      <c r="B149" s="4" t="s">
        <v>217</v>
      </c>
      <c r="C149" s="4" t="s">
        <v>219</v>
      </c>
      <c r="D149" s="13">
        <v>142</v>
      </c>
      <c r="E149" s="14">
        <v>1</v>
      </c>
      <c r="F149" s="14">
        <v>1</v>
      </c>
      <c r="G149" s="14">
        <v>22.82</v>
      </c>
      <c r="H149" s="14">
        <v>4</v>
      </c>
      <c r="I149" s="14">
        <v>2.8</v>
      </c>
      <c r="J149" s="14">
        <f t="shared" si="40"/>
        <v>20.22</v>
      </c>
      <c r="K149" s="4">
        <v>11.4</v>
      </c>
      <c r="L149" s="14">
        <v>31.62</v>
      </c>
      <c r="M149" s="15">
        <f t="shared" si="41"/>
        <v>0.63946869070208723</v>
      </c>
      <c r="N149" s="4">
        <v>16.3</v>
      </c>
      <c r="O149" s="14">
        <f t="shared" si="42"/>
        <v>47.919999999999995</v>
      </c>
      <c r="P149" s="6">
        <f t="shared" si="43"/>
        <v>5.2945563012677104</v>
      </c>
      <c r="Q149" s="7">
        <v>-9176.6710000000003</v>
      </c>
      <c r="R149" s="7">
        <v>410870.98300000001</v>
      </c>
      <c r="S149" s="7">
        <v>207962.791</v>
      </c>
      <c r="T149" s="7">
        <v>80638.231</v>
      </c>
      <c r="U149" s="7">
        <v>24597.337</v>
      </c>
      <c r="V149" s="7">
        <f t="shared" si="44"/>
        <v>618833.77399999998</v>
      </c>
      <c r="W149" s="7">
        <f t="shared" si="45"/>
        <v>609657.103</v>
      </c>
      <c r="X149" s="7">
        <f t="shared" si="46"/>
        <v>4357.9843239436614</v>
      </c>
      <c r="Y149" s="7">
        <f t="shared" si="47"/>
        <v>3616.8887746478872</v>
      </c>
      <c r="Z149" s="7">
        <f t="shared" si="48"/>
        <v>3552.2643309859159</v>
      </c>
      <c r="AA149" s="7">
        <f t="shared" si="49"/>
        <v>2893.4576267605635</v>
      </c>
    </row>
    <row r="150" spans="1:27">
      <c r="A150" s="16" t="s">
        <v>257</v>
      </c>
      <c r="B150" s="4" t="s">
        <v>217</v>
      </c>
      <c r="C150" s="4" t="s">
        <v>220</v>
      </c>
      <c r="D150" s="13">
        <v>617</v>
      </c>
      <c r="E150" s="14">
        <v>1.05</v>
      </c>
      <c r="F150" s="14">
        <v>1</v>
      </c>
      <c r="G150" s="14">
        <v>55.26</v>
      </c>
      <c r="H150" s="14">
        <v>5.0199999999999996</v>
      </c>
      <c r="I150" s="14">
        <v>7.17</v>
      </c>
      <c r="J150" s="14">
        <f t="shared" si="40"/>
        <v>62.2</v>
      </c>
      <c r="K150" s="4">
        <v>7.3</v>
      </c>
      <c r="L150" s="14">
        <v>69.5</v>
      </c>
      <c r="M150" s="15">
        <f t="shared" si="41"/>
        <v>0.89496402877697845</v>
      </c>
      <c r="N150" s="4">
        <v>33.200000000000003</v>
      </c>
      <c r="O150" s="14">
        <f t="shared" si="42"/>
        <v>102.7</v>
      </c>
      <c r="P150" s="6">
        <f t="shared" si="43"/>
        <v>10.235567352355673</v>
      </c>
      <c r="Q150" s="7">
        <v>-49130.446000000004</v>
      </c>
      <c r="R150" s="7">
        <v>954471.85600000003</v>
      </c>
      <c r="S150" s="7">
        <v>385221.092</v>
      </c>
      <c r="T150" s="7">
        <v>182821.22399999999</v>
      </c>
      <c r="U150" s="7">
        <v>6620.3890000000001</v>
      </c>
      <c r="V150" s="7">
        <f t="shared" si="44"/>
        <v>1339692.9480000001</v>
      </c>
      <c r="W150" s="7">
        <f t="shared" si="45"/>
        <v>1290562.5020000001</v>
      </c>
      <c r="X150" s="7">
        <f t="shared" si="46"/>
        <v>2171.3013743922206</v>
      </c>
      <c r="Y150" s="7">
        <f t="shared" si="47"/>
        <v>1864.264724473258</v>
      </c>
      <c r="Z150" s="7">
        <f t="shared" si="48"/>
        <v>1784.6367730956242</v>
      </c>
      <c r="AA150" s="7">
        <f t="shared" si="49"/>
        <v>1546.9560064829823</v>
      </c>
    </row>
    <row r="151" spans="1:27">
      <c r="A151" s="16" t="s">
        <v>257</v>
      </c>
      <c r="B151" s="4" t="s">
        <v>217</v>
      </c>
      <c r="C151" s="4" t="s">
        <v>218</v>
      </c>
      <c r="D151" s="13">
        <v>697</v>
      </c>
      <c r="E151" s="14">
        <v>1</v>
      </c>
      <c r="F151" s="14">
        <v>1</v>
      </c>
      <c r="G151" s="14">
        <v>51.94</v>
      </c>
      <c r="H151" s="14">
        <v>6</v>
      </c>
      <c r="I151" s="14">
        <v>15.11</v>
      </c>
      <c r="J151" s="14">
        <f t="shared" si="40"/>
        <v>66.05</v>
      </c>
      <c r="K151" s="4">
        <v>9</v>
      </c>
      <c r="L151" s="14">
        <v>75.05</v>
      </c>
      <c r="M151" s="15">
        <f t="shared" si="41"/>
        <v>0.88007994670219858</v>
      </c>
      <c r="N151" s="4">
        <v>49.6</v>
      </c>
      <c r="O151" s="14">
        <f t="shared" si="42"/>
        <v>124.65</v>
      </c>
      <c r="P151" s="6">
        <f t="shared" si="43"/>
        <v>12.029685881946842</v>
      </c>
      <c r="Q151" s="7">
        <v>-48613</v>
      </c>
      <c r="R151" s="7">
        <v>1022550</v>
      </c>
      <c r="S151" s="7">
        <v>464729</v>
      </c>
      <c r="T151" s="7">
        <v>197168.19399999999</v>
      </c>
      <c r="U151" s="7">
        <v>34873.728000000003</v>
      </c>
      <c r="V151" s="7">
        <f>+S151+R151</f>
        <v>1487279</v>
      </c>
      <c r="W151" s="7">
        <f>+V151+Q151</f>
        <v>1438666</v>
      </c>
      <c r="X151" s="7">
        <f t="shared" si="46"/>
        <v>2133.8292682926831</v>
      </c>
      <c r="Y151" s="7">
        <f t="shared" si="47"/>
        <v>1800.9140286944046</v>
      </c>
      <c r="Z151" s="7">
        <f t="shared" si="48"/>
        <v>1731.1679741750359</v>
      </c>
      <c r="AA151" s="7">
        <f t="shared" si="49"/>
        <v>1467.0731707317073</v>
      </c>
    </row>
    <row r="152" spans="1:27">
      <c r="A152" s="16" t="s">
        <v>249</v>
      </c>
      <c r="B152" s="4" t="s">
        <v>222</v>
      </c>
      <c r="C152" s="4" t="s">
        <v>224</v>
      </c>
      <c r="D152" s="13">
        <v>2</v>
      </c>
      <c r="E152" s="14">
        <v>0.75</v>
      </c>
      <c r="F152" s="14">
        <v>0</v>
      </c>
      <c r="G152" s="14">
        <v>0.54</v>
      </c>
      <c r="H152" s="14">
        <v>0</v>
      </c>
      <c r="I152" s="14">
        <v>0</v>
      </c>
      <c r="J152" s="14">
        <f t="shared" si="40"/>
        <v>0.79</v>
      </c>
      <c r="K152" s="4">
        <v>0.5</v>
      </c>
      <c r="L152" s="14">
        <v>1.29</v>
      </c>
      <c r="M152" s="15">
        <f t="shared" si="41"/>
        <v>0.61240310077519378</v>
      </c>
      <c r="N152" s="4">
        <v>1.5</v>
      </c>
      <c r="O152" s="14">
        <f t="shared" si="42"/>
        <v>2.79</v>
      </c>
      <c r="P152" s="6">
        <f t="shared" si="43"/>
        <v>3.7037037037037033</v>
      </c>
      <c r="Q152" s="7">
        <v>-76.873999999999995</v>
      </c>
      <c r="R152" s="7">
        <v>25683.226999999999</v>
      </c>
      <c r="S152" s="7">
        <v>12191.172</v>
      </c>
      <c r="T152" s="7">
        <v>8508.9959999999992</v>
      </c>
      <c r="U152" s="7">
        <v>7685</v>
      </c>
      <c r="V152" s="7">
        <f t="shared" si="44"/>
        <v>37874.398999999998</v>
      </c>
      <c r="W152" s="7">
        <f t="shared" si="45"/>
        <v>37797.524999999994</v>
      </c>
      <c r="X152" s="7">
        <f t="shared" si="46"/>
        <v>18937.199499999999</v>
      </c>
      <c r="Y152" s="7">
        <f t="shared" si="47"/>
        <v>10840.201499999999</v>
      </c>
      <c r="Z152" s="7">
        <f t="shared" si="48"/>
        <v>10801.764499999997</v>
      </c>
      <c r="AA152" s="7">
        <f t="shared" si="49"/>
        <v>12841.613499999999</v>
      </c>
    </row>
    <row r="153" spans="1:27">
      <c r="A153" s="16" t="s">
        <v>253</v>
      </c>
      <c r="B153" s="4" t="s">
        <v>222</v>
      </c>
      <c r="C153" s="4" t="s">
        <v>223</v>
      </c>
      <c r="D153" s="13">
        <v>256</v>
      </c>
      <c r="E153" s="14">
        <v>1</v>
      </c>
      <c r="F153" s="14">
        <v>2</v>
      </c>
      <c r="G153" s="14">
        <v>27.63</v>
      </c>
      <c r="H153" s="14">
        <v>0</v>
      </c>
      <c r="I153" s="14">
        <v>4.79</v>
      </c>
      <c r="J153" s="14">
        <f t="shared" si="40"/>
        <v>29.520000000000003</v>
      </c>
      <c r="K153" s="4">
        <v>5.9</v>
      </c>
      <c r="L153" s="14">
        <v>35.42</v>
      </c>
      <c r="M153" s="15">
        <f t="shared" si="41"/>
        <v>0.83342744212309439</v>
      </c>
      <c r="N153" s="4">
        <v>18.399999999999999</v>
      </c>
      <c r="O153" s="14">
        <f t="shared" si="42"/>
        <v>53.82</v>
      </c>
      <c r="P153" s="6">
        <f t="shared" si="43"/>
        <v>9.2652913499819043</v>
      </c>
      <c r="Q153" s="7">
        <v>-3116.9839999999999</v>
      </c>
      <c r="R153" s="7">
        <v>443409.315</v>
      </c>
      <c r="S153" s="7">
        <v>127577.371</v>
      </c>
      <c r="T153" s="7">
        <v>75249</v>
      </c>
      <c r="U153" s="7">
        <v>38494</v>
      </c>
      <c r="V153" s="7">
        <f t="shared" si="44"/>
        <v>570986.68599999999</v>
      </c>
      <c r="W153" s="7">
        <f t="shared" si="45"/>
        <v>567869.70199999993</v>
      </c>
      <c r="X153" s="7">
        <f t="shared" si="46"/>
        <v>2230.4167421874999</v>
      </c>
      <c r="Y153" s="7">
        <f t="shared" si="47"/>
        <v>1786.1081484374999</v>
      </c>
      <c r="Z153" s="7">
        <f t="shared" si="48"/>
        <v>1773.9324296874997</v>
      </c>
      <c r="AA153" s="7">
        <f t="shared" si="49"/>
        <v>1732.06763671875</v>
      </c>
    </row>
    <row r="154" spans="1:27">
      <c r="A154" s="16" t="s">
        <v>251</v>
      </c>
      <c r="B154" s="4" t="s">
        <v>225</v>
      </c>
      <c r="C154" s="4" t="s">
        <v>226</v>
      </c>
      <c r="D154" s="13">
        <v>57</v>
      </c>
      <c r="E154" s="14">
        <v>1</v>
      </c>
      <c r="F154" s="14">
        <v>1.1399999999999999</v>
      </c>
      <c r="G154" s="14">
        <v>8.0399999999999991</v>
      </c>
      <c r="H154" s="14">
        <v>0</v>
      </c>
      <c r="I154" s="14">
        <v>0</v>
      </c>
      <c r="J154" s="14">
        <f t="shared" si="40"/>
        <v>8.18</v>
      </c>
      <c r="K154" s="4">
        <v>2</v>
      </c>
      <c r="L154" s="14">
        <v>10.18</v>
      </c>
      <c r="M154" s="15">
        <f t="shared" si="41"/>
        <v>0.80353634577603139</v>
      </c>
      <c r="N154" s="4">
        <v>4.3</v>
      </c>
      <c r="O154" s="14">
        <f t="shared" si="42"/>
        <v>14.48</v>
      </c>
      <c r="P154" s="6">
        <f t="shared" si="43"/>
        <v>7.0895522388059709</v>
      </c>
      <c r="Q154" s="7">
        <v>-11589.248</v>
      </c>
      <c r="R154" s="7">
        <v>141850.603</v>
      </c>
      <c r="S154" s="7">
        <v>58153.368999999999</v>
      </c>
      <c r="T154" s="7">
        <v>19577.056</v>
      </c>
      <c r="U154" s="7">
        <v>16368.668</v>
      </c>
      <c r="V154" s="7">
        <f t="shared" si="44"/>
        <v>200003.97200000001</v>
      </c>
      <c r="W154" s="7">
        <f t="shared" si="45"/>
        <v>188414.72400000002</v>
      </c>
      <c r="X154" s="7">
        <f t="shared" si="46"/>
        <v>3508.8416140350878</v>
      </c>
      <c r="Y154" s="7">
        <f t="shared" si="47"/>
        <v>2878.2148771929828</v>
      </c>
      <c r="Z154" s="7">
        <f t="shared" si="48"/>
        <v>2674.8947368421054</v>
      </c>
      <c r="AA154" s="7">
        <f t="shared" si="49"/>
        <v>2488.6070701754388</v>
      </c>
    </row>
    <row r="155" spans="1:27">
      <c r="A155" s="16" t="s">
        <v>250</v>
      </c>
      <c r="B155" s="4" t="s">
        <v>227</v>
      </c>
      <c r="C155" s="4" t="s">
        <v>228</v>
      </c>
      <c r="D155" s="13">
        <v>41</v>
      </c>
      <c r="E155" s="14">
        <v>1.1399999999999999</v>
      </c>
      <c r="F155" s="14">
        <v>0</v>
      </c>
      <c r="G155" s="14">
        <v>5.46</v>
      </c>
      <c r="H155" s="14">
        <v>0</v>
      </c>
      <c r="I155" s="14">
        <v>0</v>
      </c>
      <c r="J155" s="14">
        <f t="shared" si="40"/>
        <v>4.1999999999999993</v>
      </c>
      <c r="K155" s="4">
        <v>2.4</v>
      </c>
      <c r="L155" s="14">
        <v>6.6</v>
      </c>
      <c r="M155" s="15">
        <f t="shared" si="41"/>
        <v>0.63636363636363624</v>
      </c>
      <c r="N155" s="4">
        <v>3.8</v>
      </c>
      <c r="O155" s="14">
        <f t="shared" si="42"/>
        <v>10.399999999999999</v>
      </c>
      <c r="P155" s="6">
        <f t="shared" si="43"/>
        <v>7.5091575091575091</v>
      </c>
      <c r="Q155" s="7">
        <v>-45858.548999999999</v>
      </c>
      <c r="R155" s="7">
        <v>135498.49400000001</v>
      </c>
      <c r="S155" s="7">
        <v>115695.607</v>
      </c>
      <c r="T155" s="7">
        <v>36596.964</v>
      </c>
      <c r="U155" s="7">
        <v>29332.272000000001</v>
      </c>
      <c r="V155" s="7">
        <f t="shared" si="44"/>
        <v>251194.10100000002</v>
      </c>
      <c r="W155" s="7">
        <f t="shared" si="45"/>
        <v>205335.55200000003</v>
      </c>
      <c r="X155" s="7">
        <f t="shared" si="46"/>
        <v>6126.6853902439034</v>
      </c>
      <c r="Y155" s="7">
        <f t="shared" si="47"/>
        <v>4518.6552439024399</v>
      </c>
      <c r="Z155" s="7">
        <f t="shared" si="48"/>
        <v>3400.1540487804882</v>
      </c>
      <c r="AA155" s="7">
        <f t="shared" si="49"/>
        <v>3304.841317073171</v>
      </c>
    </row>
    <row r="156" spans="1:27">
      <c r="A156" s="16" t="s">
        <v>253</v>
      </c>
      <c r="B156" s="4" t="s">
        <v>229</v>
      </c>
      <c r="C156" s="4" t="s">
        <v>230</v>
      </c>
      <c r="D156" s="13">
        <v>228</v>
      </c>
      <c r="E156" s="14">
        <v>1</v>
      </c>
      <c r="F156" s="14">
        <v>1</v>
      </c>
      <c r="G156" s="14">
        <v>28.16</v>
      </c>
      <c r="H156" s="14">
        <v>1</v>
      </c>
      <c r="I156" s="14">
        <v>1.8</v>
      </c>
      <c r="J156" s="14">
        <f t="shared" si="40"/>
        <v>31.26</v>
      </c>
      <c r="K156" s="4">
        <v>1.7</v>
      </c>
      <c r="L156" s="14">
        <v>32.96</v>
      </c>
      <c r="M156" s="15">
        <f t="shared" si="41"/>
        <v>0.94842233009708743</v>
      </c>
      <c r="N156" s="4">
        <v>16</v>
      </c>
      <c r="O156" s="14">
        <f t="shared" si="42"/>
        <v>48.960000000000008</v>
      </c>
      <c r="P156" s="6">
        <f t="shared" si="43"/>
        <v>7.8189300411522638</v>
      </c>
      <c r="Q156" s="7">
        <v>-33015.817000000003</v>
      </c>
      <c r="R156" s="7">
        <v>454889.93900000001</v>
      </c>
      <c r="S156" s="7">
        <v>223806.10200000001</v>
      </c>
      <c r="T156" s="7">
        <v>82237.728000000003</v>
      </c>
      <c r="U156" s="7">
        <v>54778.610999999997</v>
      </c>
      <c r="V156" s="7">
        <f t="shared" si="44"/>
        <v>678696.04099999997</v>
      </c>
      <c r="W156" s="7">
        <f t="shared" si="45"/>
        <v>645680.22399999993</v>
      </c>
      <c r="X156" s="7">
        <f t="shared" si="46"/>
        <v>2976.7370219298246</v>
      </c>
      <c r="Y156" s="7">
        <f t="shared" si="47"/>
        <v>2375.7881666666663</v>
      </c>
      <c r="Z156" s="7">
        <f t="shared" si="48"/>
        <v>2230.9819517543856</v>
      </c>
      <c r="AA156" s="7">
        <f t="shared" si="49"/>
        <v>1995.1313114035088</v>
      </c>
    </row>
    <row r="157" spans="1:27">
      <c r="A157" s="16" t="s">
        <v>251</v>
      </c>
      <c r="B157" s="4" t="s">
        <v>231</v>
      </c>
      <c r="C157" s="4" t="s">
        <v>233</v>
      </c>
      <c r="D157" s="13">
        <v>80</v>
      </c>
      <c r="E157" s="14">
        <v>1</v>
      </c>
      <c r="F157" s="14">
        <v>1</v>
      </c>
      <c r="G157" s="14">
        <v>6.96</v>
      </c>
      <c r="H157" s="14">
        <v>2</v>
      </c>
      <c r="I157" s="14">
        <v>0</v>
      </c>
      <c r="J157" s="14">
        <f t="shared" si="40"/>
        <v>8.56</v>
      </c>
      <c r="K157" s="4">
        <v>2.4</v>
      </c>
      <c r="L157" s="14">
        <v>10.96</v>
      </c>
      <c r="M157" s="15">
        <f t="shared" si="41"/>
        <v>0.78102189781021891</v>
      </c>
      <c r="N157" s="4">
        <v>7.8</v>
      </c>
      <c r="O157" s="14">
        <f t="shared" si="42"/>
        <v>18.759999999999998</v>
      </c>
      <c r="P157" s="6">
        <f t="shared" si="43"/>
        <v>8.928571428571427</v>
      </c>
      <c r="Q157" s="7">
        <v>-34407.767</v>
      </c>
      <c r="R157" s="7">
        <v>134819.97399999999</v>
      </c>
      <c r="S157" s="7">
        <v>95548.023000000001</v>
      </c>
      <c r="T157" s="7">
        <v>35420.008000000002</v>
      </c>
      <c r="U157" s="7">
        <v>0</v>
      </c>
      <c r="V157" s="7">
        <f t="shared" si="44"/>
        <v>230367.99699999997</v>
      </c>
      <c r="W157" s="7">
        <f t="shared" si="45"/>
        <v>195960.22999999998</v>
      </c>
      <c r="X157" s="7">
        <f t="shared" si="46"/>
        <v>2879.5999624999995</v>
      </c>
      <c r="Y157" s="7">
        <f t="shared" si="47"/>
        <v>2436.8498624999997</v>
      </c>
      <c r="Z157" s="7">
        <f t="shared" si="48"/>
        <v>2006.7527749999997</v>
      </c>
      <c r="AA157" s="7">
        <f t="shared" si="49"/>
        <v>1685.2496749999998</v>
      </c>
    </row>
    <row r="158" spans="1:27">
      <c r="A158" s="16" t="s">
        <v>252</v>
      </c>
      <c r="B158" s="4" t="s">
        <v>231</v>
      </c>
      <c r="C158" s="4" t="s">
        <v>232</v>
      </c>
      <c r="D158" s="13">
        <v>134</v>
      </c>
      <c r="E158" s="14">
        <v>1</v>
      </c>
      <c r="F158" s="14">
        <v>1</v>
      </c>
      <c r="G158" s="14">
        <v>15.9</v>
      </c>
      <c r="H158" s="14">
        <v>1.05</v>
      </c>
      <c r="I158" s="14">
        <v>0</v>
      </c>
      <c r="J158" s="14">
        <f t="shared" si="40"/>
        <v>16.95</v>
      </c>
      <c r="K158" s="4">
        <v>2</v>
      </c>
      <c r="L158" s="14">
        <v>18.95</v>
      </c>
      <c r="M158" s="15">
        <f t="shared" si="41"/>
        <v>0.89445910290237463</v>
      </c>
      <c r="N158" s="4">
        <v>12.9</v>
      </c>
      <c r="O158" s="14">
        <f t="shared" si="42"/>
        <v>31.85</v>
      </c>
      <c r="P158" s="6">
        <f t="shared" si="43"/>
        <v>7.9056047197640122</v>
      </c>
      <c r="Q158" s="7">
        <v>-27407.159</v>
      </c>
      <c r="R158" s="7">
        <v>261274.00399999999</v>
      </c>
      <c r="S158" s="7">
        <v>104968.97500000001</v>
      </c>
      <c r="T158" s="7">
        <v>40931.533000000003</v>
      </c>
      <c r="U158" s="7">
        <v>0</v>
      </c>
      <c r="V158" s="7">
        <f t="shared" si="44"/>
        <v>366242.97899999999</v>
      </c>
      <c r="W158" s="7">
        <f t="shared" si="45"/>
        <v>338835.82</v>
      </c>
      <c r="X158" s="7">
        <f t="shared" si="46"/>
        <v>2733.1565597014924</v>
      </c>
      <c r="Y158" s="7">
        <f t="shared" si="47"/>
        <v>2427.6973582089554</v>
      </c>
      <c r="Z158" s="7">
        <f t="shared" si="48"/>
        <v>2223.1663208955224</v>
      </c>
      <c r="AA158" s="7">
        <f t="shared" si="49"/>
        <v>1949.8059999999998</v>
      </c>
    </row>
    <row r="159" spans="1:27">
      <c r="A159" s="16" t="s">
        <v>251</v>
      </c>
      <c r="B159" s="4" t="s">
        <v>234</v>
      </c>
      <c r="C159" s="4" t="s">
        <v>235</v>
      </c>
      <c r="D159" s="13">
        <v>94</v>
      </c>
      <c r="E159" s="14">
        <v>1</v>
      </c>
      <c r="F159" s="14">
        <v>1</v>
      </c>
      <c r="G159" s="14">
        <v>11.3</v>
      </c>
      <c r="H159" s="14">
        <v>1</v>
      </c>
      <c r="I159" s="14">
        <v>0</v>
      </c>
      <c r="J159" s="14">
        <f t="shared" si="40"/>
        <v>14.3</v>
      </c>
      <c r="K159" s="4">
        <v>0</v>
      </c>
      <c r="L159" s="14">
        <v>14.3</v>
      </c>
      <c r="M159" s="15">
        <f t="shared" si="41"/>
        <v>1</v>
      </c>
      <c r="N159" s="4">
        <v>7.7</v>
      </c>
      <c r="O159" s="14">
        <f t="shared" si="42"/>
        <v>22</v>
      </c>
      <c r="P159" s="6">
        <f t="shared" si="43"/>
        <v>7.642276422764227</v>
      </c>
      <c r="Q159" s="7">
        <v>-64212.597999999998</v>
      </c>
      <c r="R159" s="7">
        <v>209400.23499999999</v>
      </c>
      <c r="S159" s="7">
        <v>90644.645000000004</v>
      </c>
      <c r="T159" s="7">
        <v>23939.179</v>
      </c>
      <c r="U159" s="7">
        <v>17843.454000000002</v>
      </c>
      <c r="V159" s="7">
        <f t="shared" si="44"/>
        <v>300044.88</v>
      </c>
      <c r="W159" s="7">
        <f t="shared" si="45"/>
        <v>235832.28200000001</v>
      </c>
      <c r="X159" s="7">
        <f t="shared" si="46"/>
        <v>3191.9668085106382</v>
      </c>
      <c r="Y159" s="7">
        <f t="shared" si="47"/>
        <v>2747.4707127659576</v>
      </c>
      <c r="Z159" s="7">
        <f t="shared" si="48"/>
        <v>2064.3579680851062</v>
      </c>
      <c r="AA159" s="7">
        <f t="shared" si="49"/>
        <v>2227.6620744680849</v>
      </c>
    </row>
    <row r="160" spans="1:27">
      <c r="A160" s="16" t="s">
        <v>255</v>
      </c>
      <c r="B160" s="4" t="s">
        <v>236</v>
      </c>
      <c r="C160" s="4" t="s">
        <v>237</v>
      </c>
      <c r="D160" s="13">
        <v>420</v>
      </c>
      <c r="E160" s="14">
        <v>1</v>
      </c>
      <c r="F160" s="14">
        <v>1</v>
      </c>
      <c r="G160" s="14">
        <v>35.75</v>
      </c>
      <c r="H160" s="14">
        <v>4</v>
      </c>
      <c r="I160" s="14">
        <v>2.4300000000000002</v>
      </c>
      <c r="J160" s="14">
        <f t="shared" si="40"/>
        <v>42.08</v>
      </c>
      <c r="K160" s="4">
        <v>2.1</v>
      </c>
      <c r="L160" s="14">
        <v>44.18</v>
      </c>
      <c r="M160" s="15">
        <f t="shared" si="41"/>
        <v>0.95246717971932993</v>
      </c>
      <c r="N160" s="4">
        <v>21.7</v>
      </c>
      <c r="O160" s="14">
        <f t="shared" si="42"/>
        <v>65.88</v>
      </c>
      <c r="P160" s="6">
        <f t="shared" si="43"/>
        <v>10.566037735849056</v>
      </c>
      <c r="Q160" s="7">
        <v>-119428.681</v>
      </c>
      <c r="R160" s="7">
        <v>609236.93099999998</v>
      </c>
      <c r="S160" s="7">
        <v>203042.80300000001</v>
      </c>
      <c r="T160" s="7">
        <v>90157</v>
      </c>
      <c r="U160" s="7">
        <v>0</v>
      </c>
      <c r="V160" s="7">
        <f t="shared" si="44"/>
        <v>812279.73399999994</v>
      </c>
      <c r="W160" s="7">
        <f t="shared" si="45"/>
        <v>692851.05299999996</v>
      </c>
      <c r="X160" s="7">
        <f t="shared" si="46"/>
        <v>1933.9993666666664</v>
      </c>
      <c r="Y160" s="7">
        <f t="shared" si="47"/>
        <v>1719.3398428571427</v>
      </c>
      <c r="Z160" s="7">
        <f t="shared" si="48"/>
        <v>1434.9858404761903</v>
      </c>
      <c r="AA160" s="7">
        <f t="shared" si="49"/>
        <v>1450.5641214285713</v>
      </c>
    </row>
    <row r="161" spans="1:27">
      <c r="A161" s="16" t="s">
        <v>253</v>
      </c>
      <c r="B161" s="4" t="s">
        <v>238</v>
      </c>
      <c r="C161" s="4" t="s">
        <v>239</v>
      </c>
      <c r="D161" s="13">
        <v>246</v>
      </c>
      <c r="E161" s="14">
        <v>1</v>
      </c>
      <c r="F161" s="14">
        <v>1</v>
      </c>
      <c r="G161" s="14">
        <v>27.52</v>
      </c>
      <c r="H161" s="14">
        <v>0</v>
      </c>
      <c r="I161" s="14">
        <v>4.5199999999999996</v>
      </c>
      <c r="J161" s="14">
        <f t="shared" si="40"/>
        <v>29.939999999999998</v>
      </c>
      <c r="K161" s="4">
        <v>4.0999999999999996</v>
      </c>
      <c r="L161" s="14">
        <v>34.04</v>
      </c>
      <c r="M161" s="15">
        <f t="shared" si="41"/>
        <v>0.87955346650998822</v>
      </c>
      <c r="N161" s="4">
        <v>18.600000000000001</v>
      </c>
      <c r="O161" s="14">
        <f t="shared" si="42"/>
        <v>52.64</v>
      </c>
      <c r="P161" s="6">
        <f t="shared" si="43"/>
        <v>8.9389534883720927</v>
      </c>
      <c r="Q161" s="7">
        <v>-40792.175000000003</v>
      </c>
      <c r="R161" s="7">
        <v>452340.63</v>
      </c>
      <c r="S161" s="7">
        <v>154808.231</v>
      </c>
      <c r="T161" s="7">
        <v>65784.995999999999</v>
      </c>
      <c r="U161" s="7">
        <v>1782.876</v>
      </c>
      <c r="V161" s="7">
        <f t="shared" si="44"/>
        <v>607148.86100000003</v>
      </c>
      <c r="W161" s="7">
        <f t="shared" si="45"/>
        <v>566356.68599999999</v>
      </c>
      <c r="X161" s="7">
        <f t="shared" si="46"/>
        <v>2468.0848008130083</v>
      </c>
      <c r="Y161" s="7">
        <f t="shared" si="47"/>
        <v>2193.4186544715449</v>
      </c>
      <c r="Z161" s="7">
        <f t="shared" si="48"/>
        <v>2027.5968048780489</v>
      </c>
      <c r="AA161" s="7">
        <f t="shared" si="49"/>
        <v>1838.7830487804879</v>
      </c>
    </row>
    <row r="162" spans="1:27">
      <c r="A162" s="16" t="s">
        <v>250</v>
      </c>
      <c r="B162" s="4" t="s">
        <v>240</v>
      </c>
      <c r="C162" s="4" t="s">
        <v>241</v>
      </c>
      <c r="D162" s="13">
        <v>49</v>
      </c>
      <c r="E162" s="14">
        <v>0.8</v>
      </c>
      <c r="F162" s="14">
        <v>1</v>
      </c>
      <c r="G162" s="14">
        <v>7.6</v>
      </c>
      <c r="H162" s="14">
        <v>0</v>
      </c>
      <c r="I162" s="14">
        <v>0.5</v>
      </c>
      <c r="J162" s="14">
        <f t="shared" si="40"/>
        <v>6.4</v>
      </c>
      <c r="K162" s="4">
        <v>3.5</v>
      </c>
      <c r="L162" s="14">
        <v>9.9</v>
      </c>
      <c r="M162" s="15">
        <f t="shared" si="41"/>
        <v>0.64646464646464652</v>
      </c>
      <c r="N162" s="4">
        <v>8.8000000000000007</v>
      </c>
      <c r="O162" s="14">
        <f t="shared" si="42"/>
        <v>18.700000000000003</v>
      </c>
      <c r="P162" s="6">
        <f t="shared" si="43"/>
        <v>6.4473684210526319</v>
      </c>
      <c r="Q162" s="7">
        <v>-6325.0360000000001</v>
      </c>
      <c r="R162" s="7">
        <v>147936.64000000001</v>
      </c>
      <c r="S162" s="7">
        <v>127578.519</v>
      </c>
      <c r="T162" s="7">
        <v>40349.207999999999</v>
      </c>
      <c r="U162" s="7">
        <v>20693.598999999998</v>
      </c>
      <c r="V162" s="7">
        <f t="shared" si="44"/>
        <v>275515.15899999999</v>
      </c>
      <c r="W162" s="7">
        <f t="shared" si="45"/>
        <v>269190.12299999996</v>
      </c>
      <c r="X162" s="7">
        <f t="shared" si="46"/>
        <v>5622.7583469387755</v>
      </c>
      <c r="Y162" s="7">
        <f t="shared" si="47"/>
        <v>4376.9867755102041</v>
      </c>
      <c r="Z162" s="7">
        <f t="shared" si="48"/>
        <v>4247.9044081632646</v>
      </c>
      <c r="AA162" s="7">
        <f t="shared" si="49"/>
        <v>3019.1151020408165</v>
      </c>
    </row>
    <row r="163" spans="1:27">
      <c r="A163" s="16" t="s">
        <v>250</v>
      </c>
      <c r="B163" s="4" t="s">
        <v>242</v>
      </c>
      <c r="C163" s="4" t="s">
        <v>243</v>
      </c>
      <c r="D163" s="13">
        <v>44</v>
      </c>
      <c r="E163" s="14">
        <v>1</v>
      </c>
      <c r="F163" s="14">
        <v>0</v>
      </c>
      <c r="G163" s="14">
        <v>5.65</v>
      </c>
      <c r="H163" s="14">
        <v>1.01</v>
      </c>
      <c r="I163" s="14">
        <v>1.01</v>
      </c>
      <c r="J163" s="14">
        <f t="shared" si="40"/>
        <v>6.17</v>
      </c>
      <c r="K163" s="4">
        <v>2.5</v>
      </c>
      <c r="L163" s="14">
        <v>8.67</v>
      </c>
      <c r="M163" s="15">
        <f t="shared" si="41"/>
        <v>0.71164936562860437</v>
      </c>
      <c r="N163" s="4">
        <v>5.5</v>
      </c>
      <c r="O163" s="14">
        <f t="shared" si="42"/>
        <v>14.17</v>
      </c>
      <c r="P163" s="6">
        <f t="shared" si="43"/>
        <v>6.606606606606606</v>
      </c>
      <c r="Q163" s="7">
        <v>-4424.03</v>
      </c>
      <c r="R163" s="7">
        <v>116626.379</v>
      </c>
      <c r="S163" s="7">
        <v>124359.75199999999</v>
      </c>
      <c r="T163" s="7">
        <v>9181.9920000000002</v>
      </c>
      <c r="U163" s="7">
        <v>43594.654000000002</v>
      </c>
      <c r="V163" s="7">
        <f t="shared" si="44"/>
        <v>240986.13099999999</v>
      </c>
      <c r="W163" s="7">
        <f t="shared" si="45"/>
        <v>236562.101</v>
      </c>
      <c r="X163" s="7">
        <f t="shared" si="46"/>
        <v>5476.9575227272726</v>
      </c>
      <c r="Y163" s="7">
        <f t="shared" si="47"/>
        <v>4277.4882954545456</v>
      </c>
      <c r="Z163" s="7">
        <f t="shared" si="48"/>
        <v>4176.9421590909087</v>
      </c>
      <c r="AA163" s="7">
        <f t="shared" si="49"/>
        <v>2650.5995227272729</v>
      </c>
    </row>
    <row r="164" spans="1:27">
      <c r="A164" s="16" t="s">
        <v>251</v>
      </c>
      <c r="B164" s="4" t="s">
        <v>244</v>
      </c>
      <c r="C164" s="4" t="s">
        <v>246</v>
      </c>
      <c r="D164" s="13">
        <v>53</v>
      </c>
      <c r="E164" s="14">
        <v>0.5</v>
      </c>
      <c r="F164" s="14">
        <v>1</v>
      </c>
      <c r="G164" s="14">
        <v>9.06</v>
      </c>
      <c r="H164" s="14">
        <v>0</v>
      </c>
      <c r="I164" s="14">
        <v>0</v>
      </c>
      <c r="J164" s="14">
        <f t="shared" si="40"/>
        <v>7.0600000000000005</v>
      </c>
      <c r="K164" s="4">
        <v>3.5</v>
      </c>
      <c r="L164" s="14">
        <v>10.56</v>
      </c>
      <c r="M164" s="15">
        <f t="shared" si="41"/>
        <v>0.66856060606060608</v>
      </c>
      <c r="N164" s="4">
        <v>0.9</v>
      </c>
      <c r="O164" s="14">
        <f t="shared" si="42"/>
        <v>11.46</v>
      </c>
      <c r="P164" s="6">
        <f t="shared" si="43"/>
        <v>5.8498896247240619</v>
      </c>
      <c r="Q164" s="7">
        <v>-5341.8090000000002</v>
      </c>
      <c r="R164" s="7">
        <v>122049.496</v>
      </c>
      <c r="S164" s="7">
        <v>83169.232999999993</v>
      </c>
      <c r="T164" s="7">
        <v>17401.896000000001</v>
      </c>
      <c r="U164" s="7">
        <v>16453.562999999998</v>
      </c>
      <c r="V164" s="7">
        <f t="shared" si="44"/>
        <v>205218.72899999999</v>
      </c>
      <c r="W164" s="7">
        <f t="shared" si="45"/>
        <v>199876.91999999998</v>
      </c>
      <c r="X164" s="7">
        <f t="shared" si="46"/>
        <v>3872.0514905660375</v>
      </c>
      <c r="Y164" s="7">
        <f t="shared" si="47"/>
        <v>3233.2692452830188</v>
      </c>
      <c r="Z164" s="7">
        <f t="shared" si="48"/>
        <v>3132.4803962264145</v>
      </c>
      <c r="AA164" s="7">
        <f t="shared" si="49"/>
        <v>2302.8206792452829</v>
      </c>
    </row>
    <row r="165" spans="1:27">
      <c r="A165" s="16" t="s">
        <v>251</v>
      </c>
      <c r="B165" s="4" t="s">
        <v>244</v>
      </c>
      <c r="C165" s="4" t="s">
        <v>245</v>
      </c>
      <c r="D165" s="13">
        <v>95</v>
      </c>
      <c r="E165" s="14">
        <v>0.9</v>
      </c>
      <c r="F165" s="14">
        <v>1</v>
      </c>
      <c r="G165" s="14">
        <v>14.45</v>
      </c>
      <c r="H165" s="14">
        <v>0</v>
      </c>
      <c r="I165" s="14">
        <v>1.07</v>
      </c>
      <c r="J165" s="14">
        <f t="shared" si="40"/>
        <v>16.520000000000003</v>
      </c>
      <c r="K165" s="4">
        <v>0.9</v>
      </c>
      <c r="L165" s="14">
        <v>17.420000000000002</v>
      </c>
      <c r="M165" s="15">
        <f t="shared" si="41"/>
        <v>0.94833524684270964</v>
      </c>
      <c r="N165" s="4">
        <v>6.2</v>
      </c>
      <c r="O165" s="14">
        <f t="shared" si="42"/>
        <v>23.62</v>
      </c>
      <c r="P165" s="6">
        <f t="shared" si="43"/>
        <v>6.5743944636678204</v>
      </c>
      <c r="Q165" s="7">
        <v>-9101.152</v>
      </c>
      <c r="R165" s="7">
        <v>195438.05100000001</v>
      </c>
      <c r="S165" s="7">
        <v>121742.749</v>
      </c>
      <c r="T165" s="7">
        <v>31006.464</v>
      </c>
      <c r="U165" s="7">
        <v>26918.51</v>
      </c>
      <c r="V165" s="7">
        <f t="shared" si="44"/>
        <v>317180.79999999999</v>
      </c>
      <c r="W165" s="7">
        <f t="shared" si="45"/>
        <v>308079.64799999999</v>
      </c>
      <c r="X165" s="7">
        <f t="shared" si="46"/>
        <v>3338.7452631578944</v>
      </c>
      <c r="Y165" s="7">
        <f t="shared" si="47"/>
        <v>2729.0086947368422</v>
      </c>
      <c r="Z165" s="7">
        <f t="shared" si="48"/>
        <v>2633.207094736842</v>
      </c>
      <c r="AA165" s="7">
        <f t="shared" si="49"/>
        <v>2057.2426421052633</v>
      </c>
    </row>
    <row r="166" spans="1:27">
      <c r="A166" s="16" t="s">
        <v>252</v>
      </c>
      <c r="B166" s="4" t="s">
        <v>247</v>
      </c>
      <c r="C166" s="4" t="s">
        <v>248</v>
      </c>
      <c r="D166" s="13">
        <v>115</v>
      </c>
      <c r="E166" s="14">
        <v>1</v>
      </c>
      <c r="F166" s="14">
        <v>1</v>
      </c>
      <c r="G166" s="14">
        <v>15.22</v>
      </c>
      <c r="H166" s="14">
        <v>0.8</v>
      </c>
      <c r="I166" s="14">
        <v>0</v>
      </c>
      <c r="J166" s="14">
        <f t="shared" si="40"/>
        <v>13.219999999999999</v>
      </c>
      <c r="K166" s="4">
        <v>4.8</v>
      </c>
      <c r="L166" s="14">
        <v>18.02</v>
      </c>
      <c r="M166" s="15">
        <f t="shared" si="41"/>
        <v>0.73362930077691446</v>
      </c>
      <c r="N166" s="4">
        <v>10.4</v>
      </c>
      <c r="O166" s="14">
        <f t="shared" si="42"/>
        <v>28.419999999999998</v>
      </c>
      <c r="P166" s="6">
        <f t="shared" si="43"/>
        <v>7.17852684144819</v>
      </c>
      <c r="Q166" s="7">
        <v>-28607.516</v>
      </c>
      <c r="R166" s="7">
        <v>260836.391</v>
      </c>
      <c r="S166" s="7">
        <v>121930.962</v>
      </c>
      <c r="T166" s="7">
        <v>42284.851000000002</v>
      </c>
      <c r="U166" s="7">
        <v>40607.093000000001</v>
      </c>
      <c r="V166" s="7">
        <f t="shared" si="44"/>
        <v>382767.353</v>
      </c>
      <c r="W166" s="7">
        <f t="shared" si="45"/>
        <v>354159.837</v>
      </c>
      <c r="X166" s="7">
        <f t="shared" si="46"/>
        <v>3328.4117652173913</v>
      </c>
      <c r="Y166" s="7">
        <f t="shared" si="47"/>
        <v>2607.612252173913</v>
      </c>
      <c r="Z166" s="7">
        <f t="shared" si="48"/>
        <v>2358.8512434782606</v>
      </c>
      <c r="AA166" s="7">
        <f t="shared" si="49"/>
        <v>2268.1425304347827</v>
      </c>
    </row>
    <row r="167" spans="1:27" s="116" customFormat="1" ht="15.75" thickBot="1">
      <c r="A167" s="114"/>
      <c r="B167" s="115" t="s">
        <v>258</v>
      </c>
      <c r="D167" s="117">
        <f>SUM(D8:D166)</f>
        <v>45302</v>
      </c>
      <c r="E167" s="118">
        <f t="shared" ref="E167:W167" si="50">SUM(E8:E166)</f>
        <v>151.69</v>
      </c>
      <c r="F167" s="118">
        <f t="shared" si="50"/>
        <v>128.66999999999999</v>
      </c>
      <c r="G167" s="118">
        <f t="shared" si="50"/>
        <v>4066.1600000000008</v>
      </c>
      <c r="H167" s="118">
        <f t="shared" si="50"/>
        <v>331.05999999999995</v>
      </c>
      <c r="I167" s="118">
        <f t="shared" si="50"/>
        <v>411.10000000000014</v>
      </c>
      <c r="J167" s="118">
        <f t="shared" si="50"/>
        <v>4340.680000000003</v>
      </c>
      <c r="K167" s="118">
        <f t="shared" si="50"/>
        <v>747.79999999999984</v>
      </c>
      <c r="L167" s="118">
        <f t="shared" si="50"/>
        <v>5090.6800000000039</v>
      </c>
      <c r="M167" s="119">
        <f t="shared" si="41"/>
        <v>0.85267194166594629</v>
      </c>
      <c r="N167" s="118">
        <f t="shared" si="50"/>
        <v>2681.7999999999993</v>
      </c>
      <c r="O167" s="118">
        <f t="shared" si="50"/>
        <v>7770.2800000000043</v>
      </c>
      <c r="P167" s="118">
        <f t="shared" si="43"/>
        <v>10.302418346136875</v>
      </c>
      <c r="Q167" s="117">
        <f t="shared" si="50"/>
        <v>-4636860.3328199992</v>
      </c>
      <c r="R167" s="117">
        <f t="shared" si="50"/>
        <v>71521194.858590007</v>
      </c>
      <c r="S167" s="117">
        <f t="shared" si="50"/>
        <v>30834830.527020004</v>
      </c>
      <c r="T167" s="117">
        <f t="shared" si="50"/>
        <v>18375233.355145391</v>
      </c>
      <c r="U167" s="117">
        <f t="shared" si="50"/>
        <v>1092151.969</v>
      </c>
      <c r="V167" s="117">
        <f t="shared" si="50"/>
        <v>102356025.38560994</v>
      </c>
      <c r="W167" s="117">
        <f t="shared" si="50"/>
        <v>97719165.052790016</v>
      </c>
      <c r="X167" s="117">
        <f t="shared" si="46"/>
        <v>2259.4151557461028</v>
      </c>
      <c r="Y167" s="117">
        <f t="shared" si="47"/>
        <v>1829.6905227465575</v>
      </c>
      <c r="Z167" s="117">
        <f t="shared" si="48"/>
        <v>1727.3360939615166</v>
      </c>
      <c r="AA167" s="117">
        <f t="shared" si="49"/>
        <v>1578.7646209569116</v>
      </c>
    </row>
    <row r="168" spans="1:27" ht="15.75" thickTop="1">
      <c r="A168" s="16"/>
      <c r="V168" s="7">
        <f>+S168+R168</f>
        <v>0</v>
      </c>
      <c r="W168" s="7">
        <f>+V168+Q168</f>
        <v>0</v>
      </c>
    </row>
  </sheetData>
  <sheetProtection sort="0" autoFilter="0" pivotTables="0"/>
  <sortState xmlns:xlrd2="http://schemas.microsoft.com/office/spreadsheetml/2017/richdata2" ref="A8:AA166">
    <sortCondition ref="B8:B166"/>
  </sortState>
  <pageMargins left="0.7" right="0.7" top="0.75" bottom="0.75" header="0.3" footer="0.3"/>
  <pageSetup paperSize="9" orientation="portrait" r:id="rId1"/>
  <ignoredErrors>
    <ignoredError sqref="J110 V167:W167 M167 P16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CF390-2DA4-4E42-B8D0-52ADC7ED451B}">
  <dimension ref="A1:AA177"/>
  <sheetViews>
    <sheetView tabSelected="1" workbookViewId="0">
      <pane ySplit="7" topLeftCell="A27" activePane="bottomLeft" state="frozen"/>
      <selection pane="bottomLeft" activeCell="G181" sqref="G181"/>
    </sheetView>
  </sheetViews>
  <sheetFormatPr defaultRowHeight="15" outlineLevelRow="2"/>
  <cols>
    <col min="1" max="1" width="15.85546875" customWidth="1"/>
    <col min="2" max="2" width="36.42578125" customWidth="1"/>
    <col min="3" max="3" width="30.140625" customWidth="1"/>
    <col min="4" max="4" width="10" style="21" customWidth="1"/>
    <col min="5" max="5" width="10.85546875" customWidth="1"/>
    <col min="6" max="6" width="11.140625" customWidth="1"/>
    <col min="7" max="7" width="10.140625" style="30" customWidth="1"/>
    <col min="8" max="8" width="12.7109375" style="30" customWidth="1"/>
    <col min="9" max="9" width="11.28515625" style="30" customWidth="1"/>
    <col min="10" max="10" width="12" style="30" customWidth="1"/>
    <col min="11" max="11" width="11.140625" customWidth="1"/>
    <col min="12" max="12" width="11.5703125" style="30" customWidth="1"/>
    <col min="13" max="13" width="12.28515625" customWidth="1"/>
    <col min="14" max="14" width="11.7109375" customWidth="1"/>
    <col min="15" max="15" width="11.7109375" style="30" customWidth="1"/>
    <col min="16" max="16" width="11" customWidth="1"/>
    <col min="17" max="17" width="11.28515625" customWidth="1"/>
    <col min="18" max="18" width="15.5703125" customWidth="1"/>
    <col min="19" max="19" width="17.5703125" customWidth="1"/>
    <col min="20" max="20" width="15.28515625" customWidth="1"/>
    <col min="21" max="21" width="15" customWidth="1"/>
    <col min="22" max="22" width="17.140625" customWidth="1"/>
    <col min="23" max="23" width="15.7109375" customWidth="1"/>
    <col min="24" max="24" width="17.28515625" customWidth="1"/>
    <col min="25" max="25" width="20.28515625" customWidth="1"/>
    <col min="26" max="26" width="19.140625" customWidth="1"/>
    <col min="27" max="27" width="12.85546875" customWidth="1"/>
  </cols>
  <sheetData>
    <row r="1" spans="1:27">
      <c r="A1" s="1" t="s">
        <v>0</v>
      </c>
      <c r="B1" s="2"/>
      <c r="C1" s="1"/>
      <c r="D1" s="25"/>
      <c r="E1" s="3"/>
      <c r="F1" s="1" t="s">
        <v>4</v>
      </c>
      <c r="G1" s="27"/>
      <c r="H1" s="27" t="s">
        <v>1</v>
      </c>
      <c r="I1" s="27"/>
      <c r="J1" s="27" t="s">
        <v>2</v>
      </c>
      <c r="K1" s="1"/>
      <c r="L1" s="27"/>
      <c r="M1" s="1"/>
      <c r="N1" s="4"/>
      <c r="O1" s="27"/>
      <c r="P1" s="3" t="s">
        <v>3</v>
      </c>
      <c r="Q1" s="4"/>
      <c r="R1" s="5"/>
      <c r="S1" s="5"/>
      <c r="T1" s="4"/>
      <c r="U1" s="4"/>
      <c r="V1" s="4"/>
      <c r="W1" s="4"/>
      <c r="X1" s="4"/>
      <c r="Y1" s="4"/>
      <c r="Z1" s="4"/>
      <c r="AA1" s="4"/>
    </row>
    <row r="2" spans="1:27">
      <c r="A2" s="4"/>
      <c r="B2" s="4"/>
      <c r="C2" s="4"/>
      <c r="D2" s="7"/>
      <c r="E2" s="6"/>
      <c r="F2" s="4"/>
      <c r="G2" s="28"/>
      <c r="H2" s="28"/>
      <c r="I2" s="28"/>
      <c r="J2" s="28"/>
      <c r="K2" s="4"/>
      <c r="L2" s="28"/>
      <c r="M2" s="4"/>
      <c r="N2" s="4"/>
      <c r="O2" s="28"/>
      <c r="P2" s="6"/>
      <c r="Q2" s="4"/>
      <c r="R2" s="4"/>
      <c r="S2" s="4"/>
      <c r="T2" s="4"/>
      <c r="U2" s="7"/>
      <c r="V2" s="4"/>
      <c r="W2" s="4"/>
      <c r="X2" s="4"/>
      <c r="Y2" s="4"/>
      <c r="Z2" s="4"/>
      <c r="AA2" s="4"/>
    </row>
    <row r="3" spans="1:27">
      <c r="A3" s="4"/>
      <c r="B3" s="4"/>
      <c r="C3" s="4"/>
      <c r="D3" s="7"/>
      <c r="E3" s="6"/>
      <c r="F3" s="4"/>
      <c r="G3" s="28"/>
      <c r="H3" s="28"/>
      <c r="I3" s="28"/>
      <c r="J3" s="28"/>
      <c r="K3" s="4"/>
      <c r="L3" s="28"/>
      <c r="M3" s="4"/>
      <c r="N3" s="4"/>
      <c r="O3" s="28"/>
      <c r="P3" s="6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4"/>
      <c r="B4" s="4"/>
      <c r="C4" s="4"/>
      <c r="D4" s="7"/>
      <c r="E4" s="6"/>
      <c r="F4" s="4"/>
      <c r="G4" s="28"/>
      <c r="H4" s="28"/>
      <c r="I4" s="28"/>
      <c r="J4" s="28"/>
      <c r="K4" s="4"/>
      <c r="L4" s="28"/>
      <c r="M4" s="4"/>
      <c r="N4" s="4"/>
      <c r="O4" s="28"/>
      <c r="P4" s="6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A5" s="4"/>
      <c r="B5" s="4"/>
      <c r="C5" s="4"/>
      <c r="D5" s="7"/>
      <c r="E5" s="6"/>
      <c r="F5" s="4"/>
      <c r="G5" s="28"/>
      <c r="H5" s="28"/>
      <c r="I5" s="28"/>
      <c r="J5" s="28"/>
      <c r="K5" s="4"/>
      <c r="L5" s="28"/>
      <c r="M5" s="4"/>
      <c r="N5" s="4"/>
      <c r="O5" s="28"/>
      <c r="P5" s="6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4"/>
      <c r="B6" s="4"/>
      <c r="C6" s="4"/>
      <c r="D6" s="7"/>
      <c r="E6" s="6"/>
      <c r="F6" s="4"/>
      <c r="G6" s="28"/>
      <c r="H6" s="28"/>
      <c r="I6" s="28"/>
      <c r="J6" s="28"/>
      <c r="K6" s="4"/>
      <c r="L6" s="28"/>
      <c r="M6" s="4"/>
      <c r="N6" s="4"/>
      <c r="O6" s="28"/>
      <c r="P6" s="6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75">
      <c r="A7" s="8" t="s">
        <v>5</v>
      </c>
      <c r="B7" s="8" t="s">
        <v>6</v>
      </c>
      <c r="C7" s="47" t="s">
        <v>7</v>
      </c>
      <c r="D7" s="26" t="s">
        <v>8</v>
      </c>
      <c r="E7" s="51" t="s">
        <v>9</v>
      </c>
      <c r="F7" s="8" t="s">
        <v>10</v>
      </c>
      <c r="G7" s="54" t="s">
        <v>11</v>
      </c>
      <c r="H7" s="29" t="s">
        <v>268</v>
      </c>
      <c r="I7" s="54" t="s">
        <v>13</v>
      </c>
      <c r="J7" s="29" t="s">
        <v>14</v>
      </c>
      <c r="K7" s="47" t="s">
        <v>15</v>
      </c>
      <c r="L7" s="29" t="s">
        <v>16</v>
      </c>
      <c r="M7" s="47" t="s">
        <v>17</v>
      </c>
      <c r="N7" s="8" t="s">
        <v>18</v>
      </c>
      <c r="O7" s="54" t="s">
        <v>19</v>
      </c>
      <c r="P7" s="9" t="s">
        <v>20</v>
      </c>
      <c r="Q7" s="47" t="s">
        <v>21</v>
      </c>
      <c r="R7" s="8" t="s">
        <v>22</v>
      </c>
      <c r="S7" s="47" t="s">
        <v>23</v>
      </c>
      <c r="T7" s="8" t="s">
        <v>24</v>
      </c>
      <c r="U7" s="47" t="s">
        <v>25</v>
      </c>
      <c r="V7" s="8" t="s">
        <v>26</v>
      </c>
      <c r="W7" s="47" t="s">
        <v>27</v>
      </c>
      <c r="X7" s="8" t="s">
        <v>28</v>
      </c>
      <c r="Y7" s="11" t="s">
        <v>29</v>
      </c>
      <c r="Z7" s="10" t="s">
        <v>30</v>
      </c>
      <c r="AA7" s="60" t="s">
        <v>31</v>
      </c>
    </row>
    <row r="8" spans="1:27">
      <c r="A8" s="96" t="s">
        <v>249</v>
      </c>
      <c r="B8" s="97" t="s">
        <v>222</v>
      </c>
      <c r="C8" s="98" t="s">
        <v>224</v>
      </c>
      <c r="D8" s="99">
        <v>2</v>
      </c>
      <c r="E8" s="100">
        <v>0.75</v>
      </c>
      <c r="F8" s="101">
        <v>0</v>
      </c>
      <c r="G8" s="102">
        <v>0.54</v>
      </c>
      <c r="H8" s="103">
        <v>0</v>
      </c>
      <c r="I8" s="102">
        <v>0</v>
      </c>
      <c r="J8" s="103">
        <f t="shared" ref="J8:J14" si="0">+L8-K8</f>
        <v>0.79</v>
      </c>
      <c r="K8" s="98">
        <v>0.5</v>
      </c>
      <c r="L8" s="103">
        <v>1.29</v>
      </c>
      <c r="M8" s="104">
        <f t="shared" ref="M8:M39" si="1">+J8/L8</f>
        <v>0.61240310077519378</v>
      </c>
      <c r="N8" s="97">
        <v>1.5</v>
      </c>
      <c r="O8" s="102">
        <f t="shared" ref="O8:O14" si="2">+N8+J8+K8</f>
        <v>2.79</v>
      </c>
      <c r="P8" s="105">
        <f t="shared" ref="P8:P39" si="3">+D8/(H8+G8)</f>
        <v>3.7037037037037033</v>
      </c>
      <c r="Q8" s="106">
        <v>-76.873999999999995</v>
      </c>
      <c r="R8" s="99">
        <v>25683.226999999999</v>
      </c>
      <c r="S8" s="106">
        <v>12191.172</v>
      </c>
      <c r="T8" s="99">
        <v>8508.9959999999992</v>
      </c>
      <c r="U8" s="106">
        <v>7685</v>
      </c>
      <c r="V8" s="99">
        <f t="shared" ref="V8:V14" si="4">+S8+R8</f>
        <v>37874.398999999998</v>
      </c>
      <c r="W8" s="106">
        <f t="shared" ref="W8:W14" si="5">+V8+Q8</f>
        <v>37797.524999999994</v>
      </c>
      <c r="X8" s="99">
        <f t="shared" ref="X8:X39" si="6">+V8/D8</f>
        <v>18937.199499999999</v>
      </c>
      <c r="Y8" s="106">
        <f t="shared" ref="Y8:Y39" si="7">+(V8-(U8+T8))/D8</f>
        <v>10840.201499999999</v>
      </c>
      <c r="Z8" s="99">
        <f t="shared" ref="Z8:Z39" si="8">+((W8-(U8+T8))/D8)</f>
        <v>10801.764499999997</v>
      </c>
      <c r="AA8" s="107">
        <f t="shared" ref="AA8:AA39" si="9">+R8/D8</f>
        <v>12841.613499999999</v>
      </c>
    </row>
    <row r="9" spans="1:27" outlineLevel="2">
      <c r="A9" s="43" t="s">
        <v>249</v>
      </c>
      <c r="B9" s="46" t="s">
        <v>177</v>
      </c>
      <c r="C9" s="37" t="s">
        <v>180</v>
      </c>
      <c r="D9" s="49">
        <v>6</v>
      </c>
      <c r="E9" s="39">
        <v>0.3</v>
      </c>
      <c r="F9" s="53">
        <v>0</v>
      </c>
      <c r="G9" s="40">
        <v>1</v>
      </c>
      <c r="H9" s="56">
        <v>0</v>
      </c>
      <c r="I9" s="40">
        <v>0</v>
      </c>
      <c r="J9" s="56">
        <f t="shared" si="0"/>
        <v>1.3</v>
      </c>
      <c r="K9" s="37">
        <v>0</v>
      </c>
      <c r="L9" s="56">
        <v>1.3</v>
      </c>
      <c r="M9" s="41">
        <f t="shared" si="1"/>
        <v>1</v>
      </c>
      <c r="N9" s="46">
        <v>1.5</v>
      </c>
      <c r="O9" s="40">
        <f t="shared" si="2"/>
        <v>2.8</v>
      </c>
      <c r="P9" s="58">
        <f t="shared" si="3"/>
        <v>6</v>
      </c>
      <c r="Q9" s="38">
        <v>-1118.7239999999999</v>
      </c>
      <c r="R9" s="49">
        <v>34589.641000000003</v>
      </c>
      <c r="S9" s="38">
        <v>18369.668000000001</v>
      </c>
      <c r="T9" s="49">
        <v>6916.19</v>
      </c>
      <c r="U9" s="38">
        <v>4589.7520000000004</v>
      </c>
      <c r="V9" s="49">
        <f t="shared" si="4"/>
        <v>52959.309000000008</v>
      </c>
      <c r="W9" s="38">
        <f t="shared" si="5"/>
        <v>51840.585000000006</v>
      </c>
      <c r="X9" s="49">
        <f t="shared" si="6"/>
        <v>8826.5515000000014</v>
      </c>
      <c r="Y9" s="38">
        <f t="shared" si="7"/>
        <v>6908.8945000000022</v>
      </c>
      <c r="Z9" s="49">
        <f t="shared" si="8"/>
        <v>6722.4405000000015</v>
      </c>
      <c r="AA9" s="62">
        <f t="shared" si="9"/>
        <v>5764.9401666666672</v>
      </c>
    </row>
    <row r="10" spans="1:27" outlineLevel="2">
      <c r="A10" s="42" t="s">
        <v>249</v>
      </c>
      <c r="B10" s="45" t="s">
        <v>139</v>
      </c>
      <c r="C10" s="31" t="s">
        <v>141</v>
      </c>
      <c r="D10" s="48">
        <v>7</v>
      </c>
      <c r="E10" s="33">
        <v>1</v>
      </c>
      <c r="F10" s="52">
        <v>0</v>
      </c>
      <c r="G10" s="34">
        <v>2.12</v>
      </c>
      <c r="H10" s="55">
        <v>0</v>
      </c>
      <c r="I10" s="34">
        <v>0</v>
      </c>
      <c r="J10" s="55">
        <f t="shared" si="0"/>
        <v>3.12</v>
      </c>
      <c r="K10" s="31">
        <v>0</v>
      </c>
      <c r="L10" s="55">
        <v>3.12</v>
      </c>
      <c r="M10" s="35">
        <f t="shared" si="1"/>
        <v>1</v>
      </c>
      <c r="N10" s="45">
        <v>1.5</v>
      </c>
      <c r="O10" s="34">
        <f t="shared" si="2"/>
        <v>4.62</v>
      </c>
      <c r="P10" s="57">
        <f t="shared" si="3"/>
        <v>3.3018867924528301</v>
      </c>
      <c r="Q10" s="32">
        <v>-1163.0940000000001</v>
      </c>
      <c r="R10" s="48">
        <v>44901.775999999998</v>
      </c>
      <c r="S10" s="32">
        <v>25993.563999999998</v>
      </c>
      <c r="T10" s="48">
        <v>16162.788</v>
      </c>
      <c r="U10" s="32">
        <v>660</v>
      </c>
      <c r="V10" s="48">
        <f t="shared" si="4"/>
        <v>70895.34</v>
      </c>
      <c r="W10" s="32">
        <f t="shared" si="5"/>
        <v>69732.245999999999</v>
      </c>
      <c r="X10" s="48">
        <f t="shared" si="6"/>
        <v>10127.905714285715</v>
      </c>
      <c r="Y10" s="32">
        <f t="shared" si="7"/>
        <v>7724.650285714285</v>
      </c>
      <c r="Z10" s="48">
        <f t="shared" si="8"/>
        <v>7558.4939999999997</v>
      </c>
      <c r="AA10" s="61">
        <f t="shared" si="9"/>
        <v>6414.5394285714283</v>
      </c>
    </row>
    <row r="11" spans="1:27" outlineLevel="2">
      <c r="A11" s="43" t="s">
        <v>249</v>
      </c>
      <c r="B11" s="46" t="s">
        <v>153</v>
      </c>
      <c r="C11" s="37" t="s">
        <v>154</v>
      </c>
      <c r="D11" s="49">
        <v>7</v>
      </c>
      <c r="E11" s="39">
        <v>1</v>
      </c>
      <c r="F11" s="53">
        <v>0</v>
      </c>
      <c r="G11" s="40">
        <v>2.2000000000000002</v>
      </c>
      <c r="H11" s="56">
        <v>0</v>
      </c>
      <c r="I11" s="40">
        <v>0</v>
      </c>
      <c r="J11" s="56">
        <f t="shared" si="0"/>
        <v>2.7</v>
      </c>
      <c r="K11" s="37">
        <v>0.5</v>
      </c>
      <c r="L11" s="56">
        <v>3.2</v>
      </c>
      <c r="M11" s="41">
        <f t="shared" si="1"/>
        <v>0.84375</v>
      </c>
      <c r="N11" s="46">
        <v>0.2</v>
      </c>
      <c r="O11" s="40">
        <f t="shared" si="2"/>
        <v>3.4000000000000004</v>
      </c>
      <c r="P11" s="58">
        <f t="shared" si="3"/>
        <v>3.1818181818181817</v>
      </c>
      <c r="Q11" s="38">
        <v>-485.13499999999999</v>
      </c>
      <c r="R11" s="49">
        <v>41821.116000000002</v>
      </c>
      <c r="S11" s="38">
        <v>16771.494999999999</v>
      </c>
      <c r="T11" s="49">
        <v>7169</v>
      </c>
      <c r="U11" s="38">
        <v>4078.9050000000002</v>
      </c>
      <c r="V11" s="49">
        <f t="shared" si="4"/>
        <v>58592.611000000004</v>
      </c>
      <c r="W11" s="38">
        <f t="shared" si="5"/>
        <v>58107.476000000002</v>
      </c>
      <c r="X11" s="49">
        <f t="shared" si="6"/>
        <v>8370.3730000000014</v>
      </c>
      <c r="Y11" s="38">
        <f t="shared" si="7"/>
        <v>6763.529428571429</v>
      </c>
      <c r="Z11" s="49">
        <f t="shared" si="8"/>
        <v>6694.2244285714287</v>
      </c>
      <c r="AA11" s="62">
        <f t="shared" si="9"/>
        <v>5974.4451428571429</v>
      </c>
    </row>
    <row r="12" spans="1:27" outlineLevel="2">
      <c r="A12" s="42" t="s">
        <v>249</v>
      </c>
      <c r="B12" s="45" t="s">
        <v>131</v>
      </c>
      <c r="C12" s="31" t="s">
        <v>132</v>
      </c>
      <c r="D12" s="48">
        <v>11</v>
      </c>
      <c r="E12" s="33">
        <v>0.7</v>
      </c>
      <c r="F12" s="52">
        <v>0</v>
      </c>
      <c r="G12" s="34">
        <v>2.0099999999999998</v>
      </c>
      <c r="H12" s="55">
        <v>0</v>
      </c>
      <c r="I12" s="34">
        <v>0</v>
      </c>
      <c r="J12" s="55">
        <f t="shared" si="0"/>
        <v>2.71</v>
      </c>
      <c r="K12" s="31">
        <v>0</v>
      </c>
      <c r="L12" s="55">
        <v>2.71</v>
      </c>
      <c r="M12" s="35">
        <f t="shared" si="1"/>
        <v>1</v>
      </c>
      <c r="N12" s="45">
        <v>3.5</v>
      </c>
      <c r="O12" s="34">
        <f t="shared" si="2"/>
        <v>6.21</v>
      </c>
      <c r="P12" s="57">
        <f t="shared" si="3"/>
        <v>5.4726368159203984</v>
      </c>
      <c r="Q12" s="32">
        <v>-586</v>
      </c>
      <c r="R12" s="48">
        <v>88360</v>
      </c>
      <c r="S12" s="32">
        <v>28852</v>
      </c>
      <c r="T12" s="48">
        <v>0</v>
      </c>
      <c r="U12" s="32">
        <v>0</v>
      </c>
      <c r="V12" s="48">
        <f t="shared" si="4"/>
        <v>117212</v>
      </c>
      <c r="W12" s="32">
        <f t="shared" si="5"/>
        <v>116626</v>
      </c>
      <c r="X12" s="48">
        <f t="shared" si="6"/>
        <v>10655.636363636364</v>
      </c>
      <c r="Y12" s="32">
        <f t="shared" si="7"/>
        <v>10655.636363636364</v>
      </c>
      <c r="Z12" s="48">
        <f t="shared" si="8"/>
        <v>10602.363636363636</v>
      </c>
      <c r="AA12" s="61">
        <f t="shared" si="9"/>
        <v>8032.727272727273</v>
      </c>
    </row>
    <row r="13" spans="1:27" outlineLevel="2">
      <c r="A13" s="43" t="s">
        <v>249</v>
      </c>
      <c r="B13" s="46" t="s">
        <v>151</v>
      </c>
      <c r="C13" s="37" t="s">
        <v>152</v>
      </c>
      <c r="D13" s="49">
        <v>11</v>
      </c>
      <c r="E13" s="39">
        <v>0.75</v>
      </c>
      <c r="F13" s="53">
        <v>0</v>
      </c>
      <c r="G13" s="40">
        <v>4</v>
      </c>
      <c r="H13" s="56">
        <v>0</v>
      </c>
      <c r="I13" s="40">
        <v>0</v>
      </c>
      <c r="J13" s="56">
        <f t="shared" si="0"/>
        <v>1.75</v>
      </c>
      <c r="K13" s="37">
        <v>3</v>
      </c>
      <c r="L13" s="56">
        <v>4.75</v>
      </c>
      <c r="M13" s="41">
        <f t="shared" si="1"/>
        <v>0.36842105263157893</v>
      </c>
      <c r="N13" s="46">
        <v>2.6</v>
      </c>
      <c r="O13" s="40">
        <f t="shared" si="2"/>
        <v>7.35</v>
      </c>
      <c r="P13" s="58">
        <f t="shared" si="3"/>
        <v>2.75</v>
      </c>
      <c r="Q13" s="38">
        <v>-1585.4718199999998</v>
      </c>
      <c r="R13" s="49">
        <v>56798.563590000005</v>
      </c>
      <c r="S13" s="38">
        <v>13852.99302</v>
      </c>
      <c r="T13" s="49">
        <v>4804</v>
      </c>
      <c r="U13" s="38">
        <v>1837.8050000000001</v>
      </c>
      <c r="V13" s="49">
        <f t="shared" si="4"/>
        <v>70651.55661</v>
      </c>
      <c r="W13" s="38">
        <f t="shared" si="5"/>
        <v>69066.084789999994</v>
      </c>
      <c r="X13" s="49">
        <f t="shared" si="6"/>
        <v>6422.8687827272724</v>
      </c>
      <c r="Y13" s="38">
        <f t="shared" si="7"/>
        <v>5819.0683281818183</v>
      </c>
      <c r="Z13" s="49">
        <f t="shared" si="8"/>
        <v>5674.934526363636</v>
      </c>
      <c r="AA13" s="62">
        <f t="shared" si="9"/>
        <v>5163.5057809090913</v>
      </c>
    </row>
    <row r="14" spans="1:27" outlineLevel="2">
      <c r="A14" s="42" t="s">
        <v>249</v>
      </c>
      <c r="B14" s="45" t="s">
        <v>168</v>
      </c>
      <c r="C14" s="31" t="s">
        <v>175</v>
      </c>
      <c r="D14" s="48">
        <v>14</v>
      </c>
      <c r="E14" s="33">
        <v>0.5</v>
      </c>
      <c r="F14" s="52">
        <v>0</v>
      </c>
      <c r="G14" s="34">
        <v>2</v>
      </c>
      <c r="H14" s="55">
        <v>0</v>
      </c>
      <c r="I14" s="34">
        <v>0</v>
      </c>
      <c r="J14" s="55">
        <f t="shared" si="0"/>
        <v>2.5</v>
      </c>
      <c r="K14" s="31">
        <v>0</v>
      </c>
      <c r="L14" s="55">
        <v>2.5</v>
      </c>
      <c r="M14" s="35">
        <f t="shared" si="1"/>
        <v>1</v>
      </c>
      <c r="N14" s="45">
        <v>1.5</v>
      </c>
      <c r="O14" s="34">
        <f t="shared" si="2"/>
        <v>4</v>
      </c>
      <c r="P14" s="57">
        <f t="shared" si="3"/>
        <v>7</v>
      </c>
      <c r="Q14" s="32">
        <v>-1985.529</v>
      </c>
      <c r="R14" s="48">
        <v>40964.154000000002</v>
      </c>
      <c r="S14" s="32">
        <v>17700.243999999999</v>
      </c>
      <c r="T14" s="48">
        <v>10828.513999999999</v>
      </c>
      <c r="U14" s="32">
        <v>0</v>
      </c>
      <c r="V14" s="48">
        <f t="shared" si="4"/>
        <v>58664.398000000001</v>
      </c>
      <c r="W14" s="32">
        <f t="shared" si="5"/>
        <v>56678.868999999999</v>
      </c>
      <c r="X14" s="48">
        <f t="shared" si="6"/>
        <v>4190.3141428571425</v>
      </c>
      <c r="Y14" s="32">
        <f t="shared" si="7"/>
        <v>3416.8488571428575</v>
      </c>
      <c r="Z14" s="48">
        <f t="shared" si="8"/>
        <v>3275.025357142857</v>
      </c>
      <c r="AA14" s="61">
        <f t="shared" si="9"/>
        <v>2926.011</v>
      </c>
    </row>
    <row r="15" spans="1:27" s="17" customFormat="1" outlineLevel="1">
      <c r="A15" s="84" t="s">
        <v>249</v>
      </c>
      <c r="B15" s="85" t="s">
        <v>269</v>
      </c>
      <c r="C15" s="86"/>
      <c r="D15" s="87">
        <f t="shared" ref="D15:L15" si="10">SUBTOTAL(9,D8:D14)</f>
        <v>58</v>
      </c>
      <c r="E15" s="88">
        <f t="shared" si="10"/>
        <v>5</v>
      </c>
      <c r="F15" s="89">
        <f t="shared" si="10"/>
        <v>0</v>
      </c>
      <c r="G15" s="90">
        <f t="shared" si="10"/>
        <v>13.870000000000001</v>
      </c>
      <c r="H15" s="91">
        <f t="shared" si="10"/>
        <v>0</v>
      </c>
      <c r="I15" s="90">
        <f t="shared" si="10"/>
        <v>0</v>
      </c>
      <c r="J15" s="91">
        <f t="shared" si="10"/>
        <v>14.870000000000001</v>
      </c>
      <c r="K15" s="86">
        <f t="shared" si="10"/>
        <v>4</v>
      </c>
      <c r="L15" s="91">
        <f t="shared" si="10"/>
        <v>18.87</v>
      </c>
      <c r="M15" s="92">
        <f t="shared" si="1"/>
        <v>0.78802331743508214</v>
      </c>
      <c r="N15" s="85">
        <f>SUBTOTAL(9,N8:N14)</f>
        <v>12.299999999999999</v>
      </c>
      <c r="O15" s="90">
        <f>SUBTOTAL(9,O8:O14)</f>
        <v>31.17</v>
      </c>
      <c r="P15" s="93">
        <f t="shared" si="3"/>
        <v>4.1816870944484492</v>
      </c>
      <c r="Q15" s="94">
        <f t="shared" ref="Q15:W15" si="11">SUBTOTAL(9,Q8:Q14)</f>
        <v>-7000.8278200000004</v>
      </c>
      <c r="R15" s="87">
        <f t="shared" si="11"/>
        <v>333118.47759000002</v>
      </c>
      <c r="S15" s="94">
        <f t="shared" si="11"/>
        <v>133731.13602000001</v>
      </c>
      <c r="T15" s="87">
        <f t="shared" si="11"/>
        <v>54389.487999999998</v>
      </c>
      <c r="U15" s="94">
        <f t="shared" si="11"/>
        <v>18851.462</v>
      </c>
      <c r="V15" s="87">
        <f t="shared" si="11"/>
        <v>466849.61360999994</v>
      </c>
      <c r="W15" s="94">
        <f t="shared" si="11"/>
        <v>459848.78578999999</v>
      </c>
      <c r="X15" s="87">
        <f t="shared" si="6"/>
        <v>8049.1312691379298</v>
      </c>
      <c r="Y15" s="94">
        <f t="shared" si="7"/>
        <v>6786.3562691379302</v>
      </c>
      <c r="Z15" s="87">
        <f t="shared" si="8"/>
        <v>6665.6523412068964</v>
      </c>
      <c r="AA15" s="95">
        <f t="shared" si="9"/>
        <v>5743.4220274137933</v>
      </c>
    </row>
    <row r="16" spans="1:27" outlineLevel="2">
      <c r="A16" s="96" t="s">
        <v>250</v>
      </c>
      <c r="B16" s="97" t="s">
        <v>148</v>
      </c>
      <c r="C16" s="98" t="s">
        <v>150</v>
      </c>
      <c r="D16" s="99">
        <v>24</v>
      </c>
      <c r="E16" s="100">
        <v>1</v>
      </c>
      <c r="F16" s="101">
        <v>0</v>
      </c>
      <c r="G16" s="102">
        <v>3.74</v>
      </c>
      <c r="H16" s="103">
        <v>0</v>
      </c>
      <c r="I16" s="102">
        <v>0</v>
      </c>
      <c r="J16" s="103">
        <f t="shared" ref="J16:J32" si="12">+L16-K16</f>
        <v>3.64</v>
      </c>
      <c r="K16" s="98">
        <v>1.1000000000000001</v>
      </c>
      <c r="L16" s="103">
        <v>4.74</v>
      </c>
      <c r="M16" s="104">
        <f t="shared" si="1"/>
        <v>0.76793248945147674</v>
      </c>
      <c r="N16" s="97">
        <v>3.1</v>
      </c>
      <c r="O16" s="102">
        <f t="shared" ref="O16:O32" si="13">+N16+J16+K16</f>
        <v>7.84</v>
      </c>
      <c r="P16" s="105">
        <f t="shared" si="3"/>
        <v>6.4171122994652405</v>
      </c>
      <c r="Q16" s="106">
        <v>-97.927999999999997</v>
      </c>
      <c r="R16" s="99">
        <v>65526.720000000001</v>
      </c>
      <c r="S16" s="106">
        <v>14359.344999999999</v>
      </c>
      <c r="T16" s="99">
        <v>5447.8909999999996</v>
      </c>
      <c r="U16" s="106">
        <v>0</v>
      </c>
      <c r="V16" s="99">
        <f t="shared" ref="V16:V32" si="14">+S16+R16</f>
        <v>79886.065000000002</v>
      </c>
      <c r="W16" s="106">
        <f t="shared" ref="W16:W32" si="15">+V16+Q16</f>
        <v>79788.137000000002</v>
      </c>
      <c r="X16" s="99">
        <f t="shared" si="6"/>
        <v>3328.5860416666669</v>
      </c>
      <c r="Y16" s="106">
        <f t="shared" si="7"/>
        <v>3101.5905833333331</v>
      </c>
      <c r="Z16" s="99">
        <f t="shared" si="8"/>
        <v>3097.5102499999998</v>
      </c>
      <c r="AA16" s="107">
        <f t="shared" si="9"/>
        <v>2730.28</v>
      </c>
    </row>
    <row r="17" spans="1:27" outlineLevel="2">
      <c r="A17" s="43" t="s">
        <v>250</v>
      </c>
      <c r="B17" s="46" t="s">
        <v>177</v>
      </c>
      <c r="C17" s="37" t="s">
        <v>179</v>
      </c>
      <c r="D17" s="49">
        <v>26</v>
      </c>
      <c r="E17" s="39">
        <v>0.8</v>
      </c>
      <c r="F17" s="53">
        <v>0</v>
      </c>
      <c r="G17" s="40">
        <v>6</v>
      </c>
      <c r="H17" s="56">
        <v>0</v>
      </c>
      <c r="I17" s="40">
        <v>0</v>
      </c>
      <c r="J17" s="56">
        <f t="shared" si="12"/>
        <v>4.6999999999999993</v>
      </c>
      <c r="K17" s="37">
        <v>2.1</v>
      </c>
      <c r="L17" s="56">
        <v>6.8</v>
      </c>
      <c r="M17" s="41">
        <f t="shared" si="1"/>
        <v>0.69117647058823517</v>
      </c>
      <c r="N17" s="46">
        <v>3</v>
      </c>
      <c r="O17" s="40">
        <f t="shared" si="13"/>
        <v>9.7999999999999989</v>
      </c>
      <c r="P17" s="58">
        <f t="shared" si="3"/>
        <v>4.333333333333333</v>
      </c>
      <c r="Q17" s="38">
        <v>-4448.5820000000003</v>
      </c>
      <c r="R17" s="49">
        <v>90275.652000000002</v>
      </c>
      <c r="S17" s="38">
        <v>34375.682999999997</v>
      </c>
      <c r="T17" s="49">
        <v>10450.027</v>
      </c>
      <c r="U17" s="38">
        <v>14363.328</v>
      </c>
      <c r="V17" s="49">
        <f t="shared" si="14"/>
        <v>124651.33499999999</v>
      </c>
      <c r="W17" s="38">
        <f t="shared" si="15"/>
        <v>120202.753</v>
      </c>
      <c r="X17" s="49">
        <f t="shared" si="6"/>
        <v>4794.2821153846153</v>
      </c>
      <c r="Y17" s="38">
        <f t="shared" si="7"/>
        <v>3839.9223076923076</v>
      </c>
      <c r="Z17" s="49">
        <f t="shared" si="8"/>
        <v>3668.8229999999999</v>
      </c>
      <c r="AA17" s="62">
        <f t="shared" si="9"/>
        <v>3472.1404615384618</v>
      </c>
    </row>
    <row r="18" spans="1:27" outlineLevel="2">
      <c r="A18" s="42" t="s">
        <v>250</v>
      </c>
      <c r="B18" s="45" t="s">
        <v>183</v>
      </c>
      <c r="C18" s="31" t="s">
        <v>185</v>
      </c>
      <c r="D18" s="48">
        <v>27</v>
      </c>
      <c r="E18" s="33">
        <v>0.3</v>
      </c>
      <c r="F18" s="52">
        <v>0</v>
      </c>
      <c r="G18" s="34">
        <v>3.51</v>
      </c>
      <c r="H18" s="55">
        <v>1</v>
      </c>
      <c r="I18" s="34">
        <v>0</v>
      </c>
      <c r="J18" s="55">
        <f t="shared" si="12"/>
        <v>4.8099999999999996</v>
      </c>
      <c r="K18" s="31">
        <v>0</v>
      </c>
      <c r="L18" s="55">
        <v>4.8099999999999996</v>
      </c>
      <c r="M18" s="35">
        <f t="shared" si="1"/>
        <v>1</v>
      </c>
      <c r="N18" s="45">
        <v>4.7</v>
      </c>
      <c r="O18" s="34">
        <f t="shared" si="13"/>
        <v>9.51</v>
      </c>
      <c r="P18" s="57">
        <f t="shared" si="3"/>
        <v>5.9866962305986702</v>
      </c>
      <c r="Q18" s="32">
        <v>-14805.464</v>
      </c>
      <c r="R18" s="48">
        <v>77838.904999999999</v>
      </c>
      <c r="S18" s="32">
        <v>50879.173000000003</v>
      </c>
      <c r="T18" s="48">
        <v>27233.736000000001</v>
      </c>
      <c r="U18" s="32">
        <v>6196.7290000000003</v>
      </c>
      <c r="V18" s="48">
        <f t="shared" si="14"/>
        <v>128718.07800000001</v>
      </c>
      <c r="W18" s="32">
        <f t="shared" si="15"/>
        <v>113912.614</v>
      </c>
      <c r="X18" s="48">
        <f t="shared" si="6"/>
        <v>4767.3362222222222</v>
      </c>
      <c r="Y18" s="32">
        <f t="shared" si="7"/>
        <v>3529.1708518518521</v>
      </c>
      <c r="Z18" s="48">
        <f t="shared" si="8"/>
        <v>2980.8203333333336</v>
      </c>
      <c r="AA18" s="61">
        <f t="shared" si="9"/>
        <v>2882.9224074074073</v>
      </c>
    </row>
    <row r="19" spans="1:27" outlineLevel="2">
      <c r="A19" s="43" t="s">
        <v>250</v>
      </c>
      <c r="B19" s="46" t="s">
        <v>201</v>
      </c>
      <c r="C19" s="37" t="s">
        <v>206</v>
      </c>
      <c r="D19" s="49">
        <v>31</v>
      </c>
      <c r="E19" s="39">
        <v>0.9</v>
      </c>
      <c r="F19" s="53">
        <v>1</v>
      </c>
      <c r="G19" s="40">
        <v>4.76</v>
      </c>
      <c r="H19" s="56">
        <v>0</v>
      </c>
      <c r="I19" s="40">
        <v>0</v>
      </c>
      <c r="J19" s="56">
        <f t="shared" si="12"/>
        <v>3.7600000000000002</v>
      </c>
      <c r="K19" s="37">
        <v>2.9</v>
      </c>
      <c r="L19" s="56">
        <v>6.66</v>
      </c>
      <c r="M19" s="41">
        <f t="shared" si="1"/>
        <v>0.56456456456456461</v>
      </c>
      <c r="N19" s="46">
        <v>3.6</v>
      </c>
      <c r="O19" s="40">
        <f t="shared" si="13"/>
        <v>10.26</v>
      </c>
      <c r="P19" s="58">
        <f t="shared" si="3"/>
        <v>6.5126050420168067</v>
      </c>
      <c r="Q19" s="38">
        <v>-4415.5339999999997</v>
      </c>
      <c r="R19" s="49">
        <v>91819.963000000003</v>
      </c>
      <c r="S19" s="38">
        <v>71765.031000000003</v>
      </c>
      <c r="T19" s="49">
        <v>39607.771999999997</v>
      </c>
      <c r="U19" s="38">
        <v>0</v>
      </c>
      <c r="V19" s="49">
        <f t="shared" si="14"/>
        <v>163584.99400000001</v>
      </c>
      <c r="W19" s="38">
        <f t="shared" si="15"/>
        <v>159169.46000000002</v>
      </c>
      <c r="X19" s="49">
        <f t="shared" si="6"/>
        <v>5276.9352903225808</v>
      </c>
      <c r="Y19" s="38">
        <f t="shared" si="7"/>
        <v>3999.2652258064518</v>
      </c>
      <c r="Z19" s="49">
        <f t="shared" si="8"/>
        <v>3856.8286451612912</v>
      </c>
      <c r="AA19" s="62">
        <f t="shared" si="9"/>
        <v>2961.9342903225806</v>
      </c>
    </row>
    <row r="20" spans="1:27" outlineLevel="2">
      <c r="A20" s="42" t="s">
        <v>250</v>
      </c>
      <c r="B20" s="45" t="s">
        <v>144</v>
      </c>
      <c r="C20" s="31" t="s">
        <v>145</v>
      </c>
      <c r="D20" s="48">
        <v>32</v>
      </c>
      <c r="E20" s="33">
        <v>0.75</v>
      </c>
      <c r="F20" s="52">
        <v>0</v>
      </c>
      <c r="G20" s="34">
        <v>6.08</v>
      </c>
      <c r="H20" s="55">
        <v>0.8</v>
      </c>
      <c r="I20" s="34">
        <v>0</v>
      </c>
      <c r="J20" s="55">
        <f t="shared" si="12"/>
        <v>3.33</v>
      </c>
      <c r="K20" s="31">
        <v>4.3</v>
      </c>
      <c r="L20" s="55">
        <v>7.63</v>
      </c>
      <c r="M20" s="35">
        <f t="shared" si="1"/>
        <v>0.43643512450851901</v>
      </c>
      <c r="N20" s="45">
        <v>2.7</v>
      </c>
      <c r="O20" s="34">
        <f t="shared" si="13"/>
        <v>10.33</v>
      </c>
      <c r="P20" s="57">
        <f t="shared" si="3"/>
        <v>4.6511627906976747</v>
      </c>
      <c r="Q20" s="32">
        <v>-43602.434999999998</v>
      </c>
      <c r="R20" s="48">
        <v>115131.617</v>
      </c>
      <c r="S20" s="32">
        <v>84759.213000000003</v>
      </c>
      <c r="T20" s="48">
        <v>23215.164000000001</v>
      </c>
      <c r="U20" s="32">
        <v>14394.412</v>
      </c>
      <c r="V20" s="48">
        <f t="shared" si="14"/>
        <v>199890.83000000002</v>
      </c>
      <c r="W20" s="32">
        <f t="shared" si="15"/>
        <v>156288.39500000002</v>
      </c>
      <c r="X20" s="48">
        <f t="shared" si="6"/>
        <v>6246.5884375000005</v>
      </c>
      <c r="Y20" s="32">
        <f t="shared" si="7"/>
        <v>5071.2891875000005</v>
      </c>
      <c r="Z20" s="48">
        <f t="shared" si="8"/>
        <v>3708.7130937500006</v>
      </c>
      <c r="AA20" s="61">
        <f t="shared" si="9"/>
        <v>3597.8630312499999</v>
      </c>
    </row>
    <row r="21" spans="1:27" outlineLevel="2">
      <c r="A21" s="43" t="s">
        <v>250</v>
      </c>
      <c r="B21" s="46" t="s">
        <v>166</v>
      </c>
      <c r="C21" s="37" t="s">
        <v>167</v>
      </c>
      <c r="D21" s="49">
        <v>33</v>
      </c>
      <c r="E21" s="39">
        <v>0.8</v>
      </c>
      <c r="F21" s="53">
        <v>0</v>
      </c>
      <c r="G21" s="40">
        <v>5</v>
      </c>
      <c r="H21" s="56">
        <v>0</v>
      </c>
      <c r="I21" s="40">
        <v>1</v>
      </c>
      <c r="J21" s="56">
        <f t="shared" si="12"/>
        <v>5.8</v>
      </c>
      <c r="K21" s="37">
        <v>1</v>
      </c>
      <c r="L21" s="56">
        <v>6.8</v>
      </c>
      <c r="M21" s="41">
        <f t="shared" si="1"/>
        <v>0.8529411764705882</v>
      </c>
      <c r="N21" s="46">
        <v>6</v>
      </c>
      <c r="O21" s="40">
        <f t="shared" si="13"/>
        <v>12.8</v>
      </c>
      <c r="P21" s="58">
        <f t="shared" si="3"/>
        <v>6.6</v>
      </c>
      <c r="Q21" s="38">
        <v>-8965.5450000000001</v>
      </c>
      <c r="R21" s="49">
        <v>120999.03</v>
      </c>
      <c r="S21" s="38">
        <v>71810.562999999995</v>
      </c>
      <c r="T21" s="49">
        <v>14975</v>
      </c>
      <c r="U21" s="38">
        <v>29716.616999999998</v>
      </c>
      <c r="V21" s="49">
        <f t="shared" si="14"/>
        <v>192809.59299999999</v>
      </c>
      <c r="W21" s="38">
        <f t="shared" si="15"/>
        <v>183844.04799999998</v>
      </c>
      <c r="X21" s="49">
        <f t="shared" si="6"/>
        <v>5842.7149393939389</v>
      </c>
      <c r="Y21" s="38">
        <f t="shared" si="7"/>
        <v>4488.4235151515149</v>
      </c>
      <c r="Z21" s="49">
        <f t="shared" si="8"/>
        <v>4216.7403333333332</v>
      </c>
      <c r="AA21" s="62">
        <f t="shared" si="9"/>
        <v>3666.6372727272728</v>
      </c>
    </row>
    <row r="22" spans="1:27" outlineLevel="2">
      <c r="A22" s="42" t="s">
        <v>250</v>
      </c>
      <c r="B22" s="45" t="s">
        <v>146</v>
      </c>
      <c r="C22" s="31" t="s">
        <v>147</v>
      </c>
      <c r="D22" s="48">
        <v>35</v>
      </c>
      <c r="E22" s="33">
        <v>0.8</v>
      </c>
      <c r="F22" s="52">
        <v>0</v>
      </c>
      <c r="G22" s="34">
        <v>5.4</v>
      </c>
      <c r="H22" s="55">
        <v>0.75</v>
      </c>
      <c r="I22" s="34">
        <v>0.5</v>
      </c>
      <c r="J22" s="55">
        <f t="shared" si="12"/>
        <v>3.25</v>
      </c>
      <c r="K22" s="31">
        <v>4.2</v>
      </c>
      <c r="L22" s="55">
        <v>7.45</v>
      </c>
      <c r="M22" s="35">
        <f t="shared" si="1"/>
        <v>0.43624161073825501</v>
      </c>
      <c r="N22" s="45">
        <v>2.1</v>
      </c>
      <c r="O22" s="34">
        <f t="shared" si="13"/>
        <v>9.5500000000000007</v>
      </c>
      <c r="P22" s="57">
        <f t="shared" si="3"/>
        <v>5.6910569105691051</v>
      </c>
      <c r="Q22" s="32">
        <v>-6408.7780000000002</v>
      </c>
      <c r="R22" s="48">
        <v>78900.205000000002</v>
      </c>
      <c r="S22" s="32">
        <v>47564.008000000002</v>
      </c>
      <c r="T22" s="48">
        <v>21026.364000000001</v>
      </c>
      <c r="U22" s="32">
        <v>0</v>
      </c>
      <c r="V22" s="48">
        <f t="shared" si="14"/>
        <v>126464.213</v>
      </c>
      <c r="W22" s="32">
        <f t="shared" si="15"/>
        <v>120055.435</v>
      </c>
      <c r="X22" s="48">
        <f t="shared" si="6"/>
        <v>3613.2632285714285</v>
      </c>
      <c r="Y22" s="32">
        <f t="shared" si="7"/>
        <v>3012.5099714285716</v>
      </c>
      <c r="Z22" s="48">
        <f t="shared" si="8"/>
        <v>2829.4020285714287</v>
      </c>
      <c r="AA22" s="61">
        <f t="shared" si="9"/>
        <v>2254.2915714285714</v>
      </c>
    </row>
    <row r="23" spans="1:27" outlineLevel="2">
      <c r="A23" s="43" t="s">
        <v>250</v>
      </c>
      <c r="B23" s="46" t="s">
        <v>196</v>
      </c>
      <c r="C23" s="37" t="s">
        <v>198</v>
      </c>
      <c r="D23" s="49">
        <v>35</v>
      </c>
      <c r="E23" s="39">
        <v>0.8</v>
      </c>
      <c r="F23" s="53">
        <v>0</v>
      </c>
      <c r="G23" s="40">
        <v>10.220000000000001</v>
      </c>
      <c r="H23" s="56">
        <v>0</v>
      </c>
      <c r="I23" s="40">
        <v>1</v>
      </c>
      <c r="J23" s="56">
        <f t="shared" si="12"/>
        <v>10.219999999999999</v>
      </c>
      <c r="K23" s="37">
        <v>1.8</v>
      </c>
      <c r="L23" s="56">
        <v>12.02</v>
      </c>
      <c r="M23" s="41">
        <f t="shared" si="1"/>
        <v>0.85024958402662221</v>
      </c>
      <c r="N23" s="46">
        <v>7.5</v>
      </c>
      <c r="O23" s="40">
        <f t="shared" si="13"/>
        <v>19.52</v>
      </c>
      <c r="P23" s="58">
        <f t="shared" si="3"/>
        <v>3.4246575342465753</v>
      </c>
      <c r="Q23" s="38">
        <v>-6277.9139999999998</v>
      </c>
      <c r="R23" s="49">
        <v>165408.62</v>
      </c>
      <c r="S23" s="38">
        <v>87967.281000000003</v>
      </c>
      <c r="T23" s="49">
        <v>22186.072</v>
      </c>
      <c r="U23" s="38">
        <v>38349.504000000001</v>
      </c>
      <c r="V23" s="49">
        <f t="shared" si="14"/>
        <v>253375.90100000001</v>
      </c>
      <c r="W23" s="38">
        <f t="shared" si="15"/>
        <v>247097.98700000002</v>
      </c>
      <c r="X23" s="49">
        <f t="shared" si="6"/>
        <v>7239.3114571428578</v>
      </c>
      <c r="Y23" s="38">
        <f t="shared" si="7"/>
        <v>5509.7235714285716</v>
      </c>
      <c r="Z23" s="49">
        <f t="shared" si="8"/>
        <v>5330.3546000000006</v>
      </c>
      <c r="AA23" s="62">
        <f t="shared" si="9"/>
        <v>4725.9605714285717</v>
      </c>
    </row>
    <row r="24" spans="1:27" outlineLevel="2">
      <c r="A24" s="42" t="s">
        <v>250</v>
      </c>
      <c r="B24" s="45" t="s">
        <v>207</v>
      </c>
      <c r="C24" s="31" t="s">
        <v>212</v>
      </c>
      <c r="D24" s="48">
        <v>35</v>
      </c>
      <c r="E24" s="33">
        <v>0.8</v>
      </c>
      <c r="F24" s="52">
        <v>0</v>
      </c>
      <c r="G24" s="34">
        <v>5.29</v>
      </c>
      <c r="H24" s="55">
        <v>0</v>
      </c>
      <c r="I24" s="34">
        <v>0.81</v>
      </c>
      <c r="J24" s="55">
        <f t="shared" si="12"/>
        <v>5.1000000000000005</v>
      </c>
      <c r="K24" s="31">
        <v>1.8</v>
      </c>
      <c r="L24" s="55">
        <v>6.9</v>
      </c>
      <c r="M24" s="35">
        <f t="shared" si="1"/>
        <v>0.73913043478260876</v>
      </c>
      <c r="N24" s="45">
        <v>4.4000000000000004</v>
      </c>
      <c r="O24" s="34">
        <f t="shared" si="13"/>
        <v>11.3</v>
      </c>
      <c r="P24" s="57">
        <f t="shared" si="3"/>
        <v>6.616257088846881</v>
      </c>
      <c r="Q24" s="32">
        <v>-5891.9160000000002</v>
      </c>
      <c r="R24" s="48">
        <v>119742.77</v>
      </c>
      <c r="S24" s="32">
        <v>45390.413999999997</v>
      </c>
      <c r="T24" s="48">
        <v>29721.635999999999</v>
      </c>
      <c r="U24" s="32">
        <v>336.6</v>
      </c>
      <c r="V24" s="48">
        <f t="shared" si="14"/>
        <v>165133.18400000001</v>
      </c>
      <c r="W24" s="32">
        <f t="shared" si="15"/>
        <v>159241.26800000001</v>
      </c>
      <c r="X24" s="48">
        <f t="shared" si="6"/>
        <v>4718.0909714285717</v>
      </c>
      <c r="Y24" s="32">
        <f t="shared" si="7"/>
        <v>3859.2842285714287</v>
      </c>
      <c r="Z24" s="48">
        <f t="shared" si="8"/>
        <v>3690.9437714285718</v>
      </c>
      <c r="AA24" s="61">
        <f t="shared" si="9"/>
        <v>3421.2220000000002</v>
      </c>
    </row>
    <row r="25" spans="1:27" outlineLevel="2">
      <c r="A25" s="43" t="s">
        <v>250</v>
      </c>
      <c r="B25" s="46" t="s">
        <v>139</v>
      </c>
      <c r="C25" s="37" t="s">
        <v>142</v>
      </c>
      <c r="D25" s="49">
        <v>36</v>
      </c>
      <c r="E25" s="39">
        <v>1</v>
      </c>
      <c r="F25" s="53">
        <v>0</v>
      </c>
      <c r="G25" s="40">
        <v>5.34</v>
      </c>
      <c r="H25" s="56">
        <v>0</v>
      </c>
      <c r="I25" s="40">
        <v>0</v>
      </c>
      <c r="J25" s="56">
        <f t="shared" si="12"/>
        <v>4.4399999999999995</v>
      </c>
      <c r="K25" s="37">
        <v>1.9</v>
      </c>
      <c r="L25" s="56">
        <v>6.34</v>
      </c>
      <c r="M25" s="41">
        <f t="shared" si="1"/>
        <v>0.70031545741324919</v>
      </c>
      <c r="N25" s="46">
        <v>1.9</v>
      </c>
      <c r="O25" s="40">
        <f t="shared" si="13"/>
        <v>8.24</v>
      </c>
      <c r="P25" s="58">
        <f t="shared" si="3"/>
        <v>6.7415730337078656</v>
      </c>
      <c r="Q25" s="38">
        <v>-420.69400000000002</v>
      </c>
      <c r="R25" s="49">
        <v>87424.137000000002</v>
      </c>
      <c r="S25" s="38">
        <v>31684.5</v>
      </c>
      <c r="T25" s="49">
        <v>18520.752</v>
      </c>
      <c r="U25" s="38">
        <v>0</v>
      </c>
      <c r="V25" s="49">
        <f t="shared" si="14"/>
        <v>119108.637</v>
      </c>
      <c r="W25" s="38">
        <f t="shared" si="15"/>
        <v>118687.943</v>
      </c>
      <c r="X25" s="49">
        <f t="shared" si="6"/>
        <v>3308.5732499999999</v>
      </c>
      <c r="Y25" s="38">
        <f t="shared" si="7"/>
        <v>2794.1079166666668</v>
      </c>
      <c r="Z25" s="49">
        <f t="shared" si="8"/>
        <v>2782.4219722222219</v>
      </c>
      <c r="AA25" s="62">
        <f t="shared" si="9"/>
        <v>2428.4482499999999</v>
      </c>
    </row>
    <row r="26" spans="1:27" outlineLevel="2">
      <c r="A26" s="42" t="s">
        <v>250</v>
      </c>
      <c r="B26" s="45" t="s">
        <v>194</v>
      </c>
      <c r="C26" s="31" t="s">
        <v>195</v>
      </c>
      <c r="D26" s="48">
        <v>39</v>
      </c>
      <c r="E26" s="33">
        <v>0.3</v>
      </c>
      <c r="F26" s="52">
        <v>1</v>
      </c>
      <c r="G26" s="34">
        <v>5.61</v>
      </c>
      <c r="H26" s="55">
        <v>0</v>
      </c>
      <c r="I26" s="34">
        <v>0</v>
      </c>
      <c r="J26" s="55">
        <f t="shared" si="12"/>
        <v>5.71</v>
      </c>
      <c r="K26" s="31">
        <v>1.2</v>
      </c>
      <c r="L26" s="55">
        <v>6.91</v>
      </c>
      <c r="M26" s="35">
        <f t="shared" si="1"/>
        <v>0.82633863965267729</v>
      </c>
      <c r="N26" s="45">
        <v>4.5999999999999996</v>
      </c>
      <c r="O26" s="34">
        <f t="shared" si="13"/>
        <v>11.509999999999998</v>
      </c>
      <c r="P26" s="57">
        <f t="shared" si="3"/>
        <v>6.9518716577540101</v>
      </c>
      <c r="Q26" s="32">
        <v>-0.59</v>
      </c>
      <c r="R26" s="48">
        <v>105955.079</v>
      </c>
      <c r="S26" s="32">
        <v>39340.642</v>
      </c>
      <c r="T26" s="48">
        <v>25933.164000000001</v>
      </c>
      <c r="U26" s="32">
        <v>0</v>
      </c>
      <c r="V26" s="48">
        <f t="shared" si="14"/>
        <v>145295.72099999999</v>
      </c>
      <c r="W26" s="32">
        <f t="shared" si="15"/>
        <v>145295.13099999999</v>
      </c>
      <c r="X26" s="48">
        <f t="shared" si="6"/>
        <v>3725.5313076923076</v>
      </c>
      <c r="Y26" s="32">
        <f t="shared" si="7"/>
        <v>3060.578384615384</v>
      </c>
      <c r="Z26" s="48">
        <f t="shared" si="8"/>
        <v>3060.5632564102561</v>
      </c>
      <c r="AA26" s="61">
        <f t="shared" si="9"/>
        <v>2716.7968974358973</v>
      </c>
    </row>
    <row r="27" spans="1:27" outlineLevel="2">
      <c r="A27" s="43" t="s">
        <v>250</v>
      </c>
      <c r="B27" s="46" t="s">
        <v>227</v>
      </c>
      <c r="C27" s="37" t="s">
        <v>228</v>
      </c>
      <c r="D27" s="49">
        <v>41</v>
      </c>
      <c r="E27" s="39">
        <v>1.1399999999999999</v>
      </c>
      <c r="F27" s="53">
        <v>0</v>
      </c>
      <c r="G27" s="40">
        <v>5.46</v>
      </c>
      <c r="H27" s="56">
        <v>0</v>
      </c>
      <c r="I27" s="40">
        <v>0</v>
      </c>
      <c r="J27" s="56">
        <f t="shared" si="12"/>
        <v>4.1999999999999993</v>
      </c>
      <c r="K27" s="37">
        <v>2.4</v>
      </c>
      <c r="L27" s="56">
        <v>6.6</v>
      </c>
      <c r="M27" s="41">
        <f t="shared" si="1"/>
        <v>0.63636363636363624</v>
      </c>
      <c r="N27" s="46">
        <v>3.8</v>
      </c>
      <c r="O27" s="40">
        <f t="shared" si="13"/>
        <v>10.399999999999999</v>
      </c>
      <c r="P27" s="58">
        <f t="shared" si="3"/>
        <v>7.5091575091575091</v>
      </c>
      <c r="Q27" s="38">
        <v>-45858.548999999999</v>
      </c>
      <c r="R27" s="49">
        <v>135498.49400000001</v>
      </c>
      <c r="S27" s="38">
        <v>115695.607</v>
      </c>
      <c r="T27" s="49">
        <v>36596.964</v>
      </c>
      <c r="U27" s="38">
        <v>29332.272000000001</v>
      </c>
      <c r="V27" s="49">
        <f t="shared" si="14"/>
        <v>251194.10100000002</v>
      </c>
      <c r="W27" s="38">
        <f t="shared" si="15"/>
        <v>205335.55200000003</v>
      </c>
      <c r="X27" s="49">
        <f t="shared" si="6"/>
        <v>6126.6853902439034</v>
      </c>
      <c r="Y27" s="38">
        <f t="shared" si="7"/>
        <v>4518.6552439024399</v>
      </c>
      <c r="Z27" s="49">
        <f t="shared" si="8"/>
        <v>3400.1540487804882</v>
      </c>
      <c r="AA27" s="62">
        <f t="shared" si="9"/>
        <v>3304.841317073171</v>
      </c>
    </row>
    <row r="28" spans="1:27" outlineLevel="2">
      <c r="A28" s="42" t="s">
        <v>250</v>
      </c>
      <c r="B28" s="45" t="s">
        <v>139</v>
      </c>
      <c r="C28" s="31" t="s">
        <v>143</v>
      </c>
      <c r="D28" s="48">
        <v>43</v>
      </c>
      <c r="E28" s="33">
        <v>1</v>
      </c>
      <c r="F28" s="52">
        <v>0</v>
      </c>
      <c r="G28" s="34">
        <v>6.39</v>
      </c>
      <c r="H28" s="55">
        <v>0</v>
      </c>
      <c r="I28" s="34">
        <v>0</v>
      </c>
      <c r="J28" s="55">
        <f t="shared" si="12"/>
        <v>5.59</v>
      </c>
      <c r="K28" s="31">
        <v>1.8</v>
      </c>
      <c r="L28" s="55">
        <v>7.39</v>
      </c>
      <c r="M28" s="35">
        <f t="shared" si="1"/>
        <v>0.75642760487144789</v>
      </c>
      <c r="N28" s="45">
        <v>1.8</v>
      </c>
      <c r="O28" s="34">
        <f t="shared" si="13"/>
        <v>9.19</v>
      </c>
      <c r="P28" s="57">
        <f t="shared" si="3"/>
        <v>6.7292644757433493</v>
      </c>
      <c r="Q28" s="32">
        <v>-395.49400000000003</v>
      </c>
      <c r="R28" s="48">
        <v>82630.922999999995</v>
      </c>
      <c r="S28" s="32">
        <v>30652.692999999999</v>
      </c>
      <c r="T28" s="48">
        <v>16651.704000000002</v>
      </c>
      <c r="U28" s="32">
        <v>959.00300000000004</v>
      </c>
      <c r="V28" s="48">
        <f t="shared" si="14"/>
        <v>113283.61599999999</v>
      </c>
      <c r="W28" s="32">
        <f t="shared" si="15"/>
        <v>112888.12199999999</v>
      </c>
      <c r="X28" s="48">
        <f t="shared" si="6"/>
        <v>2634.5026976744184</v>
      </c>
      <c r="Y28" s="32">
        <f t="shared" si="7"/>
        <v>2224.9513720930231</v>
      </c>
      <c r="Z28" s="48">
        <f t="shared" si="8"/>
        <v>2215.7538372093018</v>
      </c>
      <c r="AA28" s="61">
        <f t="shared" si="9"/>
        <v>1921.6493720930232</v>
      </c>
    </row>
    <row r="29" spans="1:27" outlineLevel="2">
      <c r="A29" s="43" t="s">
        <v>250</v>
      </c>
      <c r="B29" s="46" t="s">
        <v>155</v>
      </c>
      <c r="C29" s="37" t="s">
        <v>156</v>
      </c>
      <c r="D29" s="49">
        <v>43</v>
      </c>
      <c r="E29" s="39">
        <v>1</v>
      </c>
      <c r="F29" s="53">
        <v>1</v>
      </c>
      <c r="G29" s="40">
        <v>5.6</v>
      </c>
      <c r="H29" s="56">
        <v>0</v>
      </c>
      <c r="I29" s="40">
        <v>0</v>
      </c>
      <c r="J29" s="56">
        <f t="shared" si="12"/>
        <v>6.6</v>
      </c>
      <c r="K29" s="37">
        <v>1</v>
      </c>
      <c r="L29" s="56">
        <v>7.6</v>
      </c>
      <c r="M29" s="41">
        <f t="shared" si="1"/>
        <v>0.86842105263157898</v>
      </c>
      <c r="N29" s="46">
        <v>5.4</v>
      </c>
      <c r="O29" s="40">
        <f t="shared" si="13"/>
        <v>13</v>
      </c>
      <c r="P29" s="58">
        <f t="shared" si="3"/>
        <v>7.6785714285714288</v>
      </c>
      <c r="Q29" s="38">
        <v>-5539.1570000000002</v>
      </c>
      <c r="R29" s="49">
        <v>124515.068</v>
      </c>
      <c r="S29" s="38">
        <v>30739.243999999999</v>
      </c>
      <c r="T29" s="49">
        <v>11786.72</v>
      </c>
      <c r="U29" s="38">
        <v>0</v>
      </c>
      <c r="V29" s="49">
        <f t="shared" si="14"/>
        <v>155254.31200000001</v>
      </c>
      <c r="W29" s="38">
        <f t="shared" si="15"/>
        <v>149715.155</v>
      </c>
      <c r="X29" s="49">
        <f t="shared" si="6"/>
        <v>3610.5653953488372</v>
      </c>
      <c r="Y29" s="38">
        <f t="shared" si="7"/>
        <v>3336.455627906977</v>
      </c>
      <c r="Z29" s="49">
        <f t="shared" si="8"/>
        <v>3207.638023255814</v>
      </c>
      <c r="AA29" s="62">
        <f t="shared" si="9"/>
        <v>2895.6992558139536</v>
      </c>
    </row>
    <row r="30" spans="1:27" outlineLevel="2">
      <c r="A30" s="42" t="s">
        <v>250</v>
      </c>
      <c r="B30" s="45" t="s">
        <v>242</v>
      </c>
      <c r="C30" s="31" t="s">
        <v>243</v>
      </c>
      <c r="D30" s="48">
        <v>44</v>
      </c>
      <c r="E30" s="33">
        <v>1</v>
      </c>
      <c r="F30" s="52">
        <v>0</v>
      </c>
      <c r="G30" s="34">
        <v>5.65</v>
      </c>
      <c r="H30" s="55">
        <v>1.01</v>
      </c>
      <c r="I30" s="34">
        <v>1.01</v>
      </c>
      <c r="J30" s="55">
        <f t="shared" si="12"/>
        <v>6.17</v>
      </c>
      <c r="K30" s="31">
        <v>2.5</v>
      </c>
      <c r="L30" s="55">
        <v>8.67</v>
      </c>
      <c r="M30" s="35">
        <f t="shared" si="1"/>
        <v>0.71164936562860437</v>
      </c>
      <c r="N30" s="45">
        <v>5.5</v>
      </c>
      <c r="O30" s="34">
        <f t="shared" si="13"/>
        <v>14.17</v>
      </c>
      <c r="P30" s="57">
        <f t="shared" si="3"/>
        <v>6.606606606606606</v>
      </c>
      <c r="Q30" s="32">
        <v>-4424.03</v>
      </c>
      <c r="R30" s="48">
        <v>116626.379</v>
      </c>
      <c r="S30" s="32">
        <v>124359.75199999999</v>
      </c>
      <c r="T30" s="48">
        <v>9181.9920000000002</v>
      </c>
      <c r="U30" s="32">
        <v>43594.654000000002</v>
      </c>
      <c r="V30" s="48">
        <f t="shared" si="14"/>
        <v>240986.13099999999</v>
      </c>
      <c r="W30" s="32">
        <f t="shared" si="15"/>
        <v>236562.101</v>
      </c>
      <c r="X30" s="48">
        <f t="shared" si="6"/>
        <v>5476.9575227272726</v>
      </c>
      <c r="Y30" s="32">
        <f t="shared" si="7"/>
        <v>4277.4882954545456</v>
      </c>
      <c r="Z30" s="48">
        <f t="shared" si="8"/>
        <v>4176.9421590909087</v>
      </c>
      <c r="AA30" s="61">
        <f t="shared" si="9"/>
        <v>2650.5995227272729</v>
      </c>
    </row>
    <row r="31" spans="1:27" outlineLevel="2">
      <c r="A31" s="43" t="s">
        <v>250</v>
      </c>
      <c r="B31" s="46" t="s">
        <v>192</v>
      </c>
      <c r="C31" s="37" t="s">
        <v>193</v>
      </c>
      <c r="D31" s="49">
        <v>48</v>
      </c>
      <c r="E31" s="39">
        <v>1</v>
      </c>
      <c r="F31" s="53">
        <v>0</v>
      </c>
      <c r="G31" s="40">
        <v>9.44</v>
      </c>
      <c r="H31" s="56">
        <v>0</v>
      </c>
      <c r="I31" s="40">
        <v>0</v>
      </c>
      <c r="J31" s="56">
        <f t="shared" si="12"/>
        <v>9.74</v>
      </c>
      <c r="K31" s="37">
        <v>0.7</v>
      </c>
      <c r="L31" s="56">
        <v>10.44</v>
      </c>
      <c r="M31" s="41">
        <f t="shared" si="1"/>
        <v>0.93295019157088133</v>
      </c>
      <c r="N31" s="46">
        <v>2.2000000000000002</v>
      </c>
      <c r="O31" s="40">
        <f t="shared" si="13"/>
        <v>12.64</v>
      </c>
      <c r="P31" s="58">
        <f t="shared" si="3"/>
        <v>5.0847457627118651</v>
      </c>
      <c r="Q31" s="38">
        <v>-12248</v>
      </c>
      <c r="R31" s="49">
        <v>125788.20299999999</v>
      </c>
      <c r="S31" s="38">
        <v>43372.612000000001</v>
      </c>
      <c r="T31" s="49">
        <v>21607</v>
      </c>
      <c r="U31" s="38">
        <v>4368.6660000000002</v>
      </c>
      <c r="V31" s="49">
        <f t="shared" si="14"/>
        <v>169160.815</v>
      </c>
      <c r="W31" s="38">
        <f t="shared" si="15"/>
        <v>156912.815</v>
      </c>
      <c r="X31" s="49">
        <f t="shared" si="6"/>
        <v>3524.1836458333332</v>
      </c>
      <c r="Y31" s="38">
        <f t="shared" si="7"/>
        <v>2983.0239375000001</v>
      </c>
      <c r="Z31" s="49">
        <f t="shared" si="8"/>
        <v>2727.8572708333336</v>
      </c>
      <c r="AA31" s="62">
        <f t="shared" si="9"/>
        <v>2620.5875624999999</v>
      </c>
    </row>
    <row r="32" spans="1:27" outlineLevel="2">
      <c r="A32" s="42" t="s">
        <v>250</v>
      </c>
      <c r="B32" s="45" t="s">
        <v>240</v>
      </c>
      <c r="C32" s="31" t="s">
        <v>241</v>
      </c>
      <c r="D32" s="48">
        <v>49</v>
      </c>
      <c r="E32" s="33">
        <v>0.8</v>
      </c>
      <c r="F32" s="52">
        <v>1</v>
      </c>
      <c r="G32" s="34">
        <v>7.6</v>
      </c>
      <c r="H32" s="55">
        <v>0</v>
      </c>
      <c r="I32" s="34">
        <v>0.5</v>
      </c>
      <c r="J32" s="55">
        <f t="shared" si="12"/>
        <v>6.4</v>
      </c>
      <c r="K32" s="31">
        <v>3.5</v>
      </c>
      <c r="L32" s="55">
        <v>9.9</v>
      </c>
      <c r="M32" s="35">
        <f t="shared" si="1"/>
        <v>0.64646464646464652</v>
      </c>
      <c r="N32" s="45">
        <v>8.8000000000000007</v>
      </c>
      <c r="O32" s="34">
        <f t="shared" si="13"/>
        <v>18.700000000000003</v>
      </c>
      <c r="P32" s="57">
        <f t="shared" si="3"/>
        <v>6.4473684210526319</v>
      </c>
      <c r="Q32" s="32">
        <v>-6325.0360000000001</v>
      </c>
      <c r="R32" s="48">
        <v>147936.64000000001</v>
      </c>
      <c r="S32" s="32">
        <v>127578.519</v>
      </c>
      <c r="T32" s="48">
        <v>40349.207999999999</v>
      </c>
      <c r="U32" s="32">
        <v>20693.598999999998</v>
      </c>
      <c r="V32" s="48">
        <f t="shared" si="14"/>
        <v>275515.15899999999</v>
      </c>
      <c r="W32" s="32">
        <f t="shared" si="15"/>
        <v>269190.12299999996</v>
      </c>
      <c r="X32" s="48">
        <f t="shared" si="6"/>
        <v>5622.7583469387755</v>
      </c>
      <c r="Y32" s="32">
        <f t="shared" si="7"/>
        <v>4376.9867755102041</v>
      </c>
      <c r="Z32" s="48">
        <f t="shared" si="8"/>
        <v>4247.9044081632646</v>
      </c>
      <c r="AA32" s="61">
        <f t="shared" si="9"/>
        <v>3019.1151020408165</v>
      </c>
    </row>
    <row r="33" spans="1:27" s="17" customFormat="1" outlineLevel="1">
      <c r="A33" s="84" t="s">
        <v>278</v>
      </c>
      <c r="B33" s="85" t="s">
        <v>270</v>
      </c>
      <c r="C33" s="86"/>
      <c r="D33" s="87">
        <f t="shared" ref="D33:L33" si="16">SUBTOTAL(9,D16:D32)</f>
        <v>621</v>
      </c>
      <c r="E33" s="88">
        <f t="shared" si="16"/>
        <v>14.190000000000001</v>
      </c>
      <c r="F33" s="89">
        <f t="shared" si="16"/>
        <v>4</v>
      </c>
      <c r="G33" s="90">
        <f t="shared" si="16"/>
        <v>101.08999999999997</v>
      </c>
      <c r="H33" s="91">
        <f t="shared" si="16"/>
        <v>3.5599999999999996</v>
      </c>
      <c r="I33" s="90">
        <f t="shared" si="16"/>
        <v>4.82</v>
      </c>
      <c r="J33" s="91">
        <f t="shared" si="16"/>
        <v>93.460000000000008</v>
      </c>
      <c r="K33" s="86">
        <f t="shared" si="16"/>
        <v>34.199999999999996</v>
      </c>
      <c r="L33" s="91">
        <f t="shared" si="16"/>
        <v>127.65999999999998</v>
      </c>
      <c r="M33" s="92">
        <f t="shared" si="1"/>
        <v>0.73210089299702352</v>
      </c>
      <c r="N33" s="85">
        <f>SUBTOTAL(9,N16:N32)</f>
        <v>71.099999999999994</v>
      </c>
      <c r="O33" s="90">
        <f>SUBTOTAL(9,O16:O32)</f>
        <v>198.75999999999993</v>
      </c>
      <c r="P33" s="93">
        <f t="shared" si="3"/>
        <v>5.9340659340659352</v>
      </c>
      <c r="Q33" s="94">
        <f t="shared" ref="Q33:W33" si="17">SUBTOTAL(9,Q16:Q32)</f>
        <v>-170125.64600000001</v>
      </c>
      <c r="R33" s="87">
        <f t="shared" si="17"/>
        <v>1852018.4049999998</v>
      </c>
      <c r="S33" s="94">
        <f t="shared" si="17"/>
        <v>1052294.28</v>
      </c>
      <c r="T33" s="87">
        <f t="shared" si="17"/>
        <v>374491.16600000003</v>
      </c>
      <c r="U33" s="94">
        <f t="shared" si="17"/>
        <v>202305.38399999999</v>
      </c>
      <c r="V33" s="87">
        <f t="shared" si="17"/>
        <v>2904312.6850000001</v>
      </c>
      <c r="W33" s="94">
        <f t="shared" si="17"/>
        <v>2734187.0389999999</v>
      </c>
      <c r="X33" s="87">
        <f t="shared" si="6"/>
        <v>4676.8320209339772</v>
      </c>
      <c r="Y33" s="94">
        <f t="shared" si="7"/>
        <v>3748.0130998389691</v>
      </c>
      <c r="Z33" s="87">
        <f t="shared" si="8"/>
        <v>3474.0587584541063</v>
      </c>
      <c r="AA33" s="95">
        <f t="shared" si="9"/>
        <v>2982.3162721417066</v>
      </c>
    </row>
    <row r="34" spans="1:27" outlineLevel="2">
      <c r="A34" s="96" t="s">
        <v>251</v>
      </c>
      <c r="B34" s="97" t="s">
        <v>190</v>
      </c>
      <c r="C34" s="98" t="s">
        <v>191</v>
      </c>
      <c r="D34" s="99">
        <v>52</v>
      </c>
      <c r="E34" s="100">
        <v>0.6</v>
      </c>
      <c r="F34" s="101">
        <v>0</v>
      </c>
      <c r="G34" s="102">
        <v>7</v>
      </c>
      <c r="H34" s="103">
        <v>0</v>
      </c>
      <c r="I34" s="102">
        <v>0.81</v>
      </c>
      <c r="J34" s="103">
        <f t="shared" ref="J34:J54" si="18">+L34-K34</f>
        <v>8.41</v>
      </c>
      <c r="K34" s="98">
        <v>0</v>
      </c>
      <c r="L34" s="103">
        <v>8.41</v>
      </c>
      <c r="M34" s="104">
        <f t="shared" si="1"/>
        <v>1</v>
      </c>
      <c r="N34" s="97">
        <v>6.4</v>
      </c>
      <c r="O34" s="102">
        <f t="shared" ref="O34:O54" si="19">+N34+J34+K34</f>
        <v>14.81</v>
      </c>
      <c r="P34" s="105">
        <f t="shared" si="3"/>
        <v>7.4285714285714288</v>
      </c>
      <c r="Q34" s="106">
        <v>-1365.558</v>
      </c>
      <c r="R34" s="99">
        <v>128513.179</v>
      </c>
      <c r="S34" s="106">
        <v>64868.45</v>
      </c>
      <c r="T34" s="99">
        <v>41307.879000000001</v>
      </c>
      <c r="U34" s="106">
        <v>5273.5990000000002</v>
      </c>
      <c r="V34" s="99">
        <f t="shared" ref="V34:V54" si="20">+S34+R34</f>
        <v>193381.62900000002</v>
      </c>
      <c r="W34" s="106">
        <f t="shared" ref="W34:W54" si="21">+V34+Q34</f>
        <v>192016.07100000003</v>
      </c>
      <c r="X34" s="99">
        <f t="shared" si="6"/>
        <v>3718.8774807692312</v>
      </c>
      <c r="Y34" s="106">
        <f t="shared" si="7"/>
        <v>2823.0798269230772</v>
      </c>
      <c r="Z34" s="99">
        <f t="shared" si="8"/>
        <v>2796.8190961538467</v>
      </c>
      <c r="AA34" s="107">
        <f t="shared" si="9"/>
        <v>2471.4072884615384</v>
      </c>
    </row>
    <row r="35" spans="1:27" outlineLevel="2">
      <c r="A35" s="43" t="s">
        <v>251</v>
      </c>
      <c r="B35" s="46" t="s">
        <v>244</v>
      </c>
      <c r="C35" s="37" t="s">
        <v>246</v>
      </c>
      <c r="D35" s="49">
        <v>53</v>
      </c>
      <c r="E35" s="39">
        <v>0.5</v>
      </c>
      <c r="F35" s="53">
        <v>1</v>
      </c>
      <c r="G35" s="40">
        <v>9.06</v>
      </c>
      <c r="H35" s="56">
        <v>0</v>
      </c>
      <c r="I35" s="40">
        <v>0</v>
      </c>
      <c r="J35" s="56">
        <f t="shared" si="18"/>
        <v>7.0600000000000005</v>
      </c>
      <c r="K35" s="37">
        <v>3.5</v>
      </c>
      <c r="L35" s="56">
        <v>10.56</v>
      </c>
      <c r="M35" s="41">
        <f t="shared" si="1"/>
        <v>0.66856060606060608</v>
      </c>
      <c r="N35" s="46">
        <v>0.9</v>
      </c>
      <c r="O35" s="40">
        <f t="shared" si="19"/>
        <v>11.46</v>
      </c>
      <c r="P35" s="58">
        <f t="shared" si="3"/>
        <v>5.8498896247240619</v>
      </c>
      <c r="Q35" s="38">
        <v>-5341.8090000000002</v>
      </c>
      <c r="R35" s="49">
        <v>122049.496</v>
      </c>
      <c r="S35" s="38">
        <v>83169.232999999993</v>
      </c>
      <c r="T35" s="49">
        <v>17401.896000000001</v>
      </c>
      <c r="U35" s="38">
        <v>16453.562999999998</v>
      </c>
      <c r="V35" s="49">
        <f t="shared" si="20"/>
        <v>205218.72899999999</v>
      </c>
      <c r="W35" s="38">
        <f t="shared" si="21"/>
        <v>199876.91999999998</v>
      </c>
      <c r="X35" s="49">
        <f t="shared" si="6"/>
        <v>3872.0514905660375</v>
      </c>
      <c r="Y35" s="38">
        <f t="shared" si="7"/>
        <v>3233.2692452830188</v>
      </c>
      <c r="Z35" s="49">
        <f t="shared" si="8"/>
        <v>3132.4803962264145</v>
      </c>
      <c r="AA35" s="62">
        <f t="shared" si="9"/>
        <v>2302.8206792452829</v>
      </c>
    </row>
    <row r="36" spans="1:27" outlineLevel="2">
      <c r="A36" s="42" t="s">
        <v>251</v>
      </c>
      <c r="B36" s="45" t="s">
        <v>225</v>
      </c>
      <c r="C36" s="31" t="s">
        <v>226</v>
      </c>
      <c r="D36" s="48">
        <v>57</v>
      </c>
      <c r="E36" s="33">
        <v>1</v>
      </c>
      <c r="F36" s="52">
        <v>1.1399999999999999</v>
      </c>
      <c r="G36" s="34">
        <v>8.0399999999999991</v>
      </c>
      <c r="H36" s="55">
        <v>0</v>
      </c>
      <c r="I36" s="34">
        <v>0</v>
      </c>
      <c r="J36" s="55">
        <f t="shared" si="18"/>
        <v>8.18</v>
      </c>
      <c r="K36" s="31">
        <v>2</v>
      </c>
      <c r="L36" s="55">
        <v>10.18</v>
      </c>
      <c r="M36" s="35">
        <f t="shared" si="1"/>
        <v>0.80353634577603139</v>
      </c>
      <c r="N36" s="45">
        <v>4.3</v>
      </c>
      <c r="O36" s="34">
        <f t="shared" si="19"/>
        <v>14.48</v>
      </c>
      <c r="P36" s="57">
        <f t="shared" si="3"/>
        <v>7.0895522388059709</v>
      </c>
      <c r="Q36" s="32">
        <v>-11589.248</v>
      </c>
      <c r="R36" s="48">
        <v>141850.603</v>
      </c>
      <c r="S36" s="32">
        <v>58153.368999999999</v>
      </c>
      <c r="T36" s="48">
        <v>19577.056</v>
      </c>
      <c r="U36" s="32">
        <v>16368.668</v>
      </c>
      <c r="V36" s="48">
        <f t="shared" si="20"/>
        <v>200003.97200000001</v>
      </c>
      <c r="W36" s="32">
        <f t="shared" si="21"/>
        <v>188414.72400000002</v>
      </c>
      <c r="X36" s="48">
        <f t="shared" si="6"/>
        <v>3508.8416140350878</v>
      </c>
      <c r="Y36" s="32">
        <f t="shared" si="7"/>
        <v>2878.2148771929828</v>
      </c>
      <c r="Z36" s="48">
        <f t="shared" si="8"/>
        <v>2674.8947368421054</v>
      </c>
      <c r="AA36" s="61">
        <f t="shared" si="9"/>
        <v>2488.6070701754388</v>
      </c>
    </row>
    <row r="37" spans="1:27" outlineLevel="2">
      <c r="A37" s="43" t="s">
        <v>251</v>
      </c>
      <c r="B37" s="46" t="s">
        <v>207</v>
      </c>
      <c r="C37" s="37" t="s">
        <v>209</v>
      </c>
      <c r="D37" s="49">
        <v>62</v>
      </c>
      <c r="E37" s="39">
        <v>1</v>
      </c>
      <c r="F37" s="53">
        <v>1.2</v>
      </c>
      <c r="G37" s="40">
        <v>8.3000000000000007</v>
      </c>
      <c r="H37" s="56">
        <v>1</v>
      </c>
      <c r="I37" s="40">
        <v>1</v>
      </c>
      <c r="J37" s="56">
        <f t="shared" si="18"/>
        <v>7.9</v>
      </c>
      <c r="K37" s="37">
        <v>4.5999999999999996</v>
      </c>
      <c r="L37" s="56">
        <v>12.5</v>
      </c>
      <c r="M37" s="41">
        <f t="shared" si="1"/>
        <v>0.63200000000000001</v>
      </c>
      <c r="N37" s="46">
        <v>7.2</v>
      </c>
      <c r="O37" s="40">
        <f t="shared" si="19"/>
        <v>19.700000000000003</v>
      </c>
      <c r="P37" s="58">
        <f t="shared" si="3"/>
        <v>6.6666666666666661</v>
      </c>
      <c r="Q37" s="38">
        <v>-9660.2710000000006</v>
      </c>
      <c r="R37" s="49">
        <v>186318.24400000001</v>
      </c>
      <c r="S37" s="38">
        <v>30525.471000000001</v>
      </c>
      <c r="T37" s="49">
        <v>8009.96</v>
      </c>
      <c r="U37" s="38">
        <v>73.260000000000005</v>
      </c>
      <c r="V37" s="49">
        <f t="shared" si="20"/>
        <v>216843.715</v>
      </c>
      <c r="W37" s="38">
        <f t="shared" si="21"/>
        <v>207183.44399999999</v>
      </c>
      <c r="X37" s="49">
        <f t="shared" si="6"/>
        <v>3497.4792741935485</v>
      </c>
      <c r="Y37" s="38">
        <f t="shared" si="7"/>
        <v>3367.1047580645159</v>
      </c>
      <c r="Z37" s="49">
        <f t="shared" si="8"/>
        <v>3211.2939354838709</v>
      </c>
      <c r="AA37" s="62">
        <f t="shared" si="9"/>
        <v>3005.1329677419358</v>
      </c>
    </row>
    <row r="38" spans="1:27" outlineLevel="2">
      <c r="A38" s="42" t="s">
        <v>251</v>
      </c>
      <c r="B38" s="45" t="s">
        <v>199</v>
      </c>
      <c r="C38" s="31" t="s">
        <v>200</v>
      </c>
      <c r="D38" s="48">
        <v>64</v>
      </c>
      <c r="E38" s="33">
        <v>1</v>
      </c>
      <c r="F38" s="52">
        <v>0</v>
      </c>
      <c r="G38" s="34">
        <v>9.81</v>
      </c>
      <c r="H38" s="55">
        <v>2</v>
      </c>
      <c r="I38" s="34">
        <v>0</v>
      </c>
      <c r="J38" s="55">
        <f t="shared" si="18"/>
        <v>7.8100000000000005</v>
      </c>
      <c r="K38" s="31">
        <v>5</v>
      </c>
      <c r="L38" s="55">
        <v>12.81</v>
      </c>
      <c r="M38" s="35">
        <f t="shared" si="1"/>
        <v>0.60967993754879002</v>
      </c>
      <c r="N38" s="45">
        <v>2.6</v>
      </c>
      <c r="O38" s="34">
        <f t="shared" si="19"/>
        <v>15.41</v>
      </c>
      <c r="P38" s="57">
        <f t="shared" si="3"/>
        <v>5.4191363251481794</v>
      </c>
      <c r="Q38" s="32">
        <v>-22429.55</v>
      </c>
      <c r="R38" s="48">
        <v>146758.81299999999</v>
      </c>
      <c r="S38" s="32">
        <v>52380.966</v>
      </c>
      <c r="T38" s="48">
        <v>36953.19</v>
      </c>
      <c r="U38" s="32">
        <v>0</v>
      </c>
      <c r="V38" s="48">
        <f t="shared" si="20"/>
        <v>199139.77899999998</v>
      </c>
      <c r="W38" s="32">
        <f t="shared" si="21"/>
        <v>176710.22899999999</v>
      </c>
      <c r="X38" s="48">
        <f t="shared" si="6"/>
        <v>3111.5590468749997</v>
      </c>
      <c r="Y38" s="32">
        <f t="shared" si="7"/>
        <v>2534.1654531249997</v>
      </c>
      <c r="Z38" s="48">
        <f t="shared" si="8"/>
        <v>2183.7037343749998</v>
      </c>
      <c r="AA38" s="61">
        <f t="shared" si="9"/>
        <v>2293.1064531249999</v>
      </c>
    </row>
    <row r="39" spans="1:27" outlineLevel="2">
      <c r="A39" s="43" t="s">
        <v>251</v>
      </c>
      <c r="B39" s="46" t="s">
        <v>164</v>
      </c>
      <c r="C39" s="37" t="s">
        <v>165</v>
      </c>
      <c r="D39" s="49">
        <v>70</v>
      </c>
      <c r="E39" s="39">
        <v>1</v>
      </c>
      <c r="F39" s="53">
        <v>1</v>
      </c>
      <c r="G39" s="40">
        <v>8.9</v>
      </c>
      <c r="H39" s="56">
        <v>0</v>
      </c>
      <c r="I39" s="40">
        <v>0</v>
      </c>
      <c r="J39" s="56">
        <f t="shared" si="18"/>
        <v>7.9</v>
      </c>
      <c r="K39" s="37">
        <v>3</v>
      </c>
      <c r="L39" s="56">
        <v>10.9</v>
      </c>
      <c r="M39" s="41">
        <f t="shared" si="1"/>
        <v>0.72477064220183485</v>
      </c>
      <c r="N39" s="46">
        <v>6.2</v>
      </c>
      <c r="O39" s="40">
        <f t="shared" si="19"/>
        <v>17.100000000000001</v>
      </c>
      <c r="P39" s="58">
        <f t="shared" si="3"/>
        <v>7.8651685393258424</v>
      </c>
      <c r="Q39" s="38">
        <v>-49560.036</v>
      </c>
      <c r="R39" s="49">
        <v>178650.19899999999</v>
      </c>
      <c r="S39" s="38">
        <v>34279.908000000003</v>
      </c>
      <c r="T39" s="49">
        <v>11263.89</v>
      </c>
      <c r="U39" s="38">
        <v>0</v>
      </c>
      <c r="V39" s="49">
        <f t="shared" si="20"/>
        <v>212930.10699999999</v>
      </c>
      <c r="W39" s="38">
        <f t="shared" si="21"/>
        <v>163370.071</v>
      </c>
      <c r="X39" s="49">
        <f t="shared" si="6"/>
        <v>3041.8586714285711</v>
      </c>
      <c r="Y39" s="38">
        <f t="shared" si="7"/>
        <v>2880.9459571428574</v>
      </c>
      <c r="Z39" s="49">
        <f t="shared" si="8"/>
        <v>2172.9454428571426</v>
      </c>
      <c r="AA39" s="62">
        <f t="shared" si="9"/>
        <v>2552.1457</v>
      </c>
    </row>
    <row r="40" spans="1:27" outlineLevel="2">
      <c r="A40" s="42" t="s">
        <v>251</v>
      </c>
      <c r="B40" s="45" t="s">
        <v>157</v>
      </c>
      <c r="C40" s="31" t="s">
        <v>159</v>
      </c>
      <c r="D40" s="48">
        <v>71</v>
      </c>
      <c r="E40" s="33">
        <v>1</v>
      </c>
      <c r="F40" s="52">
        <v>1</v>
      </c>
      <c r="G40" s="34">
        <v>9.44</v>
      </c>
      <c r="H40" s="55">
        <v>1</v>
      </c>
      <c r="I40" s="34">
        <v>0</v>
      </c>
      <c r="J40" s="55">
        <f t="shared" si="18"/>
        <v>9.0399999999999991</v>
      </c>
      <c r="K40" s="31">
        <v>3.4</v>
      </c>
      <c r="L40" s="55">
        <v>12.44</v>
      </c>
      <c r="M40" s="35">
        <f t="shared" ref="M40:M71" si="22">+J40/L40</f>
        <v>0.72668810289389063</v>
      </c>
      <c r="N40" s="45">
        <v>8.5</v>
      </c>
      <c r="O40" s="34">
        <f t="shared" si="19"/>
        <v>20.939999999999998</v>
      </c>
      <c r="P40" s="57">
        <f t="shared" ref="P40:P71" si="23">+D40/(H40+G40)</f>
        <v>6.8007662835249043</v>
      </c>
      <c r="Q40" s="32">
        <v>-27023.148000000001</v>
      </c>
      <c r="R40" s="48">
        <v>186467.43299999999</v>
      </c>
      <c r="S40" s="32">
        <v>112415.781</v>
      </c>
      <c r="T40" s="48">
        <v>30056.400000000001</v>
      </c>
      <c r="U40" s="32">
        <v>47149.552000000003</v>
      </c>
      <c r="V40" s="48">
        <f t="shared" si="20"/>
        <v>298883.21399999998</v>
      </c>
      <c r="W40" s="32">
        <f t="shared" si="21"/>
        <v>271860.06599999999</v>
      </c>
      <c r="X40" s="48">
        <f t="shared" ref="X40:X71" si="24">+V40/D40</f>
        <v>4209.6227323943658</v>
      </c>
      <c r="Y40" s="32">
        <f t="shared" ref="Y40:Y71" si="25">+(V40-(U40+T40))/D40</f>
        <v>3122.2149577464788</v>
      </c>
      <c r="Z40" s="48">
        <f t="shared" ref="Z40:Z71" si="26">+((W40-(U40+T40))/D40)</f>
        <v>2741.6072394366197</v>
      </c>
      <c r="AA40" s="61">
        <f t="shared" ref="AA40:AA71" si="27">+R40/D40</f>
        <v>2626.3018732394366</v>
      </c>
    </row>
    <row r="41" spans="1:27" outlineLevel="2">
      <c r="A41" s="43" t="s">
        <v>251</v>
      </c>
      <c r="B41" s="46" t="s">
        <v>188</v>
      </c>
      <c r="C41" s="37" t="s">
        <v>189</v>
      </c>
      <c r="D41" s="49">
        <v>72</v>
      </c>
      <c r="E41" s="39">
        <v>1</v>
      </c>
      <c r="F41" s="53">
        <v>1</v>
      </c>
      <c r="G41" s="40">
        <v>7.79</v>
      </c>
      <c r="H41" s="56">
        <v>0</v>
      </c>
      <c r="I41" s="40">
        <v>1</v>
      </c>
      <c r="J41" s="56">
        <f t="shared" si="18"/>
        <v>9.4899999999999984</v>
      </c>
      <c r="K41" s="37">
        <v>1.3</v>
      </c>
      <c r="L41" s="56">
        <v>10.79</v>
      </c>
      <c r="M41" s="41">
        <f t="shared" si="22"/>
        <v>0.87951807228915657</v>
      </c>
      <c r="N41" s="46">
        <v>7</v>
      </c>
      <c r="O41" s="40">
        <f t="shared" si="19"/>
        <v>17.79</v>
      </c>
      <c r="P41" s="58">
        <f t="shared" si="23"/>
        <v>9.2426187419768926</v>
      </c>
      <c r="Q41" s="38">
        <v>-20201.198</v>
      </c>
      <c r="R41" s="49">
        <v>159086.25099999999</v>
      </c>
      <c r="S41" s="38">
        <v>94789.350999999995</v>
      </c>
      <c r="T41" s="49">
        <v>37269.455999999998</v>
      </c>
      <c r="U41" s="38">
        <v>18393.887999999999</v>
      </c>
      <c r="V41" s="49">
        <f t="shared" si="20"/>
        <v>253875.60199999998</v>
      </c>
      <c r="W41" s="38">
        <f t="shared" si="21"/>
        <v>233674.40399999998</v>
      </c>
      <c r="X41" s="49">
        <f t="shared" si="24"/>
        <v>3526.0500277777774</v>
      </c>
      <c r="Y41" s="38">
        <f t="shared" si="25"/>
        <v>2752.9480277777775</v>
      </c>
      <c r="Z41" s="49">
        <f t="shared" si="26"/>
        <v>2472.3758333333335</v>
      </c>
      <c r="AA41" s="62">
        <f t="shared" si="27"/>
        <v>2209.5312638888886</v>
      </c>
    </row>
    <row r="42" spans="1:27" outlineLevel="2">
      <c r="A42" s="42" t="s">
        <v>251</v>
      </c>
      <c r="B42" s="45" t="s">
        <v>196</v>
      </c>
      <c r="C42" s="31" t="s">
        <v>197</v>
      </c>
      <c r="D42" s="48">
        <v>72</v>
      </c>
      <c r="E42" s="33">
        <v>0.7</v>
      </c>
      <c r="F42" s="52">
        <v>0</v>
      </c>
      <c r="G42" s="34">
        <v>8.51</v>
      </c>
      <c r="H42" s="55">
        <v>2.65</v>
      </c>
      <c r="I42" s="34">
        <v>1.8</v>
      </c>
      <c r="J42" s="55">
        <f t="shared" si="18"/>
        <v>12.36</v>
      </c>
      <c r="K42" s="31">
        <v>1.3</v>
      </c>
      <c r="L42" s="55">
        <v>13.66</v>
      </c>
      <c r="M42" s="35">
        <f t="shared" si="22"/>
        <v>0.90483162518301608</v>
      </c>
      <c r="N42" s="45">
        <v>9.9</v>
      </c>
      <c r="O42" s="34">
        <f t="shared" si="19"/>
        <v>23.56</v>
      </c>
      <c r="P42" s="57">
        <f t="shared" si="23"/>
        <v>6.4516129032258061</v>
      </c>
      <c r="Q42" s="32">
        <v>-9513.2099999999991</v>
      </c>
      <c r="R42" s="48">
        <v>213459.34400000001</v>
      </c>
      <c r="S42" s="32">
        <v>96435.864000000001</v>
      </c>
      <c r="T42" s="48">
        <v>24248.422999999999</v>
      </c>
      <c r="U42" s="32">
        <v>35953.741000000002</v>
      </c>
      <c r="V42" s="48">
        <f t="shared" si="20"/>
        <v>309895.20799999998</v>
      </c>
      <c r="W42" s="32">
        <f t="shared" si="21"/>
        <v>300381.99799999996</v>
      </c>
      <c r="X42" s="48">
        <f t="shared" si="24"/>
        <v>4304.1001111111109</v>
      </c>
      <c r="Y42" s="32">
        <f t="shared" si="25"/>
        <v>3467.9589444444446</v>
      </c>
      <c r="Z42" s="48">
        <f t="shared" si="26"/>
        <v>3335.8310277777773</v>
      </c>
      <c r="AA42" s="61">
        <f t="shared" si="27"/>
        <v>2964.7131111111112</v>
      </c>
    </row>
    <row r="43" spans="1:27" outlineLevel="2">
      <c r="A43" s="43" t="s">
        <v>251</v>
      </c>
      <c r="B43" s="46" t="s">
        <v>213</v>
      </c>
      <c r="C43" s="37" t="s">
        <v>214</v>
      </c>
      <c r="D43" s="49">
        <v>73</v>
      </c>
      <c r="E43" s="39">
        <v>1</v>
      </c>
      <c r="F43" s="53">
        <v>0</v>
      </c>
      <c r="G43" s="40">
        <v>11.33</v>
      </c>
      <c r="H43" s="56">
        <v>1</v>
      </c>
      <c r="I43" s="40">
        <v>0</v>
      </c>
      <c r="J43" s="56">
        <f t="shared" si="18"/>
        <v>9.23</v>
      </c>
      <c r="K43" s="37">
        <v>4.0999999999999996</v>
      </c>
      <c r="L43" s="56">
        <v>13.33</v>
      </c>
      <c r="M43" s="41">
        <f t="shared" si="22"/>
        <v>0.69242310577644417</v>
      </c>
      <c r="N43" s="46">
        <v>5.6</v>
      </c>
      <c r="O43" s="40">
        <f t="shared" si="19"/>
        <v>18.93</v>
      </c>
      <c r="P43" s="58">
        <f t="shared" si="23"/>
        <v>5.9205190592051906</v>
      </c>
      <c r="Q43" s="38">
        <v>-8641.16</v>
      </c>
      <c r="R43" s="49">
        <v>196139.397</v>
      </c>
      <c r="S43" s="38">
        <v>96160.388000000006</v>
      </c>
      <c r="T43" s="49">
        <v>43828.788</v>
      </c>
      <c r="U43" s="38">
        <v>14336.909</v>
      </c>
      <c r="V43" s="49">
        <f t="shared" si="20"/>
        <v>292299.78500000003</v>
      </c>
      <c r="W43" s="38">
        <f t="shared" si="21"/>
        <v>283658.62500000006</v>
      </c>
      <c r="X43" s="49">
        <f t="shared" si="24"/>
        <v>4004.106643835617</v>
      </c>
      <c r="Y43" s="38">
        <f t="shared" si="25"/>
        <v>3207.3162739726035</v>
      </c>
      <c r="Z43" s="49">
        <f t="shared" si="26"/>
        <v>3088.9442191780831</v>
      </c>
      <c r="AA43" s="62">
        <f t="shared" si="27"/>
        <v>2686.8410547945205</v>
      </c>
    </row>
    <row r="44" spans="1:27" outlineLevel="2">
      <c r="A44" s="42" t="s">
        <v>251</v>
      </c>
      <c r="B44" s="45" t="s">
        <v>231</v>
      </c>
      <c r="C44" s="31" t="s">
        <v>233</v>
      </c>
      <c r="D44" s="48">
        <v>80</v>
      </c>
      <c r="E44" s="33">
        <v>1</v>
      </c>
      <c r="F44" s="52">
        <v>1</v>
      </c>
      <c r="G44" s="34">
        <v>6.96</v>
      </c>
      <c r="H44" s="55">
        <v>2</v>
      </c>
      <c r="I44" s="34">
        <v>0</v>
      </c>
      <c r="J44" s="55">
        <f t="shared" si="18"/>
        <v>8.56</v>
      </c>
      <c r="K44" s="31">
        <v>2.4</v>
      </c>
      <c r="L44" s="55">
        <v>10.96</v>
      </c>
      <c r="M44" s="35">
        <f t="shared" si="22"/>
        <v>0.78102189781021891</v>
      </c>
      <c r="N44" s="45">
        <v>7.8</v>
      </c>
      <c r="O44" s="34">
        <f t="shared" si="19"/>
        <v>18.759999999999998</v>
      </c>
      <c r="P44" s="57">
        <f t="shared" si="23"/>
        <v>8.928571428571427</v>
      </c>
      <c r="Q44" s="32">
        <v>-34407.767</v>
      </c>
      <c r="R44" s="48">
        <v>134819.97399999999</v>
      </c>
      <c r="S44" s="32">
        <v>95548.023000000001</v>
      </c>
      <c r="T44" s="48">
        <v>35420.008000000002</v>
      </c>
      <c r="U44" s="32">
        <v>0</v>
      </c>
      <c r="V44" s="48">
        <f t="shared" si="20"/>
        <v>230367.99699999997</v>
      </c>
      <c r="W44" s="32">
        <f t="shared" si="21"/>
        <v>195960.22999999998</v>
      </c>
      <c r="X44" s="48">
        <f t="shared" si="24"/>
        <v>2879.5999624999995</v>
      </c>
      <c r="Y44" s="32">
        <f t="shared" si="25"/>
        <v>2436.8498624999997</v>
      </c>
      <c r="Z44" s="48">
        <f t="shared" si="26"/>
        <v>2006.7527749999997</v>
      </c>
      <c r="AA44" s="61">
        <f t="shared" si="27"/>
        <v>1685.2496749999998</v>
      </c>
    </row>
    <row r="45" spans="1:27" outlineLevel="2">
      <c r="A45" s="43" t="s">
        <v>251</v>
      </c>
      <c r="B45" s="46" t="s">
        <v>148</v>
      </c>
      <c r="C45" s="37" t="s">
        <v>149</v>
      </c>
      <c r="D45" s="49">
        <v>82</v>
      </c>
      <c r="E45" s="39">
        <v>0.9</v>
      </c>
      <c r="F45" s="53">
        <v>0</v>
      </c>
      <c r="G45" s="40">
        <v>10.72</v>
      </c>
      <c r="H45" s="56">
        <v>0</v>
      </c>
      <c r="I45" s="40">
        <v>0.5</v>
      </c>
      <c r="J45" s="56">
        <f t="shared" si="18"/>
        <v>4.1199999999999992</v>
      </c>
      <c r="K45" s="37">
        <v>8</v>
      </c>
      <c r="L45" s="56">
        <v>12.12</v>
      </c>
      <c r="M45" s="41">
        <f t="shared" si="22"/>
        <v>0.33993399339933988</v>
      </c>
      <c r="N45" s="46">
        <v>8.1999999999999993</v>
      </c>
      <c r="O45" s="40">
        <f t="shared" si="19"/>
        <v>20.32</v>
      </c>
      <c r="P45" s="58">
        <f t="shared" si="23"/>
        <v>7.6492537313432836</v>
      </c>
      <c r="Q45" s="38">
        <v>-5848.8720000000003</v>
      </c>
      <c r="R45" s="49">
        <v>195287.867</v>
      </c>
      <c r="S45" s="38">
        <v>53396.631000000001</v>
      </c>
      <c r="T45" s="49">
        <v>0</v>
      </c>
      <c r="U45" s="38">
        <v>0</v>
      </c>
      <c r="V45" s="49">
        <f t="shared" si="20"/>
        <v>248684.49799999999</v>
      </c>
      <c r="W45" s="38">
        <f t="shared" si="21"/>
        <v>242835.62599999999</v>
      </c>
      <c r="X45" s="49">
        <f t="shared" si="24"/>
        <v>3032.7377804878047</v>
      </c>
      <c r="Y45" s="38">
        <f t="shared" si="25"/>
        <v>3032.7377804878047</v>
      </c>
      <c r="Z45" s="49">
        <f t="shared" si="26"/>
        <v>2961.4100731707317</v>
      </c>
      <c r="AA45" s="62">
        <f t="shared" si="27"/>
        <v>2381.5593536585366</v>
      </c>
    </row>
    <row r="46" spans="1:27" outlineLevel="2">
      <c r="A46" s="42" t="s">
        <v>251</v>
      </c>
      <c r="B46" s="45" t="s">
        <v>122</v>
      </c>
      <c r="C46" s="31" t="s">
        <v>123</v>
      </c>
      <c r="D46" s="48">
        <v>88</v>
      </c>
      <c r="E46" s="33">
        <v>1</v>
      </c>
      <c r="F46" s="52">
        <v>1</v>
      </c>
      <c r="G46" s="34">
        <v>9.65</v>
      </c>
      <c r="H46" s="55">
        <v>0</v>
      </c>
      <c r="I46" s="34">
        <v>2</v>
      </c>
      <c r="J46" s="55">
        <f t="shared" si="18"/>
        <v>11.950000000000001</v>
      </c>
      <c r="K46" s="31">
        <v>1.7</v>
      </c>
      <c r="L46" s="55">
        <v>13.65</v>
      </c>
      <c r="M46" s="35">
        <f t="shared" si="22"/>
        <v>0.87545787545787557</v>
      </c>
      <c r="N46" s="45">
        <v>9.1999999999999993</v>
      </c>
      <c r="O46" s="34">
        <f t="shared" si="19"/>
        <v>22.849999999999998</v>
      </c>
      <c r="P46" s="57">
        <f t="shared" si="23"/>
        <v>9.119170984455959</v>
      </c>
      <c r="Q46" s="32">
        <v>-11773.689</v>
      </c>
      <c r="R46" s="48">
        <v>192158.285</v>
      </c>
      <c r="S46" s="32">
        <v>143649.55499999999</v>
      </c>
      <c r="T46" s="48">
        <v>66280.524000000005</v>
      </c>
      <c r="U46" s="32">
        <v>32575.954000000002</v>
      </c>
      <c r="V46" s="48">
        <f t="shared" si="20"/>
        <v>335807.83999999997</v>
      </c>
      <c r="W46" s="32">
        <f t="shared" si="21"/>
        <v>324034.15099999995</v>
      </c>
      <c r="X46" s="48">
        <f t="shared" si="24"/>
        <v>3815.9981818181814</v>
      </c>
      <c r="Y46" s="32">
        <f t="shared" si="25"/>
        <v>2692.6291136363634</v>
      </c>
      <c r="Z46" s="48">
        <f t="shared" si="26"/>
        <v>2558.8371931818178</v>
      </c>
      <c r="AA46" s="61">
        <f t="shared" si="27"/>
        <v>2183.6168750000002</v>
      </c>
    </row>
    <row r="47" spans="1:27" outlineLevel="2">
      <c r="A47" s="43" t="s">
        <v>251</v>
      </c>
      <c r="B47" s="46" t="s">
        <v>135</v>
      </c>
      <c r="C47" s="37" t="s">
        <v>136</v>
      </c>
      <c r="D47" s="49">
        <v>90</v>
      </c>
      <c r="E47" s="39">
        <v>0.8</v>
      </c>
      <c r="F47" s="53">
        <v>0</v>
      </c>
      <c r="G47" s="40">
        <v>11.19</v>
      </c>
      <c r="H47" s="56">
        <v>0</v>
      </c>
      <c r="I47" s="40">
        <v>1</v>
      </c>
      <c r="J47" s="56">
        <f t="shared" si="18"/>
        <v>10.29</v>
      </c>
      <c r="K47" s="37">
        <v>2.7</v>
      </c>
      <c r="L47" s="56">
        <v>12.99</v>
      </c>
      <c r="M47" s="41">
        <f t="shared" si="22"/>
        <v>0.79214780600461887</v>
      </c>
      <c r="N47" s="46">
        <v>7</v>
      </c>
      <c r="O47" s="40">
        <f t="shared" si="19"/>
        <v>19.989999999999998</v>
      </c>
      <c r="P47" s="58">
        <f t="shared" si="23"/>
        <v>8.0428954423592494</v>
      </c>
      <c r="Q47" s="38">
        <v>-16352.53</v>
      </c>
      <c r="R47" s="49">
        <v>178132.70199999999</v>
      </c>
      <c r="S47" s="38">
        <v>97179.11</v>
      </c>
      <c r="T47" s="49">
        <v>29809.668000000001</v>
      </c>
      <c r="U47" s="38">
        <v>40816.406999999999</v>
      </c>
      <c r="V47" s="49">
        <f t="shared" si="20"/>
        <v>275311.81199999998</v>
      </c>
      <c r="W47" s="38">
        <f t="shared" si="21"/>
        <v>258959.28199999998</v>
      </c>
      <c r="X47" s="49">
        <f t="shared" si="24"/>
        <v>3059.020133333333</v>
      </c>
      <c r="Y47" s="38">
        <f t="shared" si="25"/>
        <v>2274.2859666666664</v>
      </c>
      <c r="Z47" s="49">
        <f t="shared" si="26"/>
        <v>2092.5911888888886</v>
      </c>
      <c r="AA47" s="62">
        <f t="shared" si="27"/>
        <v>1979.2522444444444</v>
      </c>
    </row>
    <row r="48" spans="1:27" outlineLevel="2">
      <c r="A48" s="42" t="s">
        <v>251</v>
      </c>
      <c r="B48" s="45" t="s">
        <v>207</v>
      </c>
      <c r="C48" s="31" t="s">
        <v>210</v>
      </c>
      <c r="D48" s="48">
        <v>92</v>
      </c>
      <c r="E48" s="33">
        <v>0.65</v>
      </c>
      <c r="F48" s="52">
        <v>1</v>
      </c>
      <c r="G48" s="34">
        <v>13.29</v>
      </c>
      <c r="H48" s="55">
        <v>1.05</v>
      </c>
      <c r="I48" s="34">
        <v>0</v>
      </c>
      <c r="J48" s="55">
        <f t="shared" si="18"/>
        <v>5.09</v>
      </c>
      <c r="K48" s="31">
        <v>10.9</v>
      </c>
      <c r="L48" s="55">
        <v>15.99</v>
      </c>
      <c r="M48" s="35">
        <f t="shared" si="22"/>
        <v>0.31832395247029394</v>
      </c>
      <c r="N48" s="45">
        <v>7.1</v>
      </c>
      <c r="O48" s="34">
        <f t="shared" si="19"/>
        <v>23.09</v>
      </c>
      <c r="P48" s="57">
        <f t="shared" si="23"/>
        <v>6.4156206415620645</v>
      </c>
      <c r="Q48" s="32">
        <v>-10415.865</v>
      </c>
      <c r="R48" s="48">
        <v>184570.886</v>
      </c>
      <c r="S48" s="32">
        <v>55799.445</v>
      </c>
      <c r="T48" s="48">
        <v>13829.628000000001</v>
      </c>
      <c r="U48" s="32">
        <v>0</v>
      </c>
      <c r="V48" s="48">
        <f t="shared" si="20"/>
        <v>240370.33100000001</v>
      </c>
      <c r="W48" s="32">
        <f t="shared" si="21"/>
        <v>229954.46600000001</v>
      </c>
      <c r="X48" s="48">
        <f t="shared" si="24"/>
        <v>2612.7209891304346</v>
      </c>
      <c r="Y48" s="32">
        <f t="shared" si="25"/>
        <v>2462.398945652174</v>
      </c>
      <c r="Z48" s="48">
        <f t="shared" si="26"/>
        <v>2349.1830217391307</v>
      </c>
      <c r="AA48" s="61">
        <f t="shared" si="27"/>
        <v>2006.2052826086956</v>
      </c>
    </row>
    <row r="49" spans="1:27" outlineLevel="2">
      <c r="A49" s="43" t="s">
        <v>251</v>
      </c>
      <c r="B49" s="46" t="s">
        <v>127</v>
      </c>
      <c r="C49" s="37" t="s">
        <v>128</v>
      </c>
      <c r="D49" s="49">
        <v>94</v>
      </c>
      <c r="E49" s="39">
        <v>1</v>
      </c>
      <c r="F49" s="53">
        <v>1</v>
      </c>
      <c r="G49" s="40">
        <v>13.32</v>
      </c>
      <c r="H49" s="56">
        <v>1</v>
      </c>
      <c r="I49" s="40">
        <v>0</v>
      </c>
      <c r="J49" s="56">
        <f t="shared" si="18"/>
        <v>10.82</v>
      </c>
      <c r="K49" s="37">
        <v>5.5</v>
      </c>
      <c r="L49" s="56">
        <v>16.32</v>
      </c>
      <c r="M49" s="41">
        <f t="shared" si="22"/>
        <v>0.66299019607843135</v>
      </c>
      <c r="N49" s="46">
        <v>5.6</v>
      </c>
      <c r="O49" s="40">
        <f t="shared" si="19"/>
        <v>21.92</v>
      </c>
      <c r="P49" s="58">
        <f t="shared" si="23"/>
        <v>6.5642458100558656</v>
      </c>
      <c r="Q49" s="38">
        <v>-17162.844000000001</v>
      </c>
      <c r="R49" s="49">
        <v>193505.139</v>
      </c>
      <c r="S49" s="38">
        <v>73171.542000000001</v>
      </c>
      <c r="T49" s="49">
        <v>41543.076000000001</v>
      </c>
      <c r="U49" s="38">
        <v>4325.7179999999998</v>
      </c>
      <c r="V49" s="49">
        <f t="shared" si="20"/>
        <v>266676.68099999998</v>
      </c>
      <c r="W49" s="38">
        <f t="shared" si="21"/>
        <v>249513.83699999997</v>
      </c>
      <c r="X49" s="49">
        <f t="shared" si="24"/>
        <v>2836.9859680851064</v>
      </c>
      <c r="Y49" s="38">
        <f t="shared" si="25"/>
        <v>2349.0200744680851</v>
      </c>
      <c r="Z49" s="49">
        <f t="shared" si="26"/>
        <v>2166.4366276595742</v>
      </c>
      <c r="AA49" s="62">
        <f t="shared" si="27"/>
        <v>2058.5653085106383</v>
      </c>
    </row>
    <row r="50" spans="1:27" outlineLevel="2">
      <c r="A50" s="42" t="s">
        <v>251</v>
      </c>
      <c r="B50" s="45" t="s">
        <v>234</v>
      </c>
      <c r="C50" s="31" t="s">
        <v>235</v>
      </c>
      <c r="D50" s="48">
        <v>94</v>
      </c>
      <c r="E50" s="33">
        <v>1</v>
      </c>
      <c r="F50" s="52">
        <v>1</v>
      </c>
      <c r="G50" s="34">
        <v>11.3</v>
      </c>
      <c r="H50" s="55">
        <v>1</v>
      </c>
      <c r="I50" s="34">
        <v>0</v>
      </c>
      <c r="J50" s="55">
        <f t="shared" si="18"/>
        <v>14.3</v>
      </c>
      <c r="K50" s="31">
        <v>0</v>
      </c>
      <c r="L50" s="55">
        <v>14.3</v>
      </c>
      <c r="M50" s="35">
        <f t="shared" si="22"/>
        <v>1</v>
      </c>
      <c r="N50" s="45">
        <v>7.7</v>
      </c>
      <c r="O50" s="34">
        <f t="shared" si="19"/>
        <v>22</v>
      </c>
      <c r="P50" s="57">
        <f t="shared" si="23"/>
        <v>7.642276422764227</v>
      </c>
      <c r="Q50" s="32">
        <v>-64212.597999999998</v>
      </c>
      <c r="R50" s="48">
        <v>209400.23499999999</v>
      </c>
      <c r="S50" s="32">
        <v>90644.645000000004</v>
      </c>
      <c r="T50" s="48">
        <v>23939.179</v>
      </c>
      <c r="U50" s="32">
        <v>17843.454000000002</v>
      </c>
      <c r="V50" s="48">
        <f t="shared" si="20"/>
        <v>300044.88</v>
      </c>
      <c r="W50" s="32">
        <f t="shared" si="21"/>
        <v>235832.28200000001</v>
      </c>
      <c r="X50" s="48">
        <f t="shared" si="24"/>
        <v>3191.9668085106382</v>
      </c>
      <c r="Y50" s="32">
        <f t="shared" si="25"/>
        <v>2747.4707127659576</v>
      </c>
      <c r="Z50" s="48">
        <f t="shared" si="26"/>
        <v>2064.3579680851062</v>
      </c>
      <c r="AA50" s="61">
        <f t="shared" si="27"/>
        <v>2227.6620744680849</v>
      </c>
    </row>
    <row r="51" spans="1:27" outlineLevel="2">
      <c r="A51" s="43" t="s">
        <v>251</v>
      </c>
      <c r="B51" s="46" t="s">
        <v>244</v>
      </c>
      <c r="C51" s="37" t="s">
        <v>245</v>
      </c>
      <c r="D51" s="49">
        <v>95</v>
      </c>
      <c r="E51" s="39">
        <v>0.9</v>
      </c>
      <c r="F51" s="53">
        <v>1</v>
      </c>
      <c r="G51" s="40">
        <v>14.45</v>
      </c>
      <c r="H51" s="56">
        <v>0</v>
      </c>
      <c r="I51" s="40">
        <v>1.07</v>
      </c>
      <c r="J51" s="56">
        <f t="shared" si="18"/>
        <v>16.520000000000003</v>
      </c>
      <c r="K51" s="37">
        <v>0.9</v>
      </c>
      <c r="L51" s="56">
        <v>17.420000000000002</v>
      </c>
      <c r="M51" s="41">
        <f t="shared" si="22"/>
        <v>0.94833524684270964</v>
      </c>
      <c r="N51" s="46">
        <v>6.2</v>
      </c>
      <c r="O51" s="40">
        <f t="shared" si="19"/>
        <v>23.62</v>
      </c>
      <c r="P51" s="58">
        <f t="shared" si="23"/>
        <v>6.5743944636678204</v>
      </c>
      <c r="Q51" s="38">
        <v>-9101.152</v>
      </c>
      <c r="R51" s="49">
        <v>195438.05100000001</v>
      </c>
      <c r="S51" s="38">
        <v>121742.749</v>
      </c>
      <c r="T51" s="49">
        <v>31006.464</v>
      </c>
      <c r="U51" s="38">
        <v>26918.51</v>
      </c>
      <c r="V51" s="49">
        <f t="shared" si="20"/>
        <v>317180.79999999999</v>
      </c>
      <c r="W51" s="38">
        <f t="shared" si="21"/>
        <v>308079.64799999999</v>
      </c>
      <c r="X51" s="49">
        <f t="shared" si="24"/>
        <v>3338.7452631578944</v>
      </c>
      <c r="Y51" s="38">
        <f t="shared" si="25"/>
        <v>2729.0086947368422</v>
      </c>
      <c r="Z51" s="49">
        <f t="shared" si="26"/>
        <v>2633.207094736842</v>
      </c>
      <c r="AA51" s="62">
        <f t="shared" si="27"/>
        <v>2057.2426421052633</v>
      </c>
    </row>
    <row r="52" spans="1:27" outlineLevel="2">
      <c r="A52" s="42" t="s">
        <v>251</v>
      </c>
      <c r="B52" s="45" t="s">
        <v>98</v>
      </c>
      <c r="C52" s="31" t="s">
        <v>100</v>
      </c>
      <c r="D52" s="48">
        <v>96</v>
      </c>
      <c r="E52" s="33">
        <v>0.5</v>
      </c>
      <c r="F52" s="52">
        <v>0.5</v>
      </c>
      <c r="G52" s="34">
        <v>9.5</v>
      </c>
      <c r="H52" s="55">
        <v>1</v>
      </c>
      <c r="I52" s="34">
        <v>0.5</v>
      </c>
      <c r="J52" s="55">
        <f t="shared" si="18"/>
        <v>12</v>
      </c>
      <c r="K52" s="31">
        <v>0</v>
      </c>
      <c r="L52" s="55">
        <v>12</v>
      </c>
      <c r="M52" s="35">
        <f t="shared" si="22"/>
        <v>1</v>
      </c>
      <c r="N52" s="45">
        <v>7.4</v>
      </c>
      <c r="O52" s="34">
        <f t="shared" si="19"/>
        <v>19.399999999999999</v>
      </c>
      <c r="P52" s="57">
        <f t="shared" si="23"/>
        <v>9.1428571428571423</v>
      </c>
      <c r="Q52" s="32">
        <v>-26720.194</v>
      </c>
      <c r="R52" s="48">
        <v>197956.103</v>
      </c>
      <c r="S52" s="32">
        <v>96882.678</v>
      </c>
      <c r="T52" s="48">
        <v>63846.016000000003</v>
      </c>
      <c r="U52" s="32">
        <v>0</v>
      </c>
      <c r="V52" s="48">
        <f t="shared" si="20"/>
        <v>294838.78100000002</v>
      </c>
      <c r="W52" s="32">
        <f t="shared" si="21"/>
        <v>268118.587</v>
      </c>
      <c r="X52" s="48">
        <f t="shared" si="24"/>
        <v>3071.2373020833334</v>
      </c>
      <c r="Y52" s="32">
        <f t="shared" si="25"/>
        <v>2406.1746354166667</v>
      </c>
      <c r="Z52" s="48">
        <f t="shared" si="26"/>
        <v>2127.8392812500001</v>
      </c>
      <c r="AA52" s="61">
        <f t="shared" si="27"/>
        <v>2062.0427395833335</v>
      </c>
    </row>
    <row r="53" spans="1:27" outlineLevel="2">
      <c r="A53" s="43" t="s">
        <v>251</v>
      </c>
      <c r="B53" s="46" t="s">
        <v>207</v>
      </c>
      <c r="C53" s="37" t="s">
        <v>211</v>
      </c>
      <c r="D53" s="49">
        <v>97</v>
      </c>
      <c r="E53" s="39">
        <v>1</v>
      </c>
      <c r="F53" s="53">
        <v>1</v>
      </c>
      <c r="G53" s="40">
        <v>12.71</v>
      </c>
      <c r="H53" s="56">
        <v>0</v>
      </c>
      <c r="I53" s="40">
        <v>0</v>
      </c>
      <c r="J53" s="56">
        <f t="shared" si="18"/>
        <v>13.110000000000001</v>
      </c>
      <c r="K53" s="37">
        <v>1.6</v>
      </c>
      <c r="L53" s="56">
        <v>14.71</v>
      </c>
      <c r="M53" s="41">
        <f t="shared" si="22"/>
        <v>0.89123045547246771</v>
      </c>
      <c r="N53" s="46">
        <v>6.8</v>
      </c>
      <c r="O53" s="40">
        <f t="shared" si="19"/>
        <v>21.51</v>
      </c>
      <c r="P53" s="58">
        <f t="shared" si="23"/>
        <v>7.6317859952793068</v>
      </c>
      <c r="Q53" s="38">
        <v>-3176.4859999999999</v>
      </c>
      <c r="R53" s="49">
        <v>203165.63099999999</v>
      </c>
      <c r="S53" s="38">
        <v>72669.074999999997</v>
      </c>
      <c r="T53" s="49">
        <v>54194.152000000002</v>
      </c>
      <c r="U53" s="38">
        <v>1175.3209999999999</v>
      </c>
      <c r="V53" s="49">
        <f t="shared" si="20"/>
        <v>275834.70600000001</v>
      </c>
      <c r="W53" s="38">
        <f t="shared" si="21"/>
        <v>272658.22000000003</v>
      </c>
      <c r="X53" s="49">
        <f t="shared" si="24"/>
        <v>2843.6567628865978</v>
      </c>
      <c r="Y53" s="38">
        <f t="shared" si="25"/>
        <v>2272.8374536082474</v>
      </c>
      <c r="Z53" s="49">
        <f t="shared" si="26"/>
        <v>2240.0901752577324</v>
      </c>
      <c r="AA53" s="62">
        <f t="shared" si="27"/>
        <v>2094.4910412371132</v>
      </c>
    </row>
    <row r="54" spans="1:27" outlineLevel="2">
      <c r="A54" s="42" t="s">
        <v>251</v>
      </c>
      <c r="B54" s="45" t="s">
        <v>201</v>
      </c>
      <c r="C54" s="31" t="s">
        <v>205</v>
      </c>
      <c r="D54" s="48">
        <v>100</v>
      </c>
      <c r="E54" s="33">
        <v>1</v>
      </c>
      <c r="F54" s="52">
        <v>0</v>
      </c>
      <c r="G54" s="34">
        <v>10.26</v>
      </c>
      <c r="H54" s="55">
        <v>1</v>
      </c>
      <c r="I54" s="34">
        <v>0</v>
      </c>
      <c r="J54" s="55">
        <f t="shared" si="18"/>
        <v>8.76</v>
      </c>
      <c r="K54" s="31">
        <v>3.5</v>
      </c>
      <c r="L54" s="55">
        <v>12.26</v>
      </c>
      <c r="M54" s="35">
        <f t="shared" si="22"/>
        <v>0.71451876019575855</v>
      </c>
      <c r="N54" s="45">
        <v>10.199999999999999</v>
      </c>
      <c r="O54" s="34">
        <f t="shared" si="19"/>
        <v>22.46</v>
      </c>
      <c r="P54" s="57">
        <f t="shared" si="23"/>
        <v>8.8809946714031973</v>
      </c>
      <c r="Q54" s="32">
        <v>-10995.454</v>
      </c>
      <c r="R54" s="48">
        <v>195404.62899999999</v>
      </c>
      <c r="S54" s="32">
        <v>158584.54699999999</v>
      </c>
      <c r="T54" s="48">
        <v>109165.38</v>
      </c>
      <c r="U54" s="32">
        <v>0</v>
      </c>
      <c r="V54" s="48">
        <f t="shared" si="20"/>
        <v>353989.17599999998</v>
      </c>
      <c r="W54" s="32">
        <f t="shared" si="21"/>
        <v>342993.72199999995</v>
      </c>
      <c r="X54" s="48">
        <f t="shared" si="24"/>
        <v>3539.89176</v>
      </c>
      <c r="Y54" s="32">
        <f t="shared" si="25"/>
        <v>2448.2379599999999</v>
      </c>
      <c r="Z54" s="48">
        <f t="shared" si="26"/>
        <v>2338.2834199999993</v>
      </c>
      <c r="AA54" s="61">
        <f t="shared" si="27"/>
        <v>1954.0462899999998</v>
      </c>
    </row>
    <row r="55" spans="1:27" s="17" customFormat="1" outlineLevel="1">
      <c r="A55" s="84" t="s">
        <v>279</v>
      </c>
      <c r="B55" s="85" t="s">
        <v>271</v>
      </c>
      <c r="C55" s="86"/>
      <c r="D55" s="87">
        <f t="shared" ref="D55:L55" si="28">SUBTOTAL(9,D34:D54)</f>
        <v>1654</v>
      </c>
      <c r="E55" s="88">
        <f t="shared" si="28"/>
        <v>18.55</v>
      </c>
      <c r="F55" s="89">
        <f t="shared" si="28"/>
        <v>13.84</v>
      </c>
      <c r="G55" s="90">
        <f t="shared" si="28"/>
        <v>211.53</v>
      </c>
      <c r="H55" s="91">
        <f t="shared" si="28"/>
        <v>14.700000000000001</v>
      </c>
      <c r="I55" s="90">
        <f t="shared" si="28"/>
        <v>9.68</v>
      </c>
      <c r="J55" s="91">
        <f t="shared" si="28"/>
        <v>202.90000000000003</v>
      </c>
      <c r="K55" s="86">
        <f t="shared" si="28"/>
        <v>65.400000000000006</v>
      </c>
      <c r="L55" s="91">
        <f t="shared" si="28"/>
        <v>268.3</v>
      </c>
      <c r="M55" s="92">
        <f t="shared" si="22"/>
        <v>0.75624301155423046</v>
      </c>
      <c r="N55" s="85">
        <f>SUBTOTAL(9,N34:N54)</f>
        <v>141.80000000000001</v>
      </c>
      <c r="O55" s="90">
        <f>SUBTOTAL(9,O34:O54)</f>
        <v>410.09999999999991</v>
      </c>
      <c r="P55" s="93">
        <f t="shared" si="23"/>
        <v>7.3111435264995803</v>
      </c>
      <c r="Q55" s="94">
        <f t="shared" ref="Q55:W55" si="29">SUBTOTAL(9,Q34:Q54)</f>
        <v>-375492.63900000002</v>
      </c>
      <c r="R55" s="87">
        <f t="shared" si="29"/>
        <v>3739132.4610000001</v>
      </c>
      <c r="S55" s="94">
        <f t="shared" si="29"/>
        <v>1782446.7810000002</v>
      </c>
      <c r="T55" s="87">
        <f t="shared" si="29"/>
        <v>738951.03299999994</v>
      </c>
      <c r="U55" s="94">
        <f t="shared" si="29"/>
        <v>277658.54399999999</v>
      </c>
      <c r="V55" s="87">
        <f t="shared" si="29"/>
        <v>5521579.2420000006</v>
      </c>
      <c r="W55" s="94">
        <f t="shared" si="29"/>
        <v>5146086.6030000001</v>
      </c>
      <c r="X55" s="87">
        <f t="shared" si="24"/>
        <v>3338.3187678355507</v>
      </c>
      <c r="Y55" s="94">
        <f t="shared" si="25"/>
        <v>2723.6817805320443</v>
      </c>
      <c r="Z55" s="87">
        <f t="shared" si="26"/>
        <v>2496.6608379685613</v>
      </c>
      <c r="AA55" s="95">
        <f t="shared" si="27"/>
        <v>2260.6604963724308</v>
      </c>
    </row>
    <row r="56" spans="1:27" outlineLevel="2">
      <c r="A56" s="96" t="s">
        <v>252</v>
      </c>
      <c r="B56" s="97" t="s">
        <v>157</v>
      </c>
      <c r="C56" s="98" t="s">
        <v>160</v>
      </c>
      <c r="D56" s="99">
        <v>101</v>
      </c>
      <c r="E56" s="100">
        <v>1</v>
      </c>
      <c r="F56" s="101">
        <v>1</v>
      </c>
      <c r="G56" s="102">
        <v>11.6</v>
      </c>
      <c r="H56" s="103">
        <v>0</v>
      </c>
      <c r="I56" s="102">
        <v>0</v>
      </c>
      <c r="J56" s="103">
        <f t="shared" ref="J56:J63" si="30">+L56-K56</f>
        <v>12.1</v>
      </c>
      <c r="K56" s="98">
        <v>1.5</v>
      </c>
      <c r="L56" s="103">
        <v>13.6</v>
      </c>
      <c r="M56" s="104">
        <f t="shared" si="22"/>
        <v>0.88970588235294112</v>
      </c>
      <c r="N56" s="97">
        <v>13.5</v>
      </c>
      <c r="O56" s="102">
        <f t="shared" ref="O56:O77" si="31">+N56+J56+K56</f>
        <v>27.1</v>
      </c>
      <c r="P56" s="105">
        <f t="shared" si="23"/>
        <v>8.7068965517241388</v>
      </c>
      <c r="Q56" s="106">
        <v>-88712.475000000006</v>
      </c>
      <c r="R56" s="99">
        <v>253186.15</v>
      </c>
      <c r="S56" s="106">
        <v>128373.04399999999</v>
      </c>
      <c r="T56" s="99">
        <v>46525.32</v>
      </c>
      <c r="U56" s="106">
        <v>42650.084999999999</v>
      </c>
      <c r="V56" s="99">
        <f t="shared" ref="V56:V77" si="32">+S56+R56</f>
        <v>381559.19400000002</v>
      </c>
      <c r="W56" s="106">
        <f t="shared" ref="W56:W77" si="33">+V56+Q56</f>
        <v>292846.71900000004</v>
      </c>
      <c r="X56" s="99">
        <f t="shared" si="24"/>
        <v>3777.8138019801981</v>
      </c>
      <c r="Y56" s="106">
        <f t="shared" si="25"/>
        <v>2894.8890000000001</v>
      </c>
      <c r="Z56" s="99">
        <f t="shared" si="26"/>
        <v>2016.547663366337</v>
      </c>
      <c r="AA56" s="107">
        <f t="shared" si="27"/>
        <v>2506.7935643564356</v>
      </c>
    </row>
    <row r="57" spans="1:27" outlineLevel="2">
      <c r="A57" s="43" t="s">
        <v>252</v>
      </c>
      <c r="B57" s="46" t="s">
        <v>217</v>
      </c>
      <c r="C57" s="37" t="s">
        <v>221</v>
      </c>
      <c r="D57" s="49">
        <v>101</v>
      </c>
      <c r="E57" s="39">
        <v>1</v>
      </c>
      <c r="F57" s="53">
        <v>1</v>
      </c>
      <c r="G57" s="40">
        <v>11.8</v>
      </c>
      <c r="H57" s="56">
        <v>1</v>
      </c>
      <c r="I57" s="40">
        <v>1</v>
      </c>
      <c r="J57" s="56">
        <f t="shared" si="30"/>
        <v>15</v>
      </c>
      <c r="K57" s="37">
        <v>0.8</v>
      </c>
      <c r="L57" s="56">
        <v>15.8</v>
      </c>
      <c r="M57" s="41">
        <f t="shared" si="22"/>
        <v>0.94936708860759489</v>
      </c>
      <c r="N57" s="46">
        <v>7.7</v>
      </c>
      <c r="O57" s="40">
        <f t="shared" si="31"/>
        <v>23.5</v>
      </c>
      <c r="P57" s="58">
        <f t="shared" si="23"/>
        <v>7.890625</v>
      </c>
      <c r="Q57" s="38">
        <v>-8912.2780000000002</v>
      </c>
      <c r="R57" s="49">
        <v>140908.076</v>
      </c>
      <c r="S57" s="38">
        <v>37291.474000000002</v>
      </c>
      <c r="T57" s="49">
        <v>0</v>
      </c>
      <c r="U57" s="38">
        <v>3513.6370000000002</v>
      </c>
      <c r="V57" s="49">
        <f t="shared" si="32"/>
        <v>178199.55</v>
      </c>
      <c r="W57" s="38">
        <f t="shared" si="33"/>
        <v>169287.272</v>
      </c>
      <c r="X57" s="49">
        <f t="shared" si="24"/>
        <v>1764.3519801980196</v>
      </c>
      <c r="Y57" s="38">
        <f t="shared" si="25"/>
        <v>1729.563495049505</v>
      </c>
      <c r="Z57" s="49">
        <f t="shared" si="26"/>
        <v>1641.3231188118814</v>
      </c>
      <c r="AA57" s="62">
        <f t="shared" si="27"/>
        <v>1395.1294653465347</v>
      </c>
    </row>
    <row r="58" spans="1:27" outlineLevel="2">
      <c r="A58" s="42" t="s">
        <v>252</v>
      </c>
      <c r="B58" s="45" t="s">
        <v>32</v>
      </c>
      <c r="C58" s="31" t="s">
        <v>67</v>
      </c>
      <c r="D58" s="48">
        <v>104</v>
      </c>
      <c r="E58" s="33">
        <v>0.7</v>
      </c>
      <c r="F58" s="52">
        <v>0</v>
      </c>
      <c r="G58" s="34">
        <v>10.66</v>
      </c>
      <c r="H58" s="55">
        <v>1</v>
      </c>
      <c r="I58" s="34">
        <v>1.8</v>
      </c>
      <c r="J58" s="55">
        <f t="shared" si="30"/>
        <v>13.66</v>
      </c>
      <c r="K58" s="31">
        <v>0.5</v>
      </c>
      <c r="L58" s="55">
        <v>14.16</v>
      </c>
      <c r="M58" s="35">
        <f t="shared" si="22"/>
        <v>0.96468926553672318</v>
      </c>
      <c r="N58" s="45">
        <v>7.3</v>
      </c>
      <c r="O58" s="34">
        <f t="shared" si="31"/>
        <v>21.46</v>
      </c>
      <c r="P58" s="57">
        <f t="shared" si="23"/>
        <v>8.9193825042881638</v>
      </c>
      <c r="Q58" s="32">
        <v>-16282.745000000001</v>
      </c>
      <c r="R58" s="48">
        <v>258255.61499999999</v>
      </c>
      <c r="S58" s="32">
        <v>171996.24600000001</v>
      </c>
      <c r="T58" s="48">
        <v>128615.287</v>
      </c>
      <c r="U58" s="32">
        <v>0</v>
      </c>
      <c r="V58" s="48">
        <f t="shared" si="32"/>
        <v>430251.86100000003</v>
      </c>
      <c r="W58" s="32">
        <f t="shared" si="33"/>
        <v>413969.11600000004</v>
      </c>
      <c r="X58" s="48">
        <f t="shared" si="24"/>
        <v>4137.0371250000007</v>
      </c>
      <c r="Y58" s="32">
        <f t="shared" si="25"/>
        <v>2900.3516730769234</v>
      </c>
      <c r="Z58" s="48">
        <f t="shared" si="26"/>
        <v>2743.7868173076927</v>
      </c>
      <c r="AA58" s="61">
        <f t="shared" si="27"/>
        <v>2483.2270673076923</v>
      </c>
    </row>
    <row r="59" spans="1:27" outlineLevel="2">
      <c r="A59" s="43" t="s">
        <v>252</v>
      </c>
      <c r="B59" s="46" t="s">
        <v>247</v>
      </c>
      <c r="C59" s="37" t="s">
        <v>248</v>
      </c>
      <c r="D59" s="49">
        <v>115</v>
      </c>
      <c r="E59" s="39">
        <v>1</v>
      </c>
      <c r="F59" s="53">
        <v>1</v>
      </c>
      <c r="G59" s="40">
        <v>15.22</v>
      </c>
      <c r="H59" s="56">
        <v>0.8</v>
      </c>
      <c r="I59" s="40">
        <v>0</v>
      </c>
      <c r="J59" s="56">
        <f t="shared" si="30"/>
        <v>13.219999999999999</v>
      </c>
      <c r="K59" s="37">
        <v>4.8</v>
      </c>
      <c r="L59" s="56">
        <v>18.02</v>
      </c>
      <c r="M59" s="41">
        <f t="shared" si="22"/>
        <v>0.73362930077691446</v>
      </c>
      <c r="N59" s="46">
        <v>10.4</v>
      </c>
      <c r="O59" s="40">
        <f t="shared" si="31"/>
        <v>28.419999999999998</v>
      </c>
      <c r="P59" s="58">
        <f t="shared" si="23"/>
        <v>7.17852684144819</v>
      </c>
      <c r="Q59" s="38">
        <v>-28607.516</v>
      </c>
      <c r="R59" s="49">
        <v>260836.391</v>
      </c>
      <c r="S59" s="38">
        <v>121930.962</v>
      </c>
      <c r="T59" s="49">
        <v>42284.851000000002</v>
      </c>
      <c r="U59" s="38">
        <v>40607.093000000001</v>
      </c>
      <c r="V59" s="49">
        <f t="shared" si="32"/>
        <v>382767.353</v>
      </c>
      <c r="W59" s="38">
        <f t="shared" si="33"/>
        <v>354159.837</v>
      </c>
      <c r="X59" s="49">
        <f t="shared" si="24"/>
        <v>3328.4117652173913</v>
      </c>
      <c r="Y59" s="38">
        <f t="shared" si="25"/>
        <v>2607.612252173913</v>
      </c>
      <c r="Z59" s="49">
        <f t="shared" si="26"/>
        <v>2358.8512434782606</v>
      </c>
      <c r="AA59" s="62">
        <f t="shared" si="27"/>
        <v>2268.1425304347827</v>
      </c>
    </row>
    <row r="60" spans="1:27" outlineLevel="2">
      <c r="A60" s="42" t="s">
        <v>252</v>
      </c>
      <c r="B60" s="45" t="s">
        <v>137</v>
      </c>
      <c r="C60" s="31" t="s">
        <v>138</v>
      </c>
      <c r="D60" s="48">
        <v>119</v>
      </c>
      <c r="E60" s="33">
        <v>1</v>
      </c>
      <c r="F60" s="52">
        <v>0</v>
      </c>
      <c r="G60" s="34">
        <v>16.13</v>
      </c>
      <c r="H60" s="55">
        <v>2</v>
      </c>
      <c r="I60" s="34">
        <v>0</v>
      </c>
      <c r="J60" s="55">
        <f t="shared" si="30"/>
        <v>15.53</v>
      </c>
      <c r="K60" s="31">
        <v>3.6</v>
      </c>
      <c r="L60" s="55">
        <v>19.13</v>
      </c>
      <c r="M60" s="35">
        <f t="shared" si="22"/>
        <v>0.81181390486147409</v>
      </c>
      <c r="N60" s="45">
        <v>9.9</v>
      </c>
      <c r="O60" s="34">
        <f t="shared" si="31"/>
        <v>29.03</v>
      </c>
      <c r="P60" s="57">
        <f t="shared" si="23"/>
        <v>6.5637065637065639</v>
      </c>
      <c r="Q60" s="32">
        <v>-3794.067</v>
      </c>
      <c r="R60" s="48">
        <v>246037.96299999999</v>
      </c>
      <c r="S60" s="32">
        <v>75644.618000000002</v>
      </c>
      <c r="T60" s="48">
        <v>26978.736000000001</v>
      </c>
      <c r="U60" s="32">
        <v>0</v>
      </c>
      <c r="V60" s="48">
        <f t="shared" si="32"/>
        <v>321682.58100000001</v>
      </c>
      <c r="W60" s="32">
        <f t="shared" si="33"/>
        <v>317888.51400000002</v>
      </c>
      <c r="X60" s="48">
        <f t="shared" si="24"/>
        <v>2703.2149663865548</v>
      </c>
      <c r="Y60" s="32">
        <f t="shared" si="25"/>
        <v>2476.5028991596641</v>
      </c>
      <c r="Z60" s="48">
        <f t="shared" si="26"/>
        <v>2444.6199831932777</v>
      </c>
      <c r="AA60" s="61">
        <f t="shared" si="27"/>
        <v>2067.5459075630251</v>
      </c>
    </row>
    <row r="61" spans="1:27" outlineLevel="2">
      <c r="A61" s="43" t="s">
        <v>252</v>
      </c>
      <c r="B61" s="46" t="s">
        <v>231</v>
      </c>
      <c r="C61" s="37" t="s">
        <v>232</v>
      </c>
      <c r="D61" s="49">
        <v>134</v>
      </c>
      <c r="E61" s="39">
        <v>1</v>
      </c>
      <c r="F61" s="53">
        <v>1</v>
      </c>
      <c r="G61" s="40">
        <v>15.9</v>
      </c>
      <c r="H61" s="56">
        <v>1.05</v>
      </c>
      <c r="I61" s="40">
        <v>0</v>
      </c>
      <c r="J61" s="56">
        <f t="shared" si="30"/>
        <v>16.95</v>
      </c>
      <c r="K61" s="37">
        <v>2</v>
      </c>
      <c r="L61" s="56">
        <v>18.95</v>
      </c>
      <c r="M61" s="41">
        <f t="shared" si="22"/>
        <v>0.89445910290237463</v>
      </c>
      <c r="N61" s="46">
        <v>12.9</v>
      </c>
      <c r="O61" s="40">
        <f t="shared" si="31"/>
        <v>31.85</v>
      </c>
      <c r="P61" s="58">
        <f t="shared" si="23"/>
        <v>7.9056047197640122</v>
      </c>
      <c r="Q61" s="38">
        <v>-27407.159</v>
      </c>
      <c r="R61" s="49">
        <v>261274.00399999999</v>
      </c>
      <c r="S61" s="38">
        <v>104968.97500000001</v>
      </c>
      <c r="T61" s="49">
        <v>40931.533000000003</v>
      </c>
      <c r="U61" s="38">
        <v>0</v>
      </c>
      <c r="V61" s="49">
        <f t="shared" si="32"/>
        <v>366242.97899999999</v>
      </c>
      <c r="W61" s="38">
        <f t="shared" si="33"/>
        <v>338835.82</v>
      </c>
      <c r="X61" s="49">
        <f t="shared" si="24"/>
        <v>2733.1565597014924</v>
      </c>
      <c r="Y61" s="38">
        <f t="shared" si="25"/>
        <v>2427.6973582089554</v>
      </c>
      <c r="Z61" s="49">
        <f t="shared" si="26"/>
        <v>2223.1663208955224</v>
      </c>
      <c r="AA61" s="62">
        <f t="shared" si="27"/>
        <v>1949.8059999999998</v>
      </c>
    </row>
    <row r="62" spans="1:27" outlineLevel="2">
      <c r="A62" s="42" t="s">
        <v>252</v>
      </c>
      <c r="B62" s="45" t="s">
        <v>162</v>
      </c>
      <c r="C62" s="31" t="s">
        <v>163</v>
      </c>
      <c r="D62" s="48">
        <v>139</v>
      </c>
      <c r="E62" s="33">
        <v>1</v>
      </c>
      <c r="F62" s="52">
        <v>1</v>
      </c>
      <c r="G62" s="34">
        <v>14.47</v>
      </c>
      <c r="H62" s="55">
        <v>2</v>
      </c>
      <c r="I62" s="34">
        <v>1</v>
      </c>
      <c r="J62" s="55">
        <f t="shared" si="30"/>
        <v>19.47</v>
      </c>
      <c r="K62" s="31">
        <v>0</v>
      </c>
      <c r="L62" s="55">
        <v>19.47</v>
      </c>
      <c r="M62" s="35">
        <f t="shared" si="22"/>
        <v>1</v>
      </c>
      <c r="N62" s="45">
        <v>10.199999999999999</v>
      </c>
      <c r="O62" s="34">
        <f t="shared" si="31"/>
        <v>29.669999999999998</v>
      </c>
      <c r="P62" s="57">
        <f t="shared" si="23"/>
        <v>8.4395871281117181</v>
      </c>
      <c r="Q62" s="32">
        <v>-8834.7000000000007</v>
      </c>
      <c r="R62" s="48">
        <v>265577.28399999999</v>
      </c>
      <c r="S62" s="32">
        <v>111405.83900000001</v>
      </c>
      <c r="T62" s="48">
        <v>65954.857000000004</v>
      </c>
      <c r="U62" s="32">
        <v>10699.312</v>
      </c>
      <c r="V62" s="48">
        <f t="shared" si="32"/>
        <v>376983.12300000002</v>
      </c>
      <c r="W62" s="32">
        <f t="shared" si="33"/>
        <v>368148.42300000001</v>
      </c>
      <c r="X62" s="48">
        <f t="shared" si="24"/>
        <v>2712.1087985611512</v>
      </c>
      <c r="Y62" s="32">
        <f t="shared" si="25"/>
        <v>2160.6399568345328</v>
      </c>
      <c r="Z62" s="48">
        <f t="shared" si="26"/>
        <v>2097.0809640287771</v>
      </c>
      <c r="AA62" s="61">
        <f t="shared" si="27"/>
        <v>1910.6279424460431</v>
      </c>
    </row>
    <row r="63" spans="1:27" outlineLevel="2">
      <c r="A63" s="43" t="s">
        <v>252</v>
      </c>
      <c r="B63" s="46" t="s">
        <v>217</v>
      </c>
      <c r="C63" s="37" t="s">
        <v>219</v>
      </c>
      <c r="D63" s="49">
        <v>142</v>
      </c>
      <c r="E63" s="39">
        <v>1</v>
      </c>
      <c r="F63" s="53">
        <v>1</v>
      </c>
      <c r="G63" s="40">
        <v>22.82</v>
      </c>
      <c r="H63" s="56">
        <v>4</v>
      </c>
      <c r="I63" s="40">
        <v>2.8</v>
      </c>
      <c r="J63" s="56">
        <f t="shared" si="30"/>
        <v>20.22</v>
      </c>
      <c r="K63" s="37">
        <v>11.4</v>
      </c>
      <c r="L63" s="56">
        <v>31.62</v>
      </c>
      <c r="M63" s="41">
        <f t="shared" si="22"/>
        <v>0.63946869070208723</v>
      </c>
      <c r="N63" s="46">
        <v>16.3</v>
      </c>
      <c r="O63" s="40">
        <f t="shared" si="31"/>
        <v>47.919999999999995</v>
      </c>
      <c r="P63" s="58">
        <f t="shared" si="23"/>
        <v>5.2945563012677104</v>
      </c>
      <c r="Q63" s="38">
        <v>-9176.6710000000003</v>
      </c>
      <c r="R63" s="49">
        <v>410870.98300000001</v>
      </c>
      <c r="S63" s="38">
        <v>207962.791</v>
      </c>
      <c r="T63" s="49">
        <v>80638.231</v>
      </c>
      <c r="U63" s="38">
        <v>24597.337</v>
      </c>
      <c r="V63" s="49">
        <f t="shared" si="32"/>
        <v>618833.77399999998</v>
      </c>
      <c r="W63" s="38">
        <f t="shared" si="33"/>
        <v>609657.103</v>
      </c>
      <c r="X63" s="49">
        <f t="shared" si="24"/>
        <v>4357.9843239436614</v>
      </c>
      <c r="Y63" s="38">
        <f t="shared" si="25"/>
        <v>3616.8887746478872</v>
      </c>
      <c r="Z63" s="49">
        <f t="shared" si="26"/>
        <v>3552.2643309859159</v>
      </c>
      <c r="AA63" s="62">
        <f t="shared" si="27"/>
        <v>2893.4576267605635</v>
      </c>
    </row>
    <row r="64" spans="1:27" outlineLevel="2">
      <c r="A64" s="42" t="s">
        <v>252</v>
      </c>
      <c r="B64" s="45" t="s">
        <v>161</v>
      </c>
      <c r="C64" s="31" t="s">
        <v>259</v>
      </c>
      <c r="D64" s="48">
        <v>146</v>
      </c>
      <c r="E64" s="33">
        <v>1</v>
      </c>
      <c r="F64" s="52">
        <v>1</v>
      </c>
      <c r="G64" s="34">
        <v>13.82</v>
      </c>
      <c r="H64" s="55">
        <v>0</v>
      </c>
      <c r="I64" s="34">
        <v>1</v>
      </c>
      <c r="J64" s="55">
        <f>+I64+H64+G64+F64+E64</f>
        <v>16.82</v>
      </c>
      <c r="K64" s="31">
        <v>0.8</v>
      </c>
      <c r="L64" s="55">
        <v>19.82</v>
      </c>
      <c r="M64" s="35">
        <f t="shared" si="22"/>
        <v>0.84863773965691225</v>
      </c>
      <c r="N64" s="45">
        <v>14.3</v>
      </c>
      <c r="O64" s="34">
        <f t="shared" si="31"/>
        <v>31.92</v>
      </c>
      <c r="P64" s="57">
        <f t="shared" si="23"/>
        <v>10.564399421128799</v>
      </c>
      <c r="Q64" s="32">
        <v>-31667.508999999998</v>
      </c>
      <c r="R64" s="48">
        <v>305598.31300000002</v>
      </c>
      <c r="S64" s="32">
        <v>172431.26</v>
      </c>
      <c r="T64" s="48">
        <v>47650.428</v>
      </c>
      <c r="U64" s="32">
        <v>42726.981</v>
      </c>
      <c r="V64" s="48">
        <f t="shared" si="32"/>
        <v>478029.57300000003</v>
      </c>
      <c r="W64" s="32">
        <f t="shared" si="33"/>
        <v>446362.06400000001</v>
      </c>
      <c r="X64" s="48">
        <f t="shared" si="24"/>
        <v>3274.1751575342469</v>
      </c>
      <c r="Y64" s="32">
        <f t="shared" si="25"/>
        <v>2655.1518082191783</v>
      </c>
      <c r="Z64" s="48">
        <f t="shared" si="26"/>
        <v>2438.2510616438358</v>
      </c>
      <c r="AA64" s="61">
        <f t="shared" si="27"/>
        <v>2093.1391301369863</v>
      </c>
    </row>
    <row r="65" spans="1:27" outlineLevel="2">
      <c r="A65" s="43" t="s">
        <v>252</v>
      </c>
      <c r="B65" s="46" t="s">
        <v>201</v>
      </c>
      <c r="C65" s="37" t="s">
        <v>203</v>
      </c>
      <c r="D65" s="49">
        <v>146</v>
      </c>
      <c r="E65" s="39">
        <v>2</v>
      </c>
      <c r="F65" s="53">
        <v>1</v>
      </c>
      <c r="G65" s="40">
        <v>14.72</v>
      </c>
      <c r="H65" s="56">
        <v>0</v>
      </c>
      <c r="I65" s="40">
        <v>1</v>
      </c>
      <c r="J65" s="56">
        <f t="shared" ref="J65:J77" si="34">+L65-K65</f>
        <v>11.419999999999998</v>
      </c>
      <c r="K65" s="37">
        <v>7.3</v>
      </c>
      <c r="L65" s="56">
        <v>18.72</v>
      </c>
      <c r="M65" s="41">
        <f t="shared" si="22"/>
        <v>0.61004273504273498</v>
      </c>
      <c r="N65" s="46">
        <v>11.2</v>
      </c>
      <c r="O65" s="40">
        <f t="shared" si="31"/>
        <v>29.919999999999998</v>
      </c>
      <c r="P65" s="58">
        <f t="shared" si="23"/>
        <v>9.9184782608695645</v>
      </c>
      <c r="Q65" s="38">
        <v>-11285.314</v>
      </c>
      <c r="R65" s="49">
        <v>268737.06199999998</v>
      </c>
      <c r="S65" s="38">
        <v>145493.69899999999</v>
      </c>
      <c r="T65" s="49">
        <v>88828.127999999997</v>
      </c>
      <c r="U65" s="38">
        <v>0</v>
      </c>
      <c r="V65" s="49">
        <f t="shared" si="32"/>
        <v>414230.76099999994</v>
      </c>
      <c r="W65" s="38">
        <f t="shared" si="33"/>
        <v>402945.44699999993</v>
      </c>
      <c r="X65" s="49">
        <f t="shared" si="24"/>
        <v>2837.1969931506846</v>
      </c>
      <c r="Y65" s="38">
        <f t="shared" si="25"/>
        <v>2228.7851575342461</v>
      </c>
      <c r="Z65" s="49">
        <f t="shared" si="26"/>
        <v>2151.488486301369</v>
      </c>
      <c r="AA65" s="62">
        <f t="shared" si="27"/>
        <v>1840.664808219178</v>
      </c>
    </row>
    <row r="66" spans="1:27" outlineLevel="2">
      <c r="A66" s="42" t="s">
        <v>252</v>
      </c>
      <c r="B66" s="45" t="s">
        <v>81</v>
      </c>
      <c r="C66" s="31" t="s">
        <v>87</v>
      </c>
      <c r="D66" s="48">
        <v>149</v>
      </c>
      <c r="E66" s="33">
        <v>0.5</v>
      </c>
      <c r="F66" s="52">
        <v>1</v>
      </c>
      <c r="G66" s="34">
        <v>10.039999999999999</v>
      </c>
      <c r="H66" s="55">
        <v>1</v>
      </c>
      <c r="I66" s="34">
        <v>1.8</v>
      </c>
      <c r="J66" s="55">
        <f t="shared" si="34"/>
        <v>13.54</v>
      </c>
      <c r="K66" s="31">
        <v>0.8</v>
      </c>
      <c r="L66" s="55">
        <v>14.34</v>
      </c>
      <c r="M66" s="35">
        <f t="shared" si="22"/>
        <v>0.94421199442119941</v>
      </c>
      <c r="N66" s="45">
        <v>15.5</v>
      </c>
      <c r="O66" s="34">
        <f t="shared" si="31"/>
        <v>29.84</v>
      </c>
      <c r="P66" s="57">
        <f t="shared" si="23"/>
        <v>13.496376811594203</v>
      </c>
      <c r="Q66" s="32">
        <v>-947.35299999999995</v>
      </c>
      <c r="R66" s="48">
        <v>206902.921</v>
      </c>
      <c r="S66" s="32">
        <v>120103.87300000001</v>
      </c>
      <c r="T66" s="48">
        <v>81723.084000000003</v>
      </c>
      <c r="U66" s="32">
        <v>0</v>
      </c>
      <c r="V66" s="48">
        <f t="shared" si="32"/>
        <v>327006.79399999999</v>
      </c>
      <c r="W66" s="32">
        <f t="shared" si="33"/>
        <v>326059.44099999999</v>
      </c>
      <c r="X66" s="48">
        <f t="shared" si="24"/>
        <v>2194.6764697986578</v>
      </c>
      <c r="Y66" s="32">
        <f t="shared" si="25"/>
        <v>1646.1993959731542</v>
      </c>
      <c r="Z66" s="48">
        <f t="shared" si="26"/>
        <v>1639.841322147651</v>
      </c>
      <c r="AA66" s="61">
        <f t="shared" si="27"/>
        <v>1388.6102080536914</v>
      </c>
    </row>
    <row r="67" spans="1:27" outlineLevel="2">
      <c r="A67" s="43" t="s">
        <v>252</v>
      </c>
      <c r="B67" s="46" t="s">
        <v>129</v>
      </c>
      <c r="C67" s="37" t="s">
        <v>130</v>
      </c>
      <c r="D67" s="49">
        <v>154</v>
      </c>
      <c r="E67" s="39">
        <v>1</v>
      </c>
      <c r="F67" s="53">
        <v>1</v>
      </c>
      <c r="G67" s="40">
        <v>20.350000000000001</v>
      </c>
      <c r="H67" s="56">
        <v>0</v>
      </c>
      <c r="I67" s="40">
        <v>0</v>
      </c>
      <c r="J67" s="56">
        <f t="shared" si="34"/>
        <v>16.75</v>
      </c>
      <c r="K67" s="37">
        <v>5.6</v>
      </c>
      <c r="L67" s="56">
        <v>22.35</v>
      </c>
      <c r="M67" s="41">
        <f t="shared" si="22"/>
        <v>0.7494407158836689</v>
      </c>
      <c r="N67" s="46">
        <v>12.4</v>
      </c>
      <c r="O67" s="40">
        <f t="shared" si="31"/>
        <v>34.75</v>
      </c>
      <c r="P67" s="58">
        <f t="shared" si="23"/>
        <v>7.5675675675675667</v>
      </c>
      <c r="Q67" s="38">
        <v>-35104.993000000002</v>
      </c>
      <c r="R67" s="49">
        <v>302466.424</v>
      </c>
      <c r="S67" s="38">
        <v>81354.195999999996</v>
      </c>
      <c r="T67" s="49">
        <v>28239.135999999999</v>
      </c>
      <c r="U67" s="38">
        <v>0</v>
      </c>
      <c r="V67" s="49">
        <f t="shared" si="32"/>
        <v>383820.62</v>
      </c>
      <c r="W67" s="38">
        <f t="shared" si="33"/>
        <v>348715.62699999998</v>
      </c>
      <c r="X67" s="49">
        <f t="shared" si="24"/>
        <v>2492.3416883116884</v>
      </c>
      <c r="Y67" s="38">
        <f t="shared" si="25"/>
        <v>2308.9706753246751</v>
      </c>
      <c r="Z67" s="49">
        <f t="shared" si="26"/>
        <v>2081.0161753246753</v>
      </c>
      <c r="AA67" s="62">
        <f t="shared" si="27"/>
        <v>1964.0676883116882</v>
      </c>
    </row>
    <row r="68" spans="1:27" outlineLevel="2">
      <c r="A68" s="42" t="s">
        <v>252</v>
      </c>
      <c r="B68" s="45" t="s">
        <v>32</v>
      </c>
      <c r="C68" s="31" t="s">
        <v>59</v>
      </c>
      <c r="D68" s="48">
        <v>159</v>
      </c>
      <c r="E68" s="33">
        <v>1</v>
      </c>
      <c r="F68" s="52">
        <v>1</v>
      </c>
      <c r="G68" s="34">
        <v>11.92</v>
      </c>
      <c r="H68" s="55">
        <v>1</v>
      </c>
      <c r="I68" s="34">
        <v>2.09</v>
      </c>
      <c r="J68" s="55">
        <f t="shared" si="34"/>
        <v>17.010000000000002</v>
      </c>
      <c r="K68" s="31">
        <v>0</v>
      </c>
      <c r="L68" s="55">
        <v>17.010000000000002</v>
      </c>
      <c r="M68" s="35">
        <f t="shared" si="22"/>
        <v>1</v>
      </c>
      <c r="N68" s="45">
        <v>11.9</v>
      </c>
      <c r="O68" s="34">
        <f t="shared" si="31"/>
        <v>28.910000000000004</v>
      </c>
      <c r="P68" s="57">
        <f t="shared" si="23"/>
        <v>12.306501547987617</v>
      </c>
      <c r="Q68" s="32">
        <v>-19082.142</v>
      </c>
      <c r="R68" s="48">
        <v>271212.26199999999</v>
      </c>
      <c r="S68" s="32">
        <v>202575.87599999999</v>
      </c>
      <c r="T68" s="48">
        <v>156476.098</v>
      </c>
      <c r="U68" s="32">
        <v>0</v>
      </c>
      <c r="V68" s="48">
        <f t="shared" si="32"/>
        <v>473788.13799999998</v>
      </c>
      <c r="W68" s="32">
        <f t="shared" si="33"/>
        <v>454705.99599999998</v>
      </c>
      <c r="X68" s="48">
        <f t="shared" si="24"/>
        <v>2979.799610062893</v>
      </c>
      <c r="Y68" s="32">
        <f t="shared" si="25"/>
        <v>1995.6732075471696</v>
      </c>
      <c r="Z68" s="48">
        <f t="shared" si="26"/>
        <v>1875.6597358490565</v>
      </c>
      <c r="AA68" s="61">
        <f t="shared" si="27"/>
        <v>1705.7374968553459</v>
      </c>
    </row>
    <row r="69" spans="1:27" outlineLevel="2">
      <c r="A69" s="43" t="s">
        <v>252</v>
      </c>
      <c r="B69" s="46" t="s">
        <v>114</v>
      </c>
      <c r="C69" s="37" t="s">
        <v>115</v>
      </c>
      <c r="D69" s="49">
        <v>161</v>
      </c>
      <c r="E69" s="39">
        <v>1</v>
      </c>
      <c r="F69" s="53">
        <v>1</v>
      </c>
      <c r="G69" s="40">
        <v>17.98</v>
      </c>
      <c r="H69" s="56">
        <v>2.1</v>
      </c>
      <c r="I69" s="40">
        <v>1.05</v>
      </c>
      <c r="J69" s="56">
        <f t="shared" si="34"/>
        <v>14.629999999999999</v>
      </c>
      <c r="K69" s="37">
        <v>8.5</v>
      </c>
      <c r="L69" s="56">
        <v>23.13</v>
      </c>
      <c r="M69" s="41">
        <f t="shared" si="22"/>
        <v>0.63251188932122782</v>
      </c>
      <c r="N69" s="46">
        <v>17.3</v>
      </c>
      <c r="O69" s="40">
        <f t="shared" si="31"/>
        <v>40.43</v>
      </c>
      <c r="P69" s="58">
        <f t="shared" si="23"/>
        <v>8.0179282868525892</v>
      </c>
      <c r="Q69" s="38">
        <v>-903.53800000000001</v>
      </c>
      <c r="R69" s="49">
        <v>380602.52500000002</v>
      </c>
      <c r="S69" s="38">
        <v>107024.51300000001</v>
      </c>
      <c r="T69" s="49">
        <v>37774.091999999997</v>
      </c>
      <c r="U69" s="38">
        <v>0</v>
      </c>
      <c r="V69" s="49">
        <f t="shared" si="32"/>
        <v>487627.03800000006</v>
      </c>
      <c r="W69" s="38">
        <f t="shared" si="33"/>
        <v>486723.50000000006</v>
      </c>
      <c r="X69" s="49">
        <f t="shared" si="24"/>
        <v>3028.7393664596275</v>
      </c>
      <c r="Y69" s="38">
        <f t="shared" si="25"/>
        <v>2794.1176770186339</v>
      </c>
      <c r="Z69" s="49">
        <f t="shared" si="26"/>
        <v>2788.5056397515532</v>
      </c>
      <c r="AA69" s="62">
        <f t="shared" si="27"/>
        <v>2363.9908385093167</v>
      </c>
    </row>
    <row r="70" spans="1:27" outlineLevel="2">
      <c r="A70" s="42" t="s">
        <v>252</v>
      </c>
      <c r="B70" s="45" t="s">
        <v>124</v>
      </c>
      <c r="C70" s="31" t="s">
        <v>126</v>
      </c>
      <c r="D70" s="48">
        <v>163</v>
      </c>
      <c r="E70" s="33">
        <v>1</v>
      </c>
      <c r="F70" s="52">
        <v>1</v>
      </c>
      <c r="G70" s="34">
        <v>21.8</v>
      </c>
      <c r="H70" s="55">
        <v>1.5</v>
      </c>
      <c r="I70" s="34">
        <v>1</v>
      </c>
      <c r="J70" s="55">
        <f t="shared" si="34"/>
        <v>22.8</v>
      </c>
      <c r="K70" s="31">
        <v>3.5</v>
      </c>
      <c r="L70" s="55">
        <v>26.3</v>
      </c>
      <c r="M70" s="35">
        <f t="shared" si="22"/>
        <v>0.86692015209125473</v>
      </c>
      <c r="N70" s="45">
        <v>16.100000000000001</v>
      </c>
      <c r="O70" s="34">
        <f t="shared" si="31"/>
        <v>42.400000000000006</v>
      </c>
      <c r="P70" s="57">
        <f t="shared" si="23"/>
        <v>6.9957081545064375</v>
      </c>
      <c r="Q70" s="32">
        <v>-1773.759</v>
      </c>
      <c r="R70" s="48">
        <v>370576.652</v>
      </c>
      <c r="S70" s="32">
        <v>178156.649</v>
      </c>
      <c r="T70" s="48">
        <v>56260.02</v>
      </c>
      <c r="U70" s="32">
        <v>85184.785999999993</v>
      </c>
      <c r="V70" s="48">
        <f t="shared" si="32"/>
        <v>548733.30099999998</v>
      </c>
      <c r="W70" s="32">
        <f t="shared" si="33"/>
        <v>546959.54200000002</v>
      </c>
      <c r="X70" s="48">
        <f t="shared" si="24"/>
        <v>3366.4619693251534</v>
      </c>
      <c r="Y70" s="32">
        <f t="shared" si="25"/>
        <v>2498.7024233128832</v>
      </c>
      <c r="Z70" s="48">
        <f t="shared" si="26"/>
        <v>2487.8204662576691</v>
      </c>
      <c r="AA70" s="61">
        <f t="shared" si="27"/>
        <v>2273.4763926380369</v>
      </c>
    </row>
    <row r="71" spans="1:27" outlineLevel="2">
      <c r="A71" s="43" t="s">
        <v>252</v>
      </c>
      <c r="B71" s="46" t="s">
        <v>186</v>
      </c>
      <c r="C71" s="37" t="s">
        <v>187</v>
      </c>
      <c r="D71" s="49">
        <v>169</v>
      </c>
      <c r="E71" s="39">
        <v>0.8</v>
      </c>
      <c r="F71" s="53">
        <v>1</v>
      </c>
      <c r="G71" s="40">
        <v>15.91</v>
      </c>
      <c r="H71" s="56">
        <v>1</v>
      </c>
      <c r="I71" s="40">
        <v>1</v>
      </c>
      <c r="J71" s="56">
        <f t="shared" si="34"/>
        <v>18.71</v>
      </c>
      <c r="K71" s="37">
        <v>1</v>
      </c>
      <c r="L71" s="56">
        <v>19.71</v>
      </c>
      <c r="M71" s="41">
        <f t="shared" si="22"/>
        <v>0.94926433282597666</v>
      </c>
      <c r="N71" s="46">
        <v>8.8000000000000007</v>
      </c>
      <c r="O71" s="40">
        <f t="shared" si="31"/>
        <v>28.51</v>
      </c>
      <c r="P71" s="58">
        <f t="shared" si="23"/>
        <v>9.9940863394441166</v>
      </c>
      <c r="Q71" s="38">
        <v>-14278</v>
      </c>
      <c r="R71" s="49">
        <v>276701.353</v>
      </c>
      <c r="S71" s="38">
        <v>156692.93400000001</v>
      </c>
      <c r="T71" s="49">
        <v>44915.616000000002</v>
      </c>
      <c r="U71" s="38">
        <v>40367.464999999997</v>
      </c>
      <c r="V71" s="49">
        <f t="shared" si="32"/>
        <v>433394.28700000001</v>
      </c>
      <c r="W71" s="38">
        <f t="shared" si="33"/>
        <v>419116.28700000001</v>
      </c>
      <c r="X71" s="49">
        <f t="shared" si="24"/>
        <v>2564.4632366863907</v>
      </c>
      <c r="Y71" s="38">
        <f t="shared" si="25"/>
        <v>2059.8296213017752</v>
      </c>
      <c r="Z71" s="49">
        <f t="shared" si="26"/>
        <v>1975.3444142011836</v>
      </c>
      <c r="AA71" s="62">
        <f t="shared" si="27"/>
        <v>1637.2861124260355</v>
      </c>
    </row>
    <row r="72" spans="1:27" outlineLevel="2">
      <c r="A72" s="42" t="s">
        <v>252</v>
      </c>
      <c r="B72" s="45" t="s">
        <v>168</v>
      </c>
      <c r="C72" s="31" t="s">
        <v>170</v>
      </c>
      <c r="D72" s="48">
        <v>171</v>
      </c>
      <c r="E72" s="33">
        <v>1</v>
      </c>
      <c r="F72" s="52">
        <v>1</v>
      </c>
      <c r="G72" s="34">
        <v>19.37</v>
      </c>
      <c r="H72" s="55">
        <v>1</v>
      </c>
      <c r="I72" s="34">
        <v>3.39</v>
      </c>
      <c r="J72" s="55">
        <f t="shared" si="34"/>
        <v>25.26</v>
      </c>
      <c r="K72" s="31">
        <v>0.5</v>
      </c>
      <c r="L72" s="55">
        <v>25.76</v>
      </c>
      <c r="M72" s="35">
        <f t="shared" ref="M72:M103" si="35">+J72/L72</f>
        <v>0.98059006211180122</v>
      </c>
      <c r="N72" s="45">
        <v>14.8</v>
      </c>
      <c r="O72" s="34">
        <f t="shared" si="31"/>
        <v>40.56</v>
      </c>
      <c r="P72" s="57">
        <f t="shared" ref="P72:P103" si="36">+D72/(H72+G72)</f>
        <v>8.3946980854197353</v>
      </c>
      <c r="Q72" s="32">
        <v>-38037.792999999998</v>
      </c>
      <c r="R72" s="48">
        <v>330878.951</v>
      </c>
      <c r="S72" s="32">
        <v>116500.556</v>
      </c>
      <c r="T72" s="48">
        <v>83791.428</v>
      </c>
      <c r="U72" s="32">
        <v>0</v>
      </c>
      <c r="V72" s="48">
        <f t="shared" si="32"/>
        <v>447379.50699999998</v>
      </c>
      <c r="W72" s="32">
        <f t="shared" si="33"/>
        <v>409341.71399999998</v>
      </c>
      <c r="X72" s="48">
        <f t="shared" ref="X72:X103" si="37">+V72/D72</f>
        <v>2616.2544269005848</v>
      </c>
      <c r="Y72" s="32">
        <f t="shared" ref="Y72:Y103" si="38">+(V72-(U72+T72))/D72</f>
        <v>2126.2460760233917</v>
      </c>
      <c r="Z72" s="48">
        <f t="shared" ref="Z72:Z103" si="39">+((W72-(U72+T72))/D72)</f>
        <v>1903.8028421052629</v>
      </c>
      <c r="AA72" s="61">
        <f t="shared" ref="AA72:AA103" si="40">+R72/D72</f>
        <v>1934.9646257309942</v>
      </c>
    </row>
    <row r="73" spans="1:27" outlineLevel="2">
      <c r="A73" s="43" t="s">
        <v>252</v>
      </c>
      <c r="B73" s="46" t="s">
        <v>32</v>
      </c>
      <c r="C73" s="37" t="s">
        <v>56</v>
      </c>
      <c r="D73" s="49">
        <v>175</v>
      </c>
      <c r="E73" s="39">
        <v>0.75</v>
      </c>
      <c r="F73" s="53">
        <v>1</v>
      </c>
      <c r="G73" s="40">
        <v>15.72</v>
      </c>
      <c r="H73" s="56">
        <v>0</v>
      </c>
      <c r="I73" s="40">
        <v>0.5</v>
      </c>
      <c r="J73" s="56">
        <f t="shared" si="34"/>
        <v>17.97</v>
      </c>
      <c r="K73" s="37">
        <v>0</v>
      </c>
      <c r="L73" s="56">
        <v>17.97</v>
      </c>
      <c r="M73" s="41">
        <f t="shared" si="35"/>
        <v>1</v>
      </c>
      <c r="N73" s="46">
        <v>20.100000000000001</v>
      </c>
      <c r="O73" s="40">
        <f t="shared" si="31"/>
        <v>38.07</v>
      </c>
      <c r="P73" s="58">
        <f t="shared" si="36"/>
        <v>11.132315521628499</v>
      </c>
      <c r="Q73" s="38">
        <v>-11202.968999999999</v>
      </c>
      <c r="R73" s="49">
        <v>205009.40700000001</v>
      </c>
      <c r="S73" s="38">
        <v>101523.93799999999</v>
      </c>
      <c r="T73" s="49">
        <v>54496.588000000003</v>
      </c>
      <c r="U73" s="38">
        <v>0</v>
      </c>
      <c r="V73" s="49">
        <f t="shared" si="32"/>
        <v>306533.34499999997</v>
      </c>
      <c r="W73" s="38">
        <f t="shared" si="33"/>
        <v>295330.37599999999</v>
      </c>
      <c r="X73" s="49">
        <f t="shared" si="37"/>
        <v>1751.6191142857142</v>
      </c>
      <c r="Y73" s="38">
        <f t="shared" si="38"/>
        <v>1440.2100399999999</v>
      </c>
      <c r="Z73" s="49">
        <f t="shared" si="39"/>
        <v>1376.1930742857144</v>
      </c>
      <c r="AA73" s="62">
        <f t="shared" si="40"/>
        <v>1171.4823257142857</v>
      </c>
    </row>
    <row r="74" spans="1:27" outlineLevel="2">
      <c r="A74" s="42" t="s">
        <v>252</v>
      </c>
      <c r="B74" s="45" t="s">
        <v>32</v>
      </c>
      <c r="C74" s="31" t="s">
        <v>63</v>
      </c>
      <c r="D74" s="48">
        <v>187</v>
      </c>
      <c r="E74" s="33">
        <v>1</v>
      </c>
      <c r="F74" s="52">
        <v>1</v>
      </c>
      <c r="G74" s="34">
        <v>16.87</v>
      </c>
      <c r="H74" s="55">
        <v>3</v>
      </c>
      <c r="I74" s="34">
        <v>3</v>
      </c>
      <c r="J74" s="55">
        <f t="shared" si="34"/>
        <v>21.67</v>
      </c>
      <c r="K74" s="31">
        <v>3.2</v>
      </c>
      <c r="L74" s="55">
        <v>24.87</v>
      </c>
      <c r="M74" s="35">
        <f t="shared" si="35"/>
        <v>0.87133092078809815</v>
      </c>
      <c r="N74" s="45">
        <v>17.600000000000001</v>
      </c>
      <c r="O74" s="34">
        <f t="shared" si="31"/>
        <v>42.470000000000006</v>
      </c>
      <c r="P74" s="57">
        <f t="shared" si="36"/>
        <v>9.4111726220432814</v>
      </c>
      <c r="Q74" s="32">
        <v>-21063.923999999999</v>
      </c>
      <c r="R74" s="48">
        <v>374584.40600000002</v>
      </c>
      <c r="S74" s="32">
        <v>198983.606</v>
      </c>
      <c r="T74" s="48">
        <v>147071.88200000001</v>
      </c>
      <c r="U74" s="32">
        <v>0</v>
      </c>
      <c r="V74" s="48">
        <f t="shared" si="32"/>
        <v>573568.01199999999</v>
      </c>
      <c r="W74" s="32">
        <f t="shared" si="33"/>
        <v>552504.08799999999</v>
      </c>
      <c r="X74" s="48">
        <f t="shared" si="37"/>
        <v>3067.2086203208555</v>
      </c>
      <c r="Y74" s="32">
        <f t="shared" si="38"/>
        <v>2280.7279679144385</v>
      </c>
      <c r="Z74" s="48">
        <f t="shared" si="39"/>
        <v>2168.0866631016042</v>
      </c>
      <c r="AA74" s="61">
        <f t="shared" si="40"/>
        <v>2003.1251657754012</v>
      </c>
    </row>
    <row r="75" spans="1:27" outlineLevel="2">
      <c r="A75" s="43" t="s">
        <v>252</v>
      </c>
      <c r="B75" s="46" t="s">
        <v>32</v>
      </c>
      <c r="C75" s="37" t="s">
        <v>41</v>
      </c>
      <c r="D75" s="49">
        <v>188</v>
      </c>
      <c r="E75" s="39">
        <v>1</v>
      </c>
      <c r="F75" s="53">
        <v>0.5</v>
      </c>
      <c r="G75" s="40">
        <v>19.73</v>
      </c>
      <c r="H75" s="56">
        <v>3.84</v>
      </c>
      <c r="I75" s="40">
        <v>2.0499999999999998</v>
      </c>
      <c r="J75" s="56">
        <f t="shared" si="34"/>
        <v>19.82</v>
      </c>
      <c r="K75" s="37">
        <v>7.3</v>
      </c>
      <c r="L75" s="56">
        <v>27.12</v>
      </c>
      <c r="M75" s="41">
        <f t="shared" si="35"/>
        <v>0.7308259587020649</v>
      </c>
      <c r="N75" s="46">
        <v>16.399999999999999</v>
      </c>
      <c r="O75" s="40">
        <f t="shared" si="31"/>
        <v>43.519999999999996</v>
      </c>
      <c r="P75" s="58">
        <f t="shared" si="36"/>
        <v>7.9762409843020787</v>
      </c>
      <c r="Q75" s="38">
        <v>-14949</v>
      </c>
      <c r="R75" s="49">
        <v>383507</v>
      </c>
      <c r="S75" s="38">
        <v>211115</v>
      </c>
      <c r="T75" s="49">
        <v>139472.62591999999</v>
      </c>
      <c r="U75" s="38">
        <v>0</v>
      </c>
      <c r="V75" s="49">
        <f t="shared" si="32"/>
        <v>594622</v>
      </c>
      <c r="W75" s="38">
        <f t="shared" si="33"/>
        <v>579673</v>
      </c>
      <c r="X75" s="49">
        <f t="shared" si="37"/>
        <v>3162.8829787234044</v>
      </c>
      <c r="Y75" s="38">
        <f t="shared" si="38"/>
        <v>2421.0073089361699</v>
      </c>
      <c r="Z75" s="49">
        <f t="shared" si="39"/>
        <v>2341.4913514893615</v>
      </c>
      <c r="AA75" s="62">
        <f t="shared" si="40"/>
        <v>2039.9308510638298</v>
      </c>
    </row>
    <row r="76" spans="1:27" outlineLevel="2">
      <c r="A76" s="42" t="s">
        <v>252</v>
      </c>
      <c r="B76" s="45" t="s">
        <v>32</v>
      </c>
      <c r="C76" s="31" t="s">
        <v>54</v>
      </c>
      <c r="D76" s="48">
        <v>196</v>
      </c>
      <c r="E76" s="33">
        <v>1</v>
      </c>
      <c r="F76" s="52">
        <v>1</v>
      </c>
      <c r="G76" s="34">
        <v>19.309999999999999</v>
      </c>
      <c r="H76" s="55">
        <v>1.01</v>
      </c>
      <c r="I76" s="34">
        <v>1.04</v>
      </c>
      <c r="J76" s="55">
        <f t="shared" si="34"/>
        <v>21.66</v>
      </c>
      <c r="K76" s="31">
        <v>1.7</v>
      </c>
      <c r="L76" s="55">
        <v>23.36</v>
      </c>
      <c r="M76" s="35">
        <f t="shared" si="35"/>
        <v>0.92722602739726034</v>
      </c>
      <c r="N76" s="45">
        <v>12.3</v>
      </c>
      <c r="O76" s="34">
        <f t="shared" si="31"/>
        <v>35.660000000000004</v>
      </c>
      <c r="P76" s="57">
        <f t="shared" si="36"/>
        <v>9.6456692913385833</v>
      </c>
      <c r="Q76" s="32">
        <v>-18942.763999999999</v>
      </c>
      <c r="R76" s="48">
        <v>358845.266</v>
      </c>
      <c r="S76" s="32">
        <v>195729.31200000001</v>
      </c>
      <c r="T76" s="48">
        <v>157167.91899999999</v>
      </c>
      <c r="U76" s="32">
        <v>0</v>
      </c>
      <c r="V76" s="48">
        <f t="shared" si="32"/>
        <v>554574.57799999998</v>
      </c>
      <c r="W76" s="32">
        <f t="shared" si="33"/>
        <v>535631.81400000001</v>
      </c>
      <c r="X76" s="48">
        <f t="shared" si="37"/>
        <v>2829.462132653061</v>
      </c>
      <c r="Y76" s="32">
        <f t="shared" si="38"/>
        <v>2027.5849948979592</v>
      </c>
      <c r="Z76" s="48">
        <f t="shared" si="39"/>
        <v>1930.9382397959184</v>
      </c>
      <c r="AA76" s="61">
        <f t="shared" si="40"/>
        <v>1830.8431938775511</v>
      </c>
    </row>
    <row r="77" spans="1:27" outlineLevel="2">
      <c r="A77" s="43" t="s">
        <v>252</v>
      </c>
      <c r="B77" s="46" t="s">
        <v>201</v>
      </c>
      <c r="C77" s="37" t="s">
        <v>204</v>
      </c>
      <c r="D77" s="49">
        <v>197</v>
      </c>
      <c r="E77" s="39">
        <v>1.05</v>
      </c>
      <c r="F77" s="53">
        <v>1.07</v>
      </c>
      <c r="G77" s="40">
        <v>19.22</v>
      </c>
      <c r="H77" s="56">
        <v>2.02</v>
      </c>
      <c r="I77" s="40">
        <v>1.63</v>
      </c>
      <c r="J77" s="56">
        <f t="shared" si="34"/>
        <v>16.189999999999998</v>
      </c>
      <c r="K77" s="37">
        <v>8.8000000000000007</v>
      </c>
      <c r="L77" s="56">
        <v>24.99</v>
      </c>
      <c r="M77" s="41">
        <f t="shared" si="35"/>
        <v>0.64785914365746289</v>
      </c>
      <c r="N77" s="46">
        <v>15.5</v>
      </c>
      <c r="O77" s="40">
        <f t="shared" si="31"/>
        <v>40.489999999999995</v>
      </c>
      <c r="P77" s="58">
        <f t="shared" si="36"/>
        <v>9.2749529190207163</v>
      </c>
      <c r="Q77" s="38">
        <v>-25773.52</v>
      </c>
      <c r="R77" s="49">
        <v>329982.647</v>
      </c>
      <c r="S77" s="38">
        <v>172919.56</v>
      </c>
      <c r="T77" s="49">
        <v>96310.751999999993</v>
      </c>
      <c r="U77" s="38">
        <v>0</v>
      </c>
      <c r="V77" s="49">
        <f t="shared" si="32"/>
        <v>502902.20699999999</v>
      </c>
      <c r="W77" s="38">
        <f t="shared" si="33"/>
        <v>477128.68699999998</v>
      </c>
      <c r="X77" s="49">
        <f t="shared" si="37"/>
        <v>2552.8030812182742</v>
      </c>
      <c r="Y77" s="38">
        <f t="shared" si="38"/>
        <v>2063.9160152284267</v>
      </c>
      <c r="Z77" s="49">
        <f t="shared" si="39"/>
        <v>1933.0859644670052</v>
      </c>
      <c r="AA77" s="62">
        <f t="shared" si="40"/>
        <v>1675.0388172588832</v>
      </c>
    </row>
    <row r="78" spans="1:27" s="17" customFormat="1" outlineLevel="1">
      <c r="A78" s="44" t="s">
        <v>280</v>
      </c>
      <c r="B78" s="108" t="s">
        <v>272</v>
      </c>
      <c r="C78" s="109"/>
      <c r="D78" s="50">
        <f t="shared" ref="D78:L78" si="41">SUBTOTAL(9,D56:D77)</f>
        <v>3316</v>
      </c>
      <c r="E78" s="110">
        <f t="shared" si="41"/>
        <v>21.8</v>
      </c>
      <c r="F78" s="111">
        <f t="shared" si="41"/>
        <v>19.57</v>
      </c>
      <c r="G78" s="112">
        <f t="shared" si="41"/>
        <v>355.36</v>
      </c>
      <c r="H78" s="113">
        <f t="shared" si="41"/>
        <v>29.32</v>
      </c>
      <c r="I78" s="112">
        <f t="shared" si="41"/>
        <v>27.15</v>
      </c>
      <c r="J78" s="113">
        <f t="shared" si="41"/>
        <v>380.4</v>
      </c>
      <c r="K78" s="109">
        <f t="shared" si="41"/>
        <v>73.599999999999994</v>
      </c>
      <c r="L78" s="113">
        <f t="shared" si="41"/>
        <v>456.20000000000005</v>
      </c>
      <c r="M78" s="64">
        <f t="shared" si="35"/>
        <v>0.83384480491012702</v>
      </c>
      <c r="N78" s="108">
        <f>SUBTOTAL(9,N56:N77)</f>
        <v>292.40000000000003</v>
      </c>
      <c r="O78" s="112">
        <f>SUBTOTAL(9,O56:O77)</f>
        <v>746.40000000000009</v>
      </c>
      <c r="P78" s="59">
        <f t="shared" si="36"/>
        <v>8.6201518144951645</v>
      </c>
      <c r="Q78" s="63">
        <f t="shared" ref="Q78:W78" si="42">SUBTOTAL(9,Q56:Q77)</f>
        <v>-436740.18900000007</v>
      </c>
      <c r="R78" s="50">
        <f t="shared" si="42"/>
        <v>6462551.6550000003</v>
      </c>
      <c r="S78" s="63">
        <f t="shared" si="42"/>
        <v>3120178.9209999996</v>
      </c>
      <c r="T78" s="50">
        <f t="shared" si="42"/>
        <v>1652106.6119200001</v>
      </c>
      <c r="U78" s="63">
        <f t="shared" si="42"/>
        <v>290346.696</v>
      </c>
      <c r="V78" s="50">
        <f t="shared" si="42"/>
        <v>9582730.5759999994</v>
      </c>
      <c r="W78" s="63">
        <f t="shared" si="42"/>
        <v>9145990.3870000001</v>
      </c>
      <c r="X78" s="50">
        <f t="shared" si="37"/>
        <v>2889.8463739445115</v>
      </c>
      <c r="Y78" s="63">
        <f t="shared" si="38"/>
        <v>2304.0643148612785</v>
      </c>
      <c r="Z78" s="50">
        <f t="shared" si="39"/>
        <v>2172.3573821109771</v>
      </c>
      <c r="AA78" s="65">
        <f t="shared" si="40"/>
        <v>1948.8997753317251</v>
      </c>
    </row>
    <row r="79" spans="1:27" outlineLevel="2">
      <c r="A79" s="72" t="s">
        <v>253</v>
      </c>
      <c r="B79" s="73" t="s">
        <v>88</v>
      </c>
      <c r="C79" s="74" t="s">
        <v>92</v>
      </c>
      <c r="D79" s="75">
        <v>209</v>
      </c>
      <c r="E79" s="76">
        <v>1</v>
      </c>
      <c r="F79" s="77">
        <v>0</v>
      </c>
      <c r="G79" s="78">
        <v>23.53</v>
      </c>
      <c r="H79" s="79">
        <v>2</v>
      </c>
      <c r="I79" s="78">
        <v>1.06</v>
      </c>
      <c r="J79" s="79">
        <f t="shared" ref="J79:J93" si="43">+L79-K79</f>
        <v>20.189999999999998</v>
      </c>
      <c r="K79" s="74">
        <v>7.4</v>
      </c>
      <c r="L79" s="79">
        <v>27.59</v>
      </c>
      <c r="M79" s="80">
        <f t="shared" si="35"/>
        <v>0.73178687930409558</v>
      </c>
      <c r="N79" s="73">
        <v>17.600000000000001</v>
      </c>
      <c r="O79" s="78">
        <f t="shared" ref="O79:O93" si="44">+N79+J79+K79</f>
        <v>45.19</v>
      </c>
      <c r="P79" s="81">
        <f t="shared" si="36"/>
        <v>8.1864473168820986</v>
      </c>
      <c r="Q79" s="82">
        <v>-727.53</v>
      </c>
      <c r="R79" s="75">
        <v>295574.40899999999</v>
      </c>
      <c r="S79" s="82">
        <v>131929.821</v>
      </c>
      <c r="T79" s="75">
        <v>80002.967999999993</v>
      </c>
      <c r="U79" s="82">
        <v>0</v>
      </c>
      <c r="V79" s="75">
        <f t="shared" ref="V79:V93" si="45">+S79+R79</f>
        <v>427504.23</v>
      </c>
      <c r="W79" s="82">
        <f t="shared" ref="W79:W93" si="46">+V79+Q79</f>
        <v>426776.69999999995</v>
      </c>
      <c r="X79" s="75">
        <f t="shared" si="37"/>
        <v>2045.4747846889952</v>
      </c>
      <c r="Y79" s="82">
        <f t="shared" si="38"/>
        <v>1662.6854641148325</v>
      </c>
      <c r="Z79" s="75">
        <f t="shared" si="39"/>
        <v>1659.2044593301434</v>
      </c>
      <c r="AA79" s="83">
        <f t="shared" si="40"/>
        <v>1414.2316220095693</v>
      </c>
    </row>
    <row r="80" spans="1:27" outlineLevel="2">
      <c r="A80" s="42" t="s">
        <v>253</v>
      </c>
      <c r="B80" s="45" t="s">
        <v>133</v>
      </c>
      <c r="C80" s="31" t="s">
        <v>134</v>
      </c>
      <c r="D80" s="48">
        <v>211</v>
      </c>
      <c r="E80" s="33">
        <v>1</v>
      </c>
      <c r="F80" s="52">
        <v>1</v>
      </c>
      <c r="G80" s="34">
        <v>24.38</v>
      </c>
      <c r="H80" s="55">
        <v>5</v>
      </c>
      <c r="I80" s="34">
        <v>0</v>
      </c>
      <c r="J80" s="55">
        <f t="shared" si="43"/>
        <v>24.28</v>
      </c>
      <c r="K80" s="31">
        <v>7.1</v>
      </c>
      <c r="L80" s="55">
        <v>31.38</v>
      </c>
      <c r="M80" s="35">
        <f t="shared" si="35"/>
        <v>0.77374123645634163</v>
      </c>
      <c r="N80" s="45">
        <v>21.8</v>
      </c>
      <c r="O80" s="34">
        <f t="shared" si="44"/>
        <v>53.18</v>
      </c>
      <c r="P80" s="57">
        <f t="shared" si="36"/>
        <v>7.1817562968005451</v>
      </c>
      <c r="Q80" s="32">
        <v>-19027.019</v>
      </c>
      <c r="R80" s="48">
        <v>532536.87800000003</v>
      </c>
      <c r="S80" s="32">
        <v>138334.41</v>
      </c>
      <c r="T80" s="48">
        <v>43229.351999999999</v>
      </c>
      <c r="U80" s="32">
        <v>34210.17</v>
      </c>
      <c r="V80" s="48">
        <f t="shared" si="45"/>
        <v>670871.28800000006</v>
      </c>
      <c r="W80" s="32">
        <f t="shared" si="46"/>
        <v>651844.26900000009</v>
      </c>
      <c r="X80" s="48">
        <f t="shared" si="37"/>
        <v>3179.4847772511853</v>
      </c>
      <c r="Y80" s="32">
        <f t="shared" si="38"/>
        <v>2812.4728246445502</v>
      </c>
      <c r="Z80" s="48">
        <f t="shared" si="39"/>
        <v>2722.2973791469199</v>
      </c>
      <c r="AA80" s="61">
        <f t="shared" si="40"/>
        <v>2523.87145971564</v>
      </c>
    </row>
    <row r="81" spans="1:27" outlineLevel="2">
      <c r="A81" s="43" t="s">
        <v>253</v>
      </c>
      <c r="B81" s="46" t="s">
        <v>181</v>
      </c>
      <c r="C81" s="37" t="s">
        <v>182</v>
      </c>
      <c r="D81" s="49">
        <v>212</v>
      </c>
      <c r="E81" s="39">
        <v>1</v>
      </c>
      <c r="F81" s="53">
        <v>0</v>
      </c>
      <c r="G81" s="40">
        <v>21.56</v>
      </c>
      <c r="H81" s="56">
        <v>1.9</v>
      </c>
      <c r="I81" s="40">
        <v>1</v>
      </c>
      <c r="J81" s="56">
        <f t="shared" si="43"/>
        <v>19.260000000000002</v>
      </c>
      <c r="K81" s="37">
        <v>6.2</v>
      </c>
      <c r="L81" s="56">
        <v>25.46</v>
      </c>
      <c r="M81" s="41">
        <f t="shared" si="35"/>
        <v>0.75648075412411631</v>
      </c>
      <c r="N81" s="46">
        <v>22.6</v>
      </c>
      <c r="O81" s="40">
        <f t="shared" si="44"/>
        <v>48.06</v>
      </c>
      <c r="P81" s="58">
        <f t="shared" si="36"/>
        <v>9.0366581415174778</v>
      </c>
      <c r="Q81" s="38">
        <v>-22447.101999999999</v>
      </c>
      <c r="R81" s="49">
        <v>421440.32500000001</v>
      </c>
      <c r="S81" s="38">
        <v>200967.12599999999</v>
      </c>
      <c r="T81" s="49">
        <v>115701.39599999999</v>
      </c>
      <c r="U81" s="38">
        <v>16154.705</v>
      </c>
      <c r="V81" s="49">
        <f t="shared" si="45"/>
        <v>622407.451</v>
      </c>
      <c r="W81" s="38">
        <f t="shared" si="46"/>
        <v>599960.34900000005</v>
      </c>
      <c r="X81" s="49">
        <f t="shared" si="37"/>
        <v>2935.8842028301888</v>
      </c>
      <c r="Y81" s="38">
        <f t="shared" si="38"/>
        <v>2313.9214622641507</v>
      </c>
      <c r="Z81" s="49">
        <f t="shared" si="39"/>
        <v>2208.0389056603776</v>
      </c>
      <c r="AA81" s="62">
        <f t="shared" si="40"/>
        <v>1987.9260613207548</v>
      </c>
    </row>
    <row r="82" spans="1:27" outlineLevel="2">
      <c r="A82" s="42" t="s">
        <v>253</v>
      </c>
      <c r="B82" s="45" t="s">
        <v>183</v>
      </c>
      <c r="C82" s="31" t="s">
        <v>184</v>
      </c>
      <c r="D82" s="48">
        <v>216</v>
      </c>
      <c r="E82" s="33">
        <v>0.7</v>
      </c>
      <c r="F82" s="52">
        <v>0</v>
      </c>
      <c r="G82" s="34">
        <v>20.76</v>
      </c>
      <c r="H82" s="55">
        <v>2</v>
      </c>
      <c r="I82" s="34">
        <v>1.5</v>
      </c>
      <c r="J82" s="55">
        <f t="shared" si="43"/>
        <v>23.16</v>
      </c>
      <c r="K82" s="31">
        <v>1.8</v>
      </c>
      <c r="L82" s="55">
        <v>24.96</v>
      </c>
      <c r="M82" s="35">
        <f t="shared" si="35"/>
        <v>0.92788461538461531</v>
      </c>
      <c r="N82" s="45">
        <v>10.8</v>
      </c>
      <c r="O82" s="34">
        <f t="shared" si="44"/>
        <v>35.76</v>
      </c>
      <c r="P82" s="57">
        <f t="shared" si="36"/>
        <v>9.4903339191564147</v>
      </c>
      <c r="Q82" s="32">
        <v>-35751.919999999998</v>
      </c>
      <c r="R82" s="48">
        <v>378814.21</v>
      </c>
      <c r="S82" s="32">
        <v>177133.386</v>
      </c>
      <c r="T82" s="48">
        <v>69541.691999999995</v>
      </c>
      <c r="U82" s="32">
        <v>20496.725999999999</v>
      </c>
      <c r="V82" s="48">
        <f t="shared" si="45"/>
        <v>555947.59600000002</v>
      </c>
      <c r="W82" s="32">
        <f t="shared" si="46"/>
        <v>520195.67600000004</v>
      </c>
      <c r="X82" s="48">
        <f t="shared" si="37"/>
        <v>2573.8314629629631</v>
      </c>
      <c r="Y82" s="32">
        <f t="shared" si="38"/>
        <v>2156.9869351851853</v>
      </c>
      <c r="Z82" s="48">
        <f t="shared" si="39"/>
        <v>1991.4687870370371</v>
      </c>
      <c r="AA82" s="61">
        <f t="shared" si="40"/>
        <v>1753.7694907407408</v>
      </c>
    </row>
    <row r="83" spans="1:27" outlineLevel="2">
      <c r="A83" s="43" t="s">
        <v>253</v>
      </c>
      <c r="B83" s="46" t="s">
        <v>201</v>
      </c>
      <c r="C83" s="37" t="s">
        <v>202</v>
      </c>
      <c r="D83" s="49">
        <v>218</v>
      </c>
      <c r="E83" s="39">
        <v>1</v>
      </c>
      <c r="F83" s="53">
        <v>1</v>
      </c>
      <c r="G83" s="40">
        <v>22.73</v>
      </c>
      <c r="H83" s="56">
        <v>1</v>
      </c>
      <c r="I83" s="40">
        <v>0.82</v>
      </c>
      <c r="J83" s="56">
        <f t="shared" si="43"/>
        <v>22.450000000000003</v>
      </c>
      <c r="K83" s="37">
        <v>4.0999999999999996</v>
      </c>
      <c r="L83" s="56">
        <v>26.55</v>
      </c>
      <c r="M83" s="41">
        <f t="shared" si="35"/>
        <v>0.84557438794726936</v>
      </c>
      <c r="N83" s="46">
        <v>15.2</v>
      </c>
      <c r="O83" s="40">
        <f t="shared" si="44"/>
        <v>41.750000000000007</v>
      </c>
      <c r="P83" s="58">
        <f t="shared" si="36"/>
        <v>9.1866835229667085</v>
      </c>
      <c r="Q83" s="38">
        <v>-10286.263000000001</v>
      </c>
      <c r="R83" s="49">
        <v>371484.07199999999</v>
      </c>
      <c r="S83" s="38">
        <v>163392.53200000001</v>
      </c>
      <c r="T83" s="49">
        <v>79766.28</v>
      </c>
      <c r="U83" s="38">
        <v>0</v>
      </c>
      <c r="V83" s="49">
        <f t="shared" si="45"/>
        <v>534876.60400000005</v>
      </c>
      <c r="W83" s="38">
        <f t="shared" si="46"/>
        <v>524590.34100000001</v>
      </c>
      <c r="X83" s="49">
        <f t="shared" si="37"/>
        <v>2453.562403669725</v>
      </c>
      <c r="Y83" s="38">
        <f t="shared" si="38"/>
        <v>2087.6620366972479</v>
      </c>
      <c r="Z83" s="49">
        <f t="shared" si="39"/>
        <v>2040.4773440366971</v>
      </c>
      <c r="AA83" s="62">
        <f t="shared" si="40"/>
        <v>1704.0553761467888</v>
      </c>
    </row>
    <row r="84" spans="1:27" outlineLevel="2">
      <c r="A84" s="42" t="s">
        <v>253</v>
      </c>
      <c r="B84" s="45" t="s">
        <v>229</v>
      </c>
      <c r="C84" s="31" t="s">
        <v>230</v>
      </c>
      <c r="D84" s="48">
        <v>228</v>
      </c>
      <c r="E84" s="33">
        <v>1</v>
      </c>
      <c r="F84" s="52">
        <v>1</v>
      </c>
      <c r="G84" s="34">
        <v>28.16</v>
      </c>
      <c r="H84" s="55">
        <v>1</v>
      </c>
      <c r="I84" s="34">
        <v>1.8</v>
      </c>
      <c r="J84" s="55">
        <f t="shared" si="43"/>
        <v>31.26</v>
      </c>
      <c r="K84" s="31">
        <v>1.7</v>
      </c>
      <c r="L84" s="55">
        <v>32.96</v>
      </c>
      <c r="M84" s="35">
        <f t="shared" si="35"/>
        <v>0.94842233009708743</v>
      </c>
      <c r="N84" s="45">
        <v>16</v>
      </c>
      <c r="O84" s="34">
        <f t="shared" si="44"/>
        <v>48.960000000000008</v>
      </c>
      <c r="P84" s="57">
        <f t="shared" si="36"/>
        <v>7.8189300411522638</v>
      </c>
      <c r="Q84" s="32">
        <v>-33015.817000000003</v>
      </c>
      <c r="R84" s="48">
        <v>454889.93900000001</v>
      </c>
      <c r="S84" s="32">
        <v>223806.10200000001</v>
      </c>
      <c r="T84" s="48">
        <v>82237.728000000003</v>
      </c>
      <c r="U84" s="32">
        <v>54778.610999999997</v>
      </c>
      <c r="V84" s="48">
        <f t="shared" si="45"/>
        <v>678696.04099999997</v>
      </c>
      <c r="W84" s="32">
        <f t="shared" si="46"/>
        <v>645680.22399999993</v>
      </c>
      <c r="X84" s="48">
        <f t="shared" si="37"/>
        <v>2976.7370219298246</v>
      </c>
      <c r="Y84" s="32">
        <f t="shared" si="38"/>
        <v>2375.7881666666663</v>
      </c>
      <c r="Z84" s="48">
        <f t="shared" si="39"/>
        <v>2230.9819517543856</v>
      </c>
      <c r="AA84" s="61">
        <f t="shared" si="40"/>
        <v>1995.1313114035088</v>
      </c>
    </row>
    <row r="85" spans="1:27" outlineLevel="2">
      <c r="A85" s="43" t="s">
        <v>253</v>
      </c>
      <c r="B85" s="46" t="s">
        <v>32</v>
      </c>
      <c r="C85" s="37" t="s">
        <v>64</v>
      </c>
      <c r="D85" s="49">
        <v>236</v>
      </c>
      <c r="E85" s="39">
        <v>1</v>
      </c>
      <c r="F85" s="53">
        <v>1</v>
      </c>
      <c r="G85" s="40">
        <v>21.28</v>
      </c>
      <c r="H85" s="56">
        <v>3</v>
      </c>
      <c r="I85" s="40">
        <v>0.49</v>
      </c>
      <c r="J85" s="56">
        <f t="shared" si="43"/>
        <v>24.87</v>
      </c>
      <c r="K85" s="37">
        <v>1.9</v>
      </c>
      <c r="L85" s="56">
        <v>26.77</v>
      </c>
      <c r="M85" s="41">
        <f t="shared" si="35"/>
        <v>0.92902502801643638</v>
      </c>
      <c r="N85" s="46">
        <v>8.6</v>
      </c>
      <c r="O85" s="40">
        <f t="shared" si="44"/>
        <v>35.369999999999997</v>
      </c>
      <c r="P85" s="58">
        <f t="shared" si="36"/>
        <v>9.7199341021416803</v>
      </c>
      <c r="Q85" s="38">
        <v>-17756.556</v>
      </c>
      <c r="R85" s="49">
        <v>329831.82500000001</v>
      </c>
      <c r="S85" s="38">
        <v>206531.13500000001</v>
      </c>
      <c r="T85" s="49">
        <v>142733.016</v>
      </c>
      <c r="U85" s="38">
        <v>0</v>
      </c>
      <c r="V85" s="49">
        <f t="shared" si="45"/>
        <v>536362.96</v>
      </c>
      <c r="W85" s="38">
        <f t="shared" si="46"/>
        <v>518606.40399999998</v>
      </c>
      <c r="X85" s="49">
        <f t="shared" si="37"/>
        <v>2272.724406779661</v>
      </c>
      <c r="Y85" s="38">
        <f t="shared" si="38"/>
        <v>1667.9234915254235</v>
      </c>
      <c r="Z85" s="49">
        <f t="shared" si="39"/>
        <v>1592.6838474576271</v>
      </c>
      <c r="AA85" s="62">
        <f t="shared" si="40"/>
        <v>1397.5924788135594</v>
      </c>
    </row>
    <row r="86" spans="1:27" outlineLevel="2">
      <c r="A86" s="42" t="s">
        <v>253</v>
      </c>
      <c r="B86" s="45" t="s">
        <v>116</v>
      </c>
      <c r="C86" s="31" t="s">
        <v>118</v>
      </c>
      <c r="D86" s="48">
        <v>241</v>
      </c>
      <c r="E86" s="33">
        <v>1</v>
      </c>
      <c r="F86" s="52">
        <v>1.07</v>
      </c>
      <c r="G86" s="34">
        <v>29.45</v>
      </c>
      <c r="H86" s="55">
        <v>2.0499999999999998</v>
      </c>
      <c r="I86" s="34">
        <v>0</v>
      </c>
      <c r="J86" s="55">
        <f t="shared" si="43"/>
        <v>29.57</v>
      </c>
      <c r="K86" s="31">
        <v>4</v>
      </c>
      <c r="L86" s="55">
        <v>33.57</v>
      </c>
      <c r="M86" s="35">
        <f t="shared" si="35"/>
        <v>0.8808459934465297</v>
      </c>
      <c r="N86" s="45">
        <v>23.6</v>
      </c>
      <c r="O86" s="34">
        <f t="shared" si="44"/>
        <v>57.17</v>
      </c>
      <c r="P86" s="57">
        <f t="shared" si="36"/>
        <v>7.6507936507936511</v>
      </c>
      <c r="Q86" s="32">
        <v>-8238.3469999999998</v>
      </c>
      <c r="R86" s="48">
        <v>486824.34</v>
      </c>
      <c r="S86" s="32">
        <v>188921.845</v>
      </c>
      <c r="T86" s="48">
        <v>123845.004</v>
      </c>
      <c r="U86" s="32">
        <v>0</v>
      </c>
      <c r="V86" s="48">
        <f t="shared" si="45"/>
        <v>675746.18500000006</v>
      </c>
      <c r="W86" s="32">
        <f t="shared" si="46"/>
        <v>667507.83800000011</v>
      </c>
      <c r="X86" s="48">
        <f t="shared" si="37"/>
        <v>2803.9260788381744</v>
      </c>
      <c r="Y86" s="32">
        <f t="shared" si="38"/>
        <v>2290.046394190872</v>
      </c>
      <c r="Z86" s="48">
        <f t="shared" si="39"/>
        <v>2255.8623817427392</v>
      </c>
      <c r="AA86" s="61">
        <f t="shared" si="40"/>
        <v>2020.0180082987554</v>
      </c>
    </row>
    <row r="87" spans="1:27" outlineLevel="2">
      <c r="A87" s="43" t="s">
        <v>253</v>
      </c>
      <c r="B87" s="46" t="s">
        <v>32</v>
      </c>
      <c r="C87" s="37" t="s">
        <v>60</v>
      </c>
      <c r="D87" s="49">
        <v>246</v>
      </c>
      <c r="E87" s="39">
        <v>1</v>
      </c>
      <c r="F87" s="53">
        <v>1</v>
      </c>
      <c r="G87" s="40">
        <v>25.9</v>
      </c>
      <c r="H87" s="56">
        <v>2</v>
      </c>
      <c r="I87" s="40">
        <v>1.83</v>
      </c>
      <c r="J87" s="56">
        <f t="shared" si="43"/>
        <v>29.73</v>
      </c>
      <c r="K87" s="37">
        <v>2</v>
      </c>
      <c r="L87" s="56">
        <v>31.73</v>
      </c>
      <c r="M87" s="41">
        <f t="shared" si="35"/>
        <v>0.93696816892530732</v>
      </c>
      <c r="N87" s="46">
        <v>11.5</v>
      </c>
      <c r="O87" s="40">
        <f t="shared" si="44"/>
        <v>43.230000000000004</v>
      </c>
      <c r="P87" s="58">
        <f t="shared" si="36"/>
        <v>8.8172043010752699</v>
      </c>
      <c r="Q87" s="38">
        <v>-21326</v>
      </c>
      <c r="R87" s="49">
        <v>430764</v>
      </c>
      <c r="S87" s="38">
        <v>224481</v>
      </c>
      <c r="T87" s="49">
        <v>164356.93901106046</v>
      </c>
      <c r="U87" s="38">
        <v>0</v>
      </c>
      <c r="V87" s="49">
        <f t="shared" si="45"/>
        <v>655245</v>
      </c>
      <c r="W87" s="38">
        <f t="shared" si="46"/>
        <v>633919</v>
      </c>
      <c r="X87" s="49">
        <f t="shared" si="37"/>
        <v>2663.5975609756097</v>
      </c>
      <c r="Y87" s="38">
        <f t="shared" si="38"/>
        <v>1995.4799227192664</v>
      </c>
      <c r="Z87" s="49">
        <f t="shared" si="39"/>
        <v>1908.7888658086974</v>
      </c>
      <c r="AA87" s="62">
        <f t="shared" si="40"/>
        <v>1751.0731707317073</v>
      </c>
    </row>
    <row r="88" spans="1:27" outlineLevel="2">
      <c r="A88" s="42" t="s">
        <v>253</v>
      </c>
      <c r="B88" s="45" t="s">
        <v>238</v>
      </c>
      <c r="C88" s="31" t="s">
        <v>239</v>
      </c>
      <c r="D88" s="48">
        <v>246</v>
      </c>
      <c r="E88" s="33">
        <v>1</v>
      </c>
      <c r="F88" s="52">
        <v>1</v>
      </c>
      <c r="G88" s="34">
        <v>27.52</v>
      </c>
      <c r="H88" s="55">
        <v>0</v>
      </c>
      <c r="I88" s="34">
        <v>4.5199999999999996</v>
      </c>
      <c r="J88" s="55">
        <f t="shared" si="43"/>
        <v>29.939999999999998</v>
      </c>
      <c r="K88" s="31">
        <v>4.0999999999999996</v>
      </c>
      <c r="L88" s="55">
        <v>34.04</v>
      </c>
      <c r="M88" s="35">
        <f t="shared" si="35"/>
        <v>0.87955346650998822</v>
      </c>
      <c r="N88" s="45">
        <v>18.600000000000001</v>
      </c>
      <c r="O88" s="34">
        <f t="shared" si="44"/>
        <v>52.64</v>
      </c>
      <c r="P88" s="57">
        <f t="shared" si="36"/>
        <v>8.9389534883720927</v>
      </c>
      <c r="Q88" s="32">
        <v>-40792.175000000003</v>
      </c>
      <c r="R88" s="48">
        <v>452340.63</v>
      </c>
      <c r="S88" s="32">
        <v>154808.231</v>
      </c>
      <c r="T88" s="48">
        <v>65784.995999999999</v>
      </c>
      <c r="U88" s="32">
        <v>1782.876</v>
      </c>
      <c r="V88" s="48">
        <f t="shared" si="45"/>
        <v>607148.86100000003</v>
      </c>
      <c r="W88" s="32">
        <f t="shared" si="46"/>
        <v>566356.68599999999</v>
      </c>
      <c r="X88" s="48">
        <f t="shared" si="37"/>
        <v>2468.0848008130083</v>
      </c>
      <c r="Y88" s="32">
        <f t="shared" si="38"/>
        <v>2193.4186544715449</v>
      </c>
      <c r="Z88" s="48">
        <f t="shared" si="39"/>
        <v>2027.5968048780489</v>
      </c>
      <c r="AA88" s="61">
        <f t="shared" si="40"/>
        <v>1838.7830487804879</v>
      </c>
    </row>
    <row r="89" spans="1:27" outlineLevel="2">
      <c r="A89" s="43" t="s">
        <v>253</v>
      </c>
      <c r="B89" s="46" t="s">
        <v>32</v>
      </c>
      <c r="C89" s="37" t="s">
        <v>61</v>
      </c>
      <c r="D89" s="49">
        <v>247</v>
      </c>
      <c r="E89" s="39">
        <v>1</v>
      </c>
      <c r="F89" s="53">
        <v>1</v>
      </c>
      <c r="G89" s="40">
        <v>23.07</v>
      </c>
      <c r="H89" s="56">
        <v>2</v>
      </c>
      <c r="I89" s="40">
        <v>2.02</v>
      </c>
      <c r="J89" s="56">
        <f t="shared" si="43"/>
        <v>27.89</v>
      </c>
      <c r="K89" s="37">
        <v>1.2</v>
      </c>
      <c r="L89" s="56">
        <v>29.09</v>
      </c>
      <c r="M89" s="41">
        <f t="shared" si="35"/>
        <v>0.95874871089721558</v>
      </c>
      <c r="N89" s="46">
        <v>12.2</v>
      </c>
      <c r="O89" s="40">
        <f t="shared" si="44"/>
        <v>41.290000000000006</v>
      </c>
      <c r="P89" s="58">
        <f t="shared" si="36"/>
        <v>9.852413242919825</v>
      </c>
      <c r="Q89" s="38">
        <v>-27560</v>
      </c>
      <c r="R89" s="49">
        <v>389567</v>
      </c>
      <c r="S89" s="38">
        <v>227262</v>
      </c>
      <c r="T89" s="49">
        <v>152780.47998893957</v>
      </c>
      <c r="U89" s="38">
        <v>0</v>
      </c>
      <c r="V89" s="49">
        <f t="shared" si="45"/>
        <v>616829</v>
      </c>
      <c r="W89" s="38">
        <f t="shared" si="46"/>
        <v>589269</v>
      </c>
      <c r="X89" s="49">
        <f t="shared" si="37"/>
        <v>2497.2834008097166</v>
      </c>
      <c r="Y89" s="38">
        <f t="shared" si="38"/>
        <v>1878.7389474132001</v>
      </c>
      <c r="Z89" s="49">
        <f t="shared" si="39"/>
        <v>1767.1600000447791</v>
      </c>
      <c r="AA89" s="62">
        <f t="shared" si="40"/>
        <v>1577.1943319838056</v>
      </c>
    </row>
    <row r="90" spans="1:27" outlineLevel="2">
      <c r="A90" s="42" t="s">
        <v>253</v>
      </c>
      <c r="B90" s="45" t="s">
        <v>81</v>
      </c>
      <c r="C90" s="31" t="s">
        <v>85</v>
      </c>
      <c r="D90" s="48">
        <v>255</v>
      </c>
      <c r="E90" s="33">
        <v>1</v>
      </c>
      <c r="F90" s="52">
        <v>1</v>
      </c>
      <c r="G90" s="34">
        <v>23.89</v>
      </c>
      <c r="H90" s="55">
        <v>3.1</v>
      </c>
      <c r="I90" s="34">
        <v>3.65</v>
      </c>
      <c r="J90" s="55">
        <f t="shared" si="43"/>
        <v>26.64</v>
      </c>
      <c r="K90" s="31">
        <v>6</v>
      </c>
      <c r="L90" s="55">
        <v>32.64</v>
      </c>
      <c r="M90" s="35">
        <f t="shared" si="35"/>
        <v>0.81617647058823528</v>
      </c>
      <c r="N90" s="45">
        <v>23.9</v>
      </c>
      <c r="O90" s="34">
        <f t="shared" si="44"/>
        <v>56.54</v>
      </c>
      <c r="P90" s="57">
        <f t="shared" si="36"/>
        <v>9.4479436828454979</v>
      </c>
      <c r="Q90" s="32">
        <v>-17218.617999999999</v>
      </c>
      <c r="R90" s="48">
        <v>524577.59499999997</v>
      </c>
      <c r="S90" s="32">
        <v>206032.24400000001</v>
      </c>
      <c r="T90" s="48">
        <v>136987.296</v>
      </c>
      <c r="U90" s="32">
        <v>0</v>
      </c>
      <c r="V90" s="48">
        <f t="shared" si="45"/>
        <v>730609.83899999992</v>
      </c>
      <c r="W90" s="32">
        <f t="shared" si="46"/>
        <v>713391.2209999999</v>
      </c>
      <c r="X90" s="48">
        <f t="shared" si="37"/>
        <v>2865.1366235294113</v>
      </c>
      <c r="Y90" s="32">
        <f t="shared" si="38"/>
        <v>2327.9315411764705</v>
      </c>
      <c r="Z90" s="48">
        <f t="shared" si="39"/>
        <v>2260.4075490196074</v>
      </c>
      <c r="AA90" s="61">
        <f t="shared" si="40"/>
        <v>2057.1670392156861</v>
      </c>
    </row>
    <row r="91" spans="1:27" outlineLevel="2">
      <c r="A91" s="43" t="s">
        <v>253</v>
      </c>
      <c r="B91" s="46" t="s">
        <v>222</v>
      </c>
      <c r="C91" s="37" t="s">
        <v>223</v>
      </c>
      <c r="D91" s="49">
        <v>256</v>
      </c>
      <c r="E91" s="39">
        <v>1</v>
      </c>
      <c r="F91" s="53">
        <v>2</v>
      </c>
      <c r="G91" s="40">
        <v>27.63</v>
      </c>
      <c r="H91" s="56">
        <v>0</v>
      </c>
      <c r="I91" s="40">
        <v>4.79</v>
      </c>
      <c r="J91" s="56">
        <f t="shared" si="43"/>
        <v>29.520000000000003</v>
      </c>
      <c r="K91" s="37">
        <v>5.9</v>
      </c>
      <c r="L91" s="56">
        <v>35.42</v>
      </c>
      <c r="M91" s="41">
        <f t="shared" si="35"/>
        <v>0.83342744212309439</v>
      </c>
      <c r="N91" s="46">
        <v>18.399999999999999</v>
      </c>
      <c r="O91" s="40">
        <f t="shared" si="44"/>
        <v>53.82</v>
      </c>
      <c r="P91" s="58">
        <f t="shared" si="36"/>
        <v>9.2652913499819043</v>
      </c>
      <c r="Q91" s="38">
        <v>-3116.9839999999999</v>
      </c>
      <c r="R91" s="49">
        <v>443409.315</v>
      </c>
      <c r="S91" s="38">
        <v>127577.371</v>
      </c>
      <c r="T91" s="49">
        <v>75249</v>
      </c>
      <c r="U91" s="38">
        <v>38494</v>
      </c>
      <c r="V91" s="49">
        <f t="shared" si="45"/>
        <v>570986.68599999999</v>
      </c>
      <c r="W91" s="38">
        <f t="shared" si="46"/>
        <v>567869.70199999993</v>
      </c>
      <c r="X91" s="49">
        <f t="shared" si="37"/>
        <v>2230.4167421874999</v>
      </c>
      <c r="Y91" s="38">
        <f t="shared" si="38"/>
        <v>1786.1081484374999</v>
      </c>
      <c r="Z91" s="49">
        <f t="shared" si="39"/>
        <v>1773.9324296874997</v>
      </c>
      <c r="AA91" s="62">
        <f t="shared" si="40"/>
        <v>1732.06763671875</v>
      </c>
    </row>
    <row r="92" spans="1:27" outlineLevel="2">
      <c r="A92" s="42" t="s">
        <v>253</v>
      </c>
      <c r="B92" s="45" t="s">
        <v>116</v>
      </c>
      <c r="C92" s="31" t="s">
        <v>117</v>
      </c>
      <c r="D92" s="48">
        <v>289</v>
      </c>
      <c r="E92" s="33">
        <v>1.05</v>
      </c>
      <c r="F92" s="52">
        <v>1.05</v>
      </c>
      <c r="G92" s="34">
        <v>28.56</v>
      </c>
      <c r="H92" s="55">
        <v>6.39</v>
      </c>
      <c r="I92" s="34">
        <v>0</v>
      </c>
      <c r="J92" s="55">
        <f t="shared" si="43"/>
        <v>19.949999999999996</v>
      </c>
      <c r="K92" s="31">
        <v>17.100000000000001</v>
      </c>
      <c r="L92" s="55">
        <v>37.049999999999997</v>
      </c>
      <c r="M92" s="35">
        <f t="shared" si="35"/>
        <v>0.53846153846153844</v>
      </c>
      <c r="N92" s="45">
        <v>25.7</v>
      </c>
      <c r="O92" s="34">
        <f t="shared" si="44"/>
        <v>62.749999999999993</v>
      </c>
      <c r="P92" s="57">
        <f t="shared" si="36"/>
        <v>8.2689556509299003</v>
      </c>
      <c r="Q92" s="32">
        <v>-2843.9209999999998</v>
      </c>
      <c r="R92" s="48">
        <v>549650.12600000005</v>
      </c>
      <c r="S92" s="32">
        <v>218376.75099999999</v>
      </c>
      <c r="T92" s="48">
        <v>144218.00399999999</v>
      </c>
      <c r="U92" s="32">
        <v>0</v>
      </c>
      <c r="V92" s="48">
        <f t="shared" si="45"/>
        <v>768026.87700000009</v>
      </c>
      <c r="W92" s="32">
        <f t="shared" si="46"/>
        <v>765182.95600000012</v>
      </c>
      <c r="X92" s="48">
        <f t="shared" si="37"/>
        <v>2657.5324463667826</v>
      </c>
      <c r="Y92" s="32">
        <f t="shared" si="38"/>
        <v>2158.5082110726648</v>
      </c>
      <c r="Z92" s="48">
        <f t="shared" si="39"/>
        <v>2148.6676539792393</v>
      </c>
      <c r="AA92" s="61">
        <f t="shared" si="40"/>
        <v>1901.9035501730104</v>
      </c>
    </row>
    <row r="93" spans="1:27" outlineLevel="2">
      <c r="A93" s="43" t="s">
        <v>253</v>
      </c>
      <c r="B93" s="46" t="s">
        <v>177</v>
      </c>
      <c r="C93" s="37" t="s">
        <v>178</v>
      </c>
      <c r="D93" s="49">
        <v>292</v>
      </c>
      <c r="E93" s="39">
        <v>1</v>
      </c>
      <c r="F93" s="53">
        <v>0</v>
      </c>
      <c r="G93" s="40">
        <v>32.409999999999997</v>
      </c>
      <c r="H93" s="56">
        <v>2</v>
      </c>
      <c r="I93" s="40">
        <v>0.8</v>
      </c>
      <c r="J93" s="56">
        <f t="shared" si="43"/>
        <v>28.01</v>
      </c>
      <c r="K93" s="37">
        <v>8.1999999999999993</v>
      </c>
      <c r="L93" s="56">
        <v>36.21</v>
      </c>
      <c r="M93" s="41">
        <f t="shared" si="35"/>
        <v>0.77354322010494336</v>
      </c>
      <c r="N93" s="46">
        <v>16.7</v>
      </c>
      <c r="O93" s="40">
        <f t="shared" si="44"/>
        <v>52.91</v>
      </c>
      <c r="P93" s="58">
        <f t="shared" si="36"/>
        <v>8.485905260098809</v>
      </c>
      <c r="Q93" s="38">
        <v>-7226.55</v>
      </c>
      <c r="R93" s="49">
        <v>467572.00400000002</v>
      </c>
      <c r="S93" s="38">
        <v>105788.406</v>
      </c>
      <c r="T93" s="49">
        <v>48271.343999999997</v>
      </c>
      <c r="U93" s="38">
        <v>5924.7719999999999</v>
      </c>
      <c r="V93" s="49">
        <f t="shared" si="45"/>
        <v>573360.41</v>
      </c>
      <c r="W93" s="38">
        <f t="shared" si="46"/>
        <v>566133.86</v>
      </c>
      <c r="X93" s="49">
        <f t="shared" si="37"/>
        <v>1963.5630479452057</v>
      </c>
      <c r="Y93" s="38">
        <f t="shared" si="38"/>
        <v>1777.9599109589044</v>
      </c>
      <c r="Z93" s="49">
        <f t="shared" si="39"/>
        <v>1753.2114520547946</v>
      </c>
      <c r="AA93" s="62">
        <f t="shared" si="40"/>
        <v>1601.2739863013699</v>
      </c>
    </row>
    <row r="94" spans="1:27" s="17" customFormat="1" outlineLevel="1">
      <c r="A94" s="44" t="s">
        <v>253</v>
      </c>
      <c r="B94" s="108" t="s">
        <v>273</v>
      </c>
      <c r="C94" s="109"/>
      <c r="D94" s="50">
        <f>SUBTOTAL(9,D79:D93)</f>
        <v>3602</v>
      </c>
      <c r="E94" s="110">
        <f>SUBTOTAL(9,E79:E93)</f>
        <v>14.75</v>
      </c>
      <c r="F94" s="111">
        <f>SUBTOTAL(9,F79:F93)</f>
        <v>12.120000000000001</v>
      </c>
      <c r="G94" s="112">
        <f>SUBTOTAL(9,G79:G93)</f>
        <v>380.83000000000004</v>
      </c>
      <c r="H94" s="113">
        <f>SUBTOTAL(9,H79:H93)</f>
        <v>33.44</v>
      </c>
      <c r="I94" s="112">
        <f>SUBTOTAL(9,I79:I93)</f>
        <v>24.279999999999998</v>
      </c>
      <c r="J94" s="113">
        <f>SUBTOTAL(9,J79:J93)</f>
        <v>386.71999999999991</v>
      </c>
      <c r="K94" s="109">
        <f>SUBTOTAL(9,K79:K93)</f>
        <v>78.7</v>
      </c>
      <c r="L94" s="113">
        <f>SUBTOTAL(9,L79:L93)</f>
        <v>465.42</v>
      </c>
      <c r="M94" s="64">
        <f t="shared" si="35"/>
        <v>0.83090541876154844</v>
      </c>
      <c r="N94" s="108">
        <f>SUBTOTAL(9,N79:N93)</f>
        <v>263.2</v>
      </c>
      <c r="O94" s="112">
        <f>SUBTOTAL(9,O79:O93)</f>
        <v>728.62</v>
      </c>
      <c r="P94" s="59">
        <f t="shared" si="36"/>
        <v>8.6948125618557945</v>
      </c>
      <c r="Q94" s="63">
        <f>SUBTOTAL(9,Q79:Q93)</f>
        <v>-267334.80200000003</v>
      </c>
      <c r="R94" s="50">
        <f>SUBTOTAL(9,R79:R93)</f>
        <v>6529276.6679999996</v>
      </c>
      <c r="S94" s="63">
        <f>SUBTOTAL(9,S79:S93)</f>
        <v>2695342.36</v>
      </c>
      <c r="T94" s="50">
        <f>SUBTOTAL(9,T79:T93)</f>
        <v>1524705.4950000001</v>
      </c>
      <c r="U94" s="63">
        <f>SUBTOTAL(9,U79:U93)</f>
        <v>171841.86</v>
      </c>
      <c r="V94" s="50">
        <f>SUBTOTAL(9,V79:V93)</f>
        <v>9224619.027999999</v>
      </c>
      <c r="W94" s="63">
        <f>SUBTOTAL(9,W79:W93)</f>
        <v>8957284.2259999979</v>
      </c>
      <c r="X94" s="50">
        <f t="shared" si="37"/>
        <v>2560.9714125485839</v>
      </c>
      <c r="Y94" s="63">
        <f t="shared" si="38"/>
        <v>2089.9699258745136</v>
      </c>
      <c r="Z94" s="50">
        <f t="shared" si="39"/>
        <v>2015.7514911160461</v>
      </c>
      <c r="AA94" s="65">
        <f t="shared" si="40"/>
        <v>1812.6809183786784</v>
      </c>
    </row>
    <row r="95" spans="1:27" outlineLevel="2">
      <c r="A95" s="43" t="s">
        <v>254</v>
      </c>
      <c r="B95" s="46" t="s">
        <v>32</v>
      </c>
      <c r="C95" s="37" t="s">
        <v>33</v>
      </c>
      <c r="D95" s="49">
        <v>312</v>
      </c>
      <c r="E95" s="39">
        <v>1</v>
      </c>
      <c r="F95" s="53">
        <v>1</v>
      </c>
      <c r="G95" s="40">
        <v>25.55</v>
      </c>
      <c r="H95" s="56">
        <v>2</v>
      </c>
      <c r="I95" s="40">
        <v>2.89</v>
      </c>
      <c r="J95" s="56">
        <f t="shared" ref="J95:J119" si="47">+L95-K95</f>
        <v>29.139999999999997</v>
      </c>
      <c r="K95" s="37">
        <v>3.3</v>
      </c>
      <c r="L95" s="56">
        <v>32.44</v>
      </c>
      <c r="M95" s="41">
        <f t="shared" si="35"/>
        <v>0.89827373612823669</v>
      </c>
      <c r="N95" s="46">
        <v>17.8</v>
      </c>
      <c r="O95" s="40">
        <f t="shared" ref="O95:O119" si="48">+N95+J95+K95</f>
        <v>50.239999999999995</v>
      </c>
      <c r="P95" s="58">
        <f t="shared" si="36"/>
        <v>11.32486388384755</v>
      </c>
      <c r="Q95" s="38">
        <v>-26624.683000000001</v>
      </c>
      <c r="R95" s="49">
        <v>464587.97899999999</v>
      </c>
      <c r="S95" s="38">
        <v>310264.75300000003</v>
      </c>
      <c r="T95" s="49">
        <v>245396.21400000001</v>
      </c>
      <c r="U95" s="38">
        <v>0</v>
      </c>
      <c r="V95" s="49">
        <f t="shared" ref="V95:V119" si="49">+S95+R95</f>
        <v>774852.73200000008</v>
      </c>
      <c r="W95" s="38">
        <f t="shared" ref="W95:W119" si="50">+V95+Q95</f>
        <v>748228.04900000012</v>
      </c>
      <c r="X95" s="49">
        <f t="shared" si="37"/>
        <v>2483.5023461538462</v>
      </c>
      <c r="Y95" s="38">
        <f t="shared" si="38"/>
        <v>1696.9760192307695</v>
      </c>
      <c r="Z95" s="49">
        <f t="shared" si="39"/>
        <v>1611.640496794872</v>
      </c>
      <c r="AA95" s="62">
        <f t="shared" si="40"/>
        <v>1489.0640352564103</v>
      </c>
    </row>
    <row r="96" spans="1:27" outlineLevel="2">
      <c r="A96" s="42" t="s">
        <v>254</v>
      </c>
      <c r="B96" s="45" t="s">
        <v>104</v>
      </c>
      <c r="C96" s="31" t="s">
        <v>110</v>
      </c>
      <c r="D96" s="48">
        <v>318</v>
      </c>
      <c r="E96" s="33">
        <v>1</v>
      </c>
      <c r="F96" s="52">
        <v>1</v>
      </c>
      <c r="G96" s="34">
        <v>37.46</v>
      </c>
      <c r="H96" s="55">
        <v>5.16</v>
      </c>
      <c r="I96" s="34">
        <v>5</v>
      </c>
      <c r="J96" s="55">
        <f t="shared" si="47"/>
        <v>28.319999999999997</v>
      </c>
      <c r="K96" s="31">
        <v>21.3</v>
      </c>
      <c r="L96" s="55">
        <v>49.62</v>
      </c>
      <c r="M96" s="35">
        <f t="shared" si="35"/>
        <v>0.57073760580411126</v>
      </c>
      <c r="N96" s="45">
        <v>22.2</v>
      </c>
      <c r="O96" s="34">
        <f t="shared" si="48"/>
        <v>71.819999999999993</v>
      </c>
      <c r="P96" s="57">
        <f t="shared" si="36"/>
        <v>7.4612857813233218</v>
      </c>
      <c r="Q96" s="32">
        <v>-17455.828000000001</v>
      </c>
      <c r="R96" s="48">
        <v>597673.27800000005</v>
      </c>
      <c r="S96" s="32">
        <v>139715.65100000001</v>
      </c>
      <c r="T96" s="48">
        <v>53577.432000000001</v>
      </c>
      <c r="U96" s="32">
        <v>0</v>
      </c>
      <c r="V96" s="48">
        <f t="shared" si="49"/>
        <v>737388.929</v>
      </c>
      <c r="W96" s="32">
        <f t="shared" si="50"/>
        <v>719933.10100000002</v>
      </c>
      <c r="X96" s="48">
        <f t="shared" si="37"/>
        <v>2318.833110062893</v>
      </c>
      <c r="Y96" s="32">
        <f t="shared" si="38"/>
        <v>2150.3506194968554</v>
      </c>
      <c r="Z96" s="48">
        <f t="shared" si="39"/>
        <v>2095.4580786163524</v>
      </c>
      <c r="AA96" s="61">
        <f t="shared" si="40"/>
        <v>1879.4757169811323</v>
      </c>
    </row>
    <row r="97" spans="1:27" outlineLevel="2">
      <c r="A97" s="43" t="s">
        <v>254</v>
      </c>
      <c r="B97" s="46" t="s">
        <v>124</v>
      </c>
      <c r="C97" s="37" t="s">
        <v>125</v>
      </c>
      <c r="D97" s="49">
        <v>320</v>
      </c>
      <c r="E97" s="39">
        <v>1</v>
      </c>
      <c r="F97" s="53">
        <v>1</v>
      </c>
      <c r="G97" s="40">
        <v>31.6</v>
      </c>
      <c r="H97" s="56">
        <v>2.8</v>
      </c>
      <c r="I97" s="40">
        <v>1.5</v>
      </c>
      <c r="J97" s="56">
        <f t="shared" si="47"/>
        <v>37.1</v>
      </c>
      <c r="K97" s="37">
        <v>0.8</v>
      </c>
      <c r="L97" s="56">
        <v>37.9</v>
      </c>
      <c r="M97" s="41">
        <f t="shared" si="35"/>
        <v>0.97889182058047497</v>
      </c>
      <c r="N97" s="46">
        <v>20.100000000000001</v>
      </c>
      <c r="O97" s="40">
        <f t="shared" si="48"/>
        <v>58</v>
      </c>
      <c r="P97" s="58">
        <f t="shared" si="36"/>
        <v>9.3023255813953494</v>
      </c>
      <c r="Q97" s="38">
        <v>-1204.8679999999999</v>
      </c>
      <c r="R97" s="49">
        <v>500688.41</v>
      </c>
      <c r="S97" s="38">
        <v>249524.815</v>
      </c>
      <c r="T97" s="49">
        <v>163917.52799999999</v>
      </c>
      <c r="U97" s="38">
        <v>36919.748</v>
      </c>
      <c r="V97" s="49">
        <f t="shared" si="49"/>
        <v>750213.22499999998</v>
      </c>
      <c r="W97" s="38">
        <f t="shared" si="50"/>
        <v>749008.35699999996</v>
      </c>
      <c r="X97" s="49">
        <f t="shared" si="37"/>
        <v>2344.4163281249998</v>
      </c>
      <c r="Y97" s="38">
        <f t="shared" si="38"/>
        <v>1716.7998406250001</v>
      </c>
      <c r="Z97" s="49">
        <f t="shared" si="39"/>
        <v>1713.0346281249999</v>
      </c>
      <c r="AA97" s="62">
        <f t="shared" si="40"/>
        <v>1564.65128125</v>
      </c>
    </row>
    <row r="98" spans="1:27" outlineLevel="2">
      <c r="A98" s="42" t="s">
        <v>254</v>
      </c>
      <c r="B98" s="45" t="s">
        <v>88</v>
      </c>
      <c r="C98" s="31" t="s">
        <v>97</v>
      </c>
      <c r="D98" s="48">
        <v>322</v>
      </c>
      <c r="E98" s="33">
        <v>1</v>
      </c>
      <c r="F98" s="52">
        <v>1</v>
      </c>
      <c r="G98" s="34">
        <v>32.94</v>
      </c>
      <c r="H98" s="55">
        <v>4.0999999999999996</v>
      </c>
      <c r="I98" s="34">
        <v>3.93</v>
      </c>
      <c r="J98" s="55">
        <f t="shared" si="47"/>
        <v>29.77</v>
      </c>
      <c r="K98" s="31">
        <v>13.2</v>
      </c>
      <c r="L98" s="55">
        <v>42.97</v>
      </c>
      <c r="M98" s="35">
        <f t="shared" si="35"/>
        <v>0.69280893646730279</v>
      </c>
      <c r="N98" s="45">
        <v>22</v>
      </c>
      <c r="O98" s="34">
        <f t="shared" si="48"/>
        <v>64.97</v>
      </c>
      <c r="P98" s="57">
        <f t="shared" si="36"/>
        <v>8.6933045356371501</v>
      </c>
      <c r="Q98" s="32">
        <v>0</v>
      </c>
      <c r="R98" s="48">
        <v>441820.64399999997</v>
      </c>
      <c r="S98" s="32">
        <v>256802.008</v>
      </c>
      <c r="T98" s="48">
        <v>188293.74</v>
      </c>
      <c r="U98" s="32">
        <v>0</v>
      </c>
      <c r="V98" s="48">
        <f t="shared" si="49"/>
        <v>698622.652</v>
      </c>
      <c r="W98" s="32">
        <f t="shared" si="50"/>
        <v>698622.652</v>
      </c>
      <c r="X98" s="48">
        <f t="shared" si="37"/>
        <v>2169.6355652173911</v>
      </c>
      <c r="Y98" s="32">
        <f t="shared" si="38"/>
        <v>1584.8723975155281</v>
      </c>
      <c r="Z98" s="48">
        <f t="shared" si="39"/>
        <v>1584.8723975155281</v>
      </c>
      <c r="AA98" s="61">
        <f t="shared" si="40"/>
        <v>1372.1138012422359</v>
      </c>
    </row>
    <row r="99" spans="1:27" outlineLevel="2">
      <c r="A99" s="43" t="s">
        <v>254</v>
      </c>
      <c r="B99" s="46" t="s">
        <v>98</v>
      </c>
      <c r="C99" s="37" t="s">
        <v>101</v>
      </c>
      <c r="D99" s="49">
        <v>322</v>
      </c>
      <c r="E99" s="39">
        <v>1</v>
      </c>
      <c r="F99" s="53">
        <v>0</v>
      </c>
      <c r="G99" s="40">
        <v>28.44</v>
      </c>
      <c r="H99" s="56">
        <v>4</v>
      </c>
      <c r="I99" s="40">
        <v>2.02</v>
      </c>
      <c r="J99" s="56">
        <f>+L99-K99</f>
        <v>27.36</v>
      </c>
      <c r="K99" s="37">
        <v>7.1</v>
      </c>
      <c r="L99" s="56">
        <v>34.46</v>
      </c>
      <c r="M99" s="41">
        <f>+J99/L99</f>
        <v>0.79396401625072544</v>
      </c>
      <c r="N99" s="46">
        <v>16.100000000000001</v>
      </c>
      <c r="O99" s="40">
        <f>+N99+J99+K99</f>
        <v>50.56</v>
      </c>
      <c r="P99" s="58">
        <f>+D99/(H99+G99)</f>
        <v>9.9260172626387178</v>
      </c>
      <c r="Q99" s="38">
        <v>-50424.493999999999</v>
      </c>
      <c r="R99" s="49">
        <v>472711.07400000002</v>
      </c>
      <c r="S99" s="38">
        <v>307565.26699999999</v>
      </c>
      <c r="T99" s="49">
        <v>226827.96299999999</v>
      </c>
      <c r="U99" s="38">
        <v>0</v>
      </c>
      <c r="V99" s="49">
        <f>+S99+R99</f>
        <v>780276.34100000001</v>
      </c>
      <c r="W99" s="38">
        <f>+V99+Q99</f>
        <v>729851.84700000007</v>
      </c>
      <c r="X99" s="49">
        <f>+V99/D99</f>
        <v>2423.2184503105591</v>
      </c>
      <c r="Y99" s="38">
        <f>+(V99-(U99+T99))/D99</f>
        <v>1718.7837826086957</v>
      </c>
      <c r="Z99" s="49">
        <f>+((W99-(U99+T99))/D99)</f>
        <v>1562.1859751552797</v>
      </c>
      <c r="AA99" s="62">
        <f>+R99/D99</f>
        <v>1468.0468136645964</v>
      </c>
    </row>
    <row r="100" spans="1:27" outlineLevel="2">
      <c r="A100" s="42" t="s">
        <v>254</v>
      </c>
      <c r="B100" s="45" t="s">
        <v>104</v>
      </c>
      <c r="C100" s="31" t="s">
        <v>111</v>
      </c>
      <c r="D100" s="48">
        <v>324</v>
      </c>
      <c r="E100" s="33">
        <v>1</v>
      </c>
      <c r="F100" s="52">
        <v>1</v>
      </c>
      <c r="G100" s="34">
        <v>28.33</v>
      </c>
      <c r="H100" s="55">
        <v>5.05</v>
      </c>
      <c r="I100" s="34">
        <v>2</v>
      </c>
      <c r="J100" s="55">
        <f t="shared" si="47"/>
        <v>18.080000000000002</v>
      </c>
      <c r="K100" s="31">
        <v>19.3</v>
      </c>
      <c r="L100" s="55">
        <v>37.380000000000003</v>
      </c>
      <c r="M100" s="35">
        <f t="shared" si="35"/>
        <v>0.48368111289459603</v>
      </c>
      <c r="N100" s="45">
        <v>17.899999999999999</v>
      </c>
      <c r="O100" s="34">
        <f t="shared" si="48"/>
        <v>55.28</v>
      </c>
      <c r="P100" s="57">
        <f t="shared" si="36"/>
        <v>9.7064110245656092</v>
      </c>
      <c r="Q100" s="32">
        <v>-40786.406999999999</v>
      </c>
      <c r="R100" s="48">
        <v>583455.08200000005</v>
      </c>
      <c r="S100" s="32">
        <v>215849.495</v>
      </c>
      <c r="T100" s="48">
        <v>0</v>
      </c>
      <c r="U100" s="32">
        <v>0</v>
      </c>
      <c r="V100" s="48">
        <f t="shared" si="49"/>
        <v>799304.57700000005</v>
      </c>
      <c r="W100" s="32">
        <f t="shared" si="50"/>
        <v>758518.17</v>
      </c>
      <c r="X100" s="48">
        <f t="shared" si="37"/>
        <v>2466.9894351851854</v>
      </c>
      <c r="Y100" s="32">
        <f t="shared" si="38"/>
        <v>2466.9894351851854</v>
      </c>
      <c r="Z100" s="48">
        <f t="shared" si="39"/>
        <v>2341.105462962963</v>
      </c>
      <c r="AA100" s="61">
        <f t="shared" si="40"/>
        <v>1800.7872901234568</v>
      </c>
    </row>
    <row r="101" spans="1:27" outlineLevel="2">
      <c r="A101" s="43" t="s">
        <v>254</v>
      </c>
      <c r="B101" s="46" t="s">
        <v>32</v>
      </c>
      <c r="C101" s="37" t="s">
        <v>44</v>
      </c>
      <c r="D101" s="49">
        <v>326</v>
      </c>
      <c r="E101" s="39">
        <v>1</v>
      </c>
      <c r="F101" s="53">
        <v>1</v>
      </c>
      <c r="G101" s="40">
        <v>25.08</v>
      </c>
      <c r="H101" s="56">
        <v>2.8</v>
      </c>
      <c r="I101" s="40">
        <v>0.25</v>
      </c>
      <c r="J101" s="56">
        <f t="shared" si="47"/>
        <v>28.33</v>
      </c>
      <c r="K101" s="37">
        <v>1.8</v>
      </c>
      <c r="L101" s="56">
        <v>30.13</v>
      </c>
      <c r="M101" s="41">
        <f t="shared" si="35"/>
        <v>0.9402588781944905</v>
      </c>
      <c r="N101" s="46">
        <v>13.6</v>
      </c>
      <c r="O101" s="40">
        <f t="shared" si="48"/>
        <v>43.73</v>
      </c>
      <c r="P101" s="58">
        <f t="shared" si="36"/>
        <v>11.69296987087518</v>
      </c>
      <c r="Q101" s="38">
        <v>-29281.542000000001</v>
      </c>
      <c r="R101" s="49">
        <v>497712.772</v>
      </c>
      <c r="S101" s="38">
        <v>337231.46799999999</v>
      </c>
      <c r="T101" s="49">
        <v>178312.87</v>
      </c>
      <c r="U101" s="38">
        <v>0</v>
      </c>
      <c r="V101" s="49">
        <f t="shared" si="49"/>
        <v>834944.24</v>
      </c>
      <c r="W101" s="38">
        <f t="shared" si="50"/>
        <v>805662.69799999997</v>
      </c>
      <c r="X101" s="49">
        <f t="shared" si="37"/>
        <v>2561.1786503067483</v>
      </c>
      <c r="Y101" s="38">
        <f t="shared" si="38"/>
        <v>2014.2066564417178</v>
      </c>
      <c r="Z101" s="49">
        <f t="shared" si="39"/>
        <v>1924.3859754601226</v>
      </c>
      <c r="AA101" s="62">
        <f t="shared" si="40"/>
        <v>1526.7262944785275</v>
      </c>
    </row>
    <row r="102" spans="1:27" outlineLevel="2">
      <c r="A102" s="42" t="s">
        <v>254</v>
      </c>
      <c r="B102" s="45" t="s">
        <v>104</v>
      </c>
      <c r="C102" s="31" t="s">
        <v>109</v>
      </c>
      <c r="D102" s="48">
        <v>334</v>
      </c>
      <c r="E102" s="33">
        <v>1</v>
      </c>
      <c r="F102" s="52">
        <v>1</v>
      </c>
      <c r="G102" s="34">
        <v>30.16</v>
      </c>
      <c r="H102" s="55">
        <v>6</v>
      </c>
      <c r="I102" s="34">
        <v>3.48</v>
      </c>
      <c r="J102" s="55">
        <f t="shared" si="47"/>
        <v>27.740000000000002</v>
      </c>
      <c r="K102" s="31">
        <v>13.9</v>
      </c>
      <c r="L102" s="55">
        <v>41.64</v>
      </c>
      <c r="M102" s="35">
        <f t="shared" si="35"/>
        <v>0.66618635926993275</v>
      </c>
      <c r="N102" s="45">
        <v>20</v>
      </c>
      <c r="O102" s="34">
        <f t="shared" si="48"/>
        <v>61.64</v>
      </c>
      <c r="P102" s="57">
        <f t="shared" si="36"/>
        <v>9.2367256637168147</v>
      </c>
      <c r="Q102" s="32">
        <v>-12314.655000000001</v>
      </c>
      <c r="R102" s="48">
        <v>548013.86499999999</v>
      </c>
      <c r="S102" s="32">
        <v>246421.17</v>
      </c>
      <c r="T102" s="48">
        <v>162152.37599999999</v>
      </c>
      <c r="U102" s="32">
        <v>0</v>
      </c>
      <c r="V102" s="48">
        <f t="shared" si="49"/>
        <v>794435.03500000003</v>
      </c>
      <c r="W102" s="32">
        <f t="shared" si="50"/>
        <v>782120.38</v>
      </c>
      <c r="X102" s="48">
        <f t="shared" si="37"/>
        <v>2378.5480089820362</v>
      </c>
      <c r="Y102" s="32">
        <f t="shared" si="38"/>
        <v>1893.0618532934132</v>
      </c>
      <c r="Z102" s="48">
        <f t="shared" si="39"/>
        <v>1856.1916287425149</v>
      </c>
      <c r="AA102" s="61">
        <f t="shared" si="40"/>
        <v>1640.7600748502994</v>
      </c>
    </row>
    <row r="103" spans="1:27" outlineLevel="2">
      <c r="A103" s="43" t="s">
        <v>254</v>
      </c>
      <c r="B103" s="46" t="s">
        <v>104</v>
      </c>
      <c r="C103" s="37" t="s">
        <v>105</v>
      </c>
      <c r="D103" s="49">
        <v>337</v>
      </c>
      <c r="E103" s="39">
        <v>1</v>
      </c>
      <c r="F103" s="53">
        <v>1</v>
      </c>
      <c r="G103" s="40">
        <v>31.36</v>
      </c>
      <c r="H103" s="56">
        <v>2</v>
      </c>
      <c r="I103" s="40">
        <v>6.63</v>
      </c>
      <c r="J103" s="56">
        <f t="shared" si="47"/>
        <v>29.590000000000003</v>
      </c>
      <c r="K103" s="37">
        <v>12.4</v>
      </c>
      <c r="L103" s="56">
        <v>41.99</v>
      </c>
      <c r="M103" s="41">
        <f t="shared" si="35"/>
        <v>0.70469159323648489</v>
      </c>
      <c r="N103" s="46">
        <v>25</v>
      </c>
      <c r="O103" s="40">
        <f t="shared" si="48"/>
        <v>66.990000000000009</v>
      </c>
      <c r="P103" s="58">
        <f t="shared" si="36"/>
        <v>10.101918465227818</v>
      </c>
      <c r="Q103" s="38">
        <v>-15529.138000000001</v>
      </c>
      <c r="R103" s="49">
        <v>609727.57900000003</v>
      </c>
      <c r="S103" s="38">
        <v>134899.94</v>
      </c>
      <c r="T103" s="49">
        <v>53233.62</v>
      </c>
      <c r="U103" s="38">
        <v>0</v>
      </c>
      <c r="V103" s="49">
        <f t="shared" si="49"/>
        <v>744627.51900000009</v>
      </c>
      <c r="W103" s="38">
        <f t="shared" si="50"/>
        <v>729098.38100000005</v>
      </c>
      <c r="X103" s="49">
        <f t="shared" si="37"/>
        <v>2209.5772077151337</v>
      </c>
      <c r="Y103" s="38">
        <f t="shared" si="38"/>
        <v>2051.6139436201784</v>
      </c>
      <c r="Z103" s="49">
        <f t="shared" si="39"/>
        <v>2005.5334154302673</v>
      </c>
      <c r="AA103" s="62">
        <f t="shared" si="40"/>
        <v>1809.2806498516322</v>
      </c>
    </row>
    <row r="104" spans="1:27" outlineLevel="2">
      <c r="A104" s="42" t="s">
        <v>254</v>
      </c>
      <c r="B104" s="45" t="s">
        <v>168</v>
      </c>
      <c r="C104" s="31" t="s">
        <v>171</v>
      </c>
      <c r="D104" s="48">
        <v>337</v>
      </c>
      <c r="E104" s="33">
        <v>1</v>
      </c>
      <c r="F104" s="52">
        <v>1</v>
      </c>
      <c r="G104" s="34">
        <v>28.24</v>
      </c>
      <c r="H104" s="55">
        <v>2</v>
      </c>
      <c r="I104" s="34">
        <v>1</v>
      </c>
      <c r="J104" s="55">
        <f t="shared" si="47"/>
        <v>31.240000000000002</v>
      </c>
      <c r="K104" s="31">
        <v>2</v>
      </c>
      <c r="L104" s="55">
        <v>33.24</v>
      </c>
      <c r="M104" s="35">
        <f t="shared" ref="M104:M135" si="51">+J104/L104</f>
        <v>0.9398315282791817</v>
      </c>
      <c r="N104" s="45">
        <v>9.6</v>
      </c>
      <c r="O104" s="34">
        <f t="shared" si="48"/>
        <v>42.84</v>
      </c>
      <c r="P104" s="57">
        <f t="shared" ref="P104:P135" si="52">+D104/(H104+G104)</f>
        <v>11.144179894179894</v>
      </c>
      <c r="Q104" s="32">
        <v>-60671.375999999997</v>
      </c>
      <c r="R104" s="48">
        <v>486168.826</v>
      </c>
      <c r="S104" s="32">
        <v>208823.65100000001</v>
      </c>
      <c r="T104" s="48">
        <v>162141.25099999999</v>
      </c>
      <c r="U104" s="32">
        <v>0</v>
      </c>
      <c r="V104" s="48">
        <f t="shared" si="49"/>
        <v>694992.47699999996</v>
      </c>
      <c r="W104" s="32">
        <f t="shared" si="50"/>
        <v>634321.10099999991</v>
      </c>
      <c r="X104" s="48">
        <f t="shared" ref="X104:X135" si="53">+V104/D104</f>
        <v>2062.2922166172107</v>
      </c>
      <c r="Y104" s="32">
        <f t="shared" ref="Y104:Y135" si="54">+(V104-(U104+T104))/D104</f>
        <v>1581.1609080118694</v>
      </c>
      <c r="Z104" s="48">
        <f t="shared" ref="Z104:Z135" si="55">+((W104-(U104+T104))/D104)</f>
        <v>1401.1271513353113</v>
      </c>
      <c r="AA104" s="61">
        <f t="shared" ref="AA104:AA135" si="56">+R104/D104</f>
        <v>1442.6374658753709</v>
      </c>
    </row>
    <row r="105" spans="1:27" outlineLevel="2">
      <c r="A105" s="43" t="s">
        <v>254</v>
      </c>
      <c r="B105" s="46" t="s">
        <v>32</v>
      </c>
      <c r="C105" s="37" t="s">
        <v>52</v>
      </c>
      <c r="D105" s="49">
        <v>341</v>
      </c>
      <c r="E105" s="39">
        <v>1</v>
      </c>
      <c r="F105" s="53">
        <v>1</v>
      </c>
      <c r="G105" s="40">
        <v>30.65</v>
      </c>
      <c r="H105" s="56">
        <v>6</v>
      </c>
      <c r="I105" s="40">
        <v>6.09</v>
      </c>
      <c r="J105" s="56">
        <f t="shared" si="47"/>
        <v>36.44</v>
      </c>
      <c r="K105" s="37">
        <v>8.3000000000000007</v>
      </c>
      <c r="L105" s="56">
        <v>44.74</v>
      </c>
      <c r="M105" s="41">
        <f t="shared" si="51"/>
        <v>0.81448368350469369</v>
      </c>
      <c r="N105" s="46">
        <v>32.6</v>
      </c>
      <c r="O105" s="40">
        <f t="shared" si="48"/>
        <v>77.339999999999989</v>
      </c>
      <c r="P105" s="58">
        <f t="shared" si="52"/>
        <v>9.3042291950886771</v>
      </c>
      <c r="Q105" s="38">
        <v>-43318</v>
      </c>
      <c r="R105" s="49">
        <v>738170</v>
      </c>
      <c r="S105" s="38">
        <v>302692</v>
      </c>
      <c r="T105" s="49">
        <v>224681.01199999999</v>
      </c>
      <c r="U105" s="38">
        <v>0</v>
      </c>
      <c r="V105" s="49">
        <f t="shared" si="49"/>
        <v>1040862</v>
      </c>
      <c r="W105" s="38">
        <f t="shared" si="50"/>
        <v>997544</v>
      </c>
      <c r="X105" s="49">
        <f t="shared" si="53"/>
        <v>3052.3812316715544</v>
      </c>
      <c r="Y105" s="38">
        <f t="shared" si="54"/>
        <v>2393.4926334310849</v>
      </c>
      <c r="Z105" s="49">
        <f t="shared" si="55"/>
        <v>2266.4603753665688</v>
      </c>
      <c r="AA105" s="62">
        <f t="shared" si="56"/>
        <v>2164.7214076246332</v>
      </c>
    </row>
    <row r="106" spans="1:27" outlineLevel="2">
      <c r="A106" s="42" t="s">
        <v>254</v>
      </c>
      <c r="B106" s="45" t="s">
        <v>32</v>
      </c>
      <c r="C106" s="31" t="s">
        <v>34</v>
      </c>
      <c r="D106" s="48">
        <v>343</v>
      </c>
      <c r="E106" s="33">
        <v>2</v>
      </c>
      <c r="F106" s="52">
        <v>1</v>
      </c>
      <c r="G106" s="34">
        <v>30.19</v>
      </c>
      <c r="H106" s="55">
        <v>1.1399999999999999</v>
      </c>
      <c r="I106" s="34">
        <v>2.08</v>
      </c>
      <c r="J106" s="55">
        <f t="shared" si="47"/>
        <v>35.409999999999997</v>
      </c>
      <c r="K106" s="31">
        <v>1</v>
      </c>
      <c r="L106" s="55">
        <v>36.409999999999997</v>
      </c>
      <c r="M106" s="35">
        <f t="shared" si="51"/>
        <v>0.97253501785223839</v>
      </c>
      <c r="N106" s="45">
        <v>15.9</v>
      </c>
      <c r="O106" s="34">
        <f t="shared" si="48"/>
        <v>52.309999999999995</v>
      </c>
      <c r="P106" s="57">
        <f t="shared" si="52"/>
        <v>10.947973188637089</v>
      </c>
      <c r="Q106" s="32">
        <v>-30363.616999999998</v>
      </c>
      <c r="R106" s="48">
        <v>499561.85399999999</v>
      </c>
      <c r="S106" s="32">
        <v>223687.68299999999</v>
      </c>
      <c r="T106" s="48">
        <v>161205.08799999999</v>
      </c>
      <c r="U106" s="32">
        <v>0</v>
      </c>
      <c r="V106" s="48">
        <f t="shared" si="49"/>
        <v>723249.53700000001</v>
      </c>
      <c r="W106" s="32">
        <f t="shared" si="50"/>
        <v>692885.92</v>
      </c>
      <c r="X106" s="48">
        <f t="shared" si="53"/>
        <v>2108.5992332361516</v>
      </c>
      <c r="Y106" s="32">
        <f t="shared" si="54"/>
        <v>1638.6135539358602</v>
      </c>
      <c r="Z106" s="48">
        <f t="shared" si="55"/>
        <v>1550.0898892128282</v>
      </c>
      <c r="AA106" s="61">
        <f t="shared" si="56"/>
        <v>1456.44855393586</v>
      </c>
    </row>
    <row r="107" spans="1:27" outlineLevel="2">
      <c r="A107" s="43" t="s">
        <v>254</v>
      </c>
      <c r="B107" s="46" t="s">
        <v>32</v>
      </c>
      <c r="C107" s="37" t="s">
        <v>65</v>
      </c>
      <c r="D107" s="49">
        <v>343</v>
      </c>
      <c r="E107" s="39">
        <v>1</v>
      </c>
      <c r="F107" s="53">
        <v>1</v>
      </c>
      <c r="G107" s="40">
        <v>30.08</v>
      </c>
      <c r="H107" s="56">
        <v>3</v>
      </c>
      <c r="I107" s="40">
        <v>1.02</v>
      </c>
      <c r="J107" s="56">
        <f t="shared" si="47"/>
        <v>32.1</v>
      </c>
      <c r="K107" s="37">
        <v>4</v>
      </c>
      <c r="L107" s="56">
        <v>36.1</v>
      </c>
      <c r="M107" s="41">
        <f t="shared" si="51"/>
        <v>0.88919667590027707</v>
      </c>
      <c r="N107" s="46">
        <v>22.4</v>
      </c>
      <c r="O107" s="40">
        <f t="shared" si="48"/>
        <v>58.5</v>
      </c>
      <c r="P107" s="58">
        <f t="shared" si="52"/>
        <v>10.368802902055624</v>
      </c>
      <c r="Q107" s="38">
        <v>-43208.457000000002</v>
      </c>
      <c r="R107" s="49">
        <v>574955.34499999997</v>
      </c>
      <c r="S107" s="38">
        <v>276364.45600000001</v>
      </c>
      <c r="T107" s="49">
        <v>202805.23199999999</v>
      </c>
      <c r="U107" s="38">
        <v>0</v>
      </c>
      <c r="V107" s="49">
        <f t="shared" si="49"/>
        <v>851319.80099999998</v>
      </c>
      <c r="W107" s="38">
        <f t="shared" si="50"/>
        <v>808111.34399999992</v>
      </c>
      <c r="X107" s="49">
        <f t="shared" si="53"/>
        <v>2481.9819271137026</v>
      </c>
      <c r="Y107" s="38">
        <f t="shared" si="54"/>
        <v>1890.7130291545191</v>
      </c>
      <c r="Z107" s="49">
        <f t="shared" si="55"/>
        <v>1764.7408513119533</v>
      </c>
      <c r="AA107" s="62">
        <f t="shared" si="56"/>
        <v>1676.2546501457725</v>
      </c>
    </row>
    <row r="108" spans="1:27" outlineLevel="2">
      <c r="A108" s="42" t="s">
        <v>254</v>
      </c>
      <c r="B108" s="45" t="s">
        <v>32</v>
      </c>
      <c r="C108" s="31" t="s">
        <v>45</v>
      </c>
      <c r="D108" s="48">
        <v>350</v>
      </c>
      <c r="E108" s="33">
        <v>1</v>
      </c>
      <c r="F108" s="52">
        <v>1</v>
      </c>
      <c r="G108" s="34">
        <v>31.14</v>
      </c>
      <c r="H108" s="55">
        <v>3</v>
      </c>
      <c r="I108" s="34">
        <v>5.25</v>
      </c>
      <c r="J108" s="55">
        <f t="shared" si="47"/>
        <v>37.39</v>
      </c>
      <c r="K108" s="31">
        <v>4</v>
      </c>
      <c r="L108" s="55">
        <v>41.39</v>
      </c>
      <c r="M108" s="35">
        <f t="shared" si="51"/>
        <v>0.90335829910606424</v>
      </c>
      <c r="N108" s="45">
        <v>22.6</v>
      </c>
      <c r="O108" s="34">
        <f t="shared" si="48"/>
        <v>63.99</v>
      </c>
      <c r="P108" s="57">
        <f t="shared" si="52"/>
        <v>10.251903925014645</v>
      </c>
      <c r="Q108" s="32">
        <v>-38829.453000000001</v>
      </c>
      <c r="R108" s="48">
        <v>565504.00600000005</v>
      </c>
      <c r="S108" s="32">
        <v>318556.79100000003</v>
      </c>
      <c r="T108" s="48">
        <v>246121.44200000001</v>
      </c>
      <c r="U108" s="32">
        <v>0</v>
      </c>
      <c r="V108" s="48">
        <f t="shared" si="49"/>
        <v>884060.79700000002</v>
      </c>
      <c r="W108" s="32">
        <f t="shared" si="50"/>
        <v>845231.34400000004</v>
      </c>
      <c r="X108" s="48">
        <f t="shared" si="53"/>
        <v>2525.8879914285717</v>
      </c>
      <c r="Y108" s="32">
        <f t="shared" si="54"/>
        <v>1822.6838714285714</v>
      </c>
      <c r="Z108" s="48">
        <f t="shared" si="55"/>
        <v>1711.742577142857</v>
      </c>
      <c r="AA108" s="61">
        <f t="shared" si="56"/>
        <v>1615.7257314285716</v>
      </c>
    </row>
    <row r="109" spans="1:27" outlineLevel="2">
      <c r="A109" s="43" t="s">
        <v>254</v>
      </c>
      <c r="B109" s="46" t="s">
        <v>168</v>
      </c>
      <c r="C109" s="37" t="s">
        <v>173</v>
      </c>
      <c r="D109" s="49">
        <v>355</v>
      </c>
      <c r="E109" s="39">
        <v>1</v>
      </c>
      <c r="F109" s="53">
        <v>1</v>
      </c>
      <c r="G109" s="40">
        <v>36.07</v>
      </c>
      <c r="H109" s="56">
        <v>2</v>
      </c>
      <c r="I109" s="40">
        <v>2</v>
      </c>
      <c r="J109" s="56">
        <f t="shared" si="47"/>
        <v>42.07</v>
      </c>
      <c r="K109" s="37">
        <v>0</v>
      </c>
      <c r="L109" s="56">
        <v>42.07</v>
      </c>
      <c r="M109" s="41">
        <f t="shared" si="51"/>
        <v>1</v>
      </c>
      <c r="N109" s="46">
        <v>29.8</v>
      </c>
      <c r="O109" s="40">
        <f t="shared" si="48"/>
        <v>71.87</v>
      </c>
      <c r="P109" s="58">
        <f t="shared" si="52"/>
        <v>9.3249277646440767</v>
      </c>
      <c r="Q109" s="38">
        <v>-65991.782000000007</v>
      </c>
      <c r="R109" s="49">
        <v>600448.34699999995</v>
      </c>
      <c r="S109" s="38">
        <v>211252.99900000001</v>
      </c>
      <c r="T109" s="49">
        <v>154451.375</v>
      </c>
      <c r="U109" s="38">
        <v>0</v>
      </c>
      <c r="V109" s="49">
        <f t="shared" si="49"/>
        <v>811701.3459999999</v>
      </c>
      <c r="W109" s="38">
        <f t="shared" si="50"/>
        <v>745709.5639999999</v>
      </c>
      <c r="X109" s="49">
        <f t="shared" si="53"/>
        <v>2286.4826647887321</v>
      </c>
      <c r="Y109" s="38">
        <f t="shared" si="54"/>
        <v>1851.4083690140842</v>
      </c>
      <c r="Z109" s="49">
        <f t="shared" si="55"/>
        <v>1665.5160253521124</v>
      </c>
      <c r="AA109" s="62">
        <f t="shared" si="56"/>
        <v>1691.403794366197</v>
      </c>
    </row>
    <row r="110" spans="1:27" outlineLevel="2">
      <c r="A110" s="42" t="s">
        <v>254</v>
      </c>
      <c r="B110" s="45" t="s">
        <v>157</v>
      </c>
      <c r="C110" s="31" t="s">
        <v>158</v>
      </c>
      <c r="D110" s="48">
        <v>367</v>
      </c>
      <c r="E110" s="33">
        <v>1</v>
      </c>
      <c r="F110" s="52">
        <v>1</v>
      </c>
      <c r="G110" s="34">
        <v>36.82</v>
      </c>
      <c r="H110" s="55">
        <v>3</v>
      </c>
      <c r="I110" s="34">
        <v>0</v>
      </c>
      <c r="J110" s="55">
        <f t="shared" si="47"/>
        <v>40.32</v>
      </c>
      <c r="K110" s="31">
        <v>1.5</v>
      </c>
      <c r="L110" s="55">
        <v>41.82</v>
      </c>
      <c r="M110" s="35">
        <f t="shared" si="51"/>
        <v>0.96413199426111906</v>
      </c>
      <c r="N110" s="45">
        <v>21.7</v>
      </c>
      <c r="O110" s="34">
        <f t="shared" si="48"/>
        <v>63.519999999999996</v>
      </c>
      <c r="P110" s="57">
        <f t="shared" si="52"/>
        <v>9.2164741336012046</v>
      </c>
      <c r="Q110" s="32">
        <v>-66777.426999999996</v>
      </c>
      <c r="R110" s="48">
        <v>608364.15599999996</v>
      </c>
      <c r="S110" s="32">
        <v>268716.05099999998</v>
      </c>
      <c r="T110" s="48">
        <v>130563.012</v>
      </c>
      <c r="U110" s="32">
        <v>29811.111000000001</v>
      </c>
      <c r="V110" s="48">
        <f t="shared" si="49"/>
        <v>877080.20699999994</v>
      </c>
      <c r="W110" s="32">
        <f t="shared" si="50"/>
        <v>810302.77999999991</v>
      </c>
      <c r="X110" s="48">
        <f t="shared" si="53"/>
        <v>2389.864324250681</v>
      </c>
      <c r="Y110" s="32">
        <f t="shared" si="54"/>
        <v>1952.8776130790188</v>
      </c>
      <c r="Z110" s="48">
        <f t="shared" si="55"/>
        <v>1770.9227711171659</v>
      </c>
      <c r="AA110" s="61">
        <f t="shared" si="56"/>
        <v>1657.6679999999999</v>
      </c>
    </row>
    <row r="111" spans="1:27" outlineLevel="2">
      <c r="A111" s="43" t="s">
        <v>254</v>
      </c>
      <c r="B111" s="46" t="s">
        <v>32</v>
      </c>
      <c r="C111" s="37" t="s">
        <v>47</v>
      </c>
      <c r="D111" s="49">
        <v>372</v>
      </c>
      <c r="E111" s="39">
        <v>1</v>
      </c>
      <c r="F111" s="53">
        <v>1</v>
      </c>
      <c r="G111" s="40">
        <v>29.05</v>
      </c>
      <c r="H111" s="56">
        <v>3</v>
      </c>
      <c r="I111" s="40">
        <v>2.19</v>
      </c>
      <c r="J111" s="56">
        <f t="shared" si="47"/>
        <v>35.340000000000003</v>
      </c>
      <c r="K111" s="37">
        <v>0.9</v>
      </c>
      <c r="L111" s="56">
        <v>36.24</v>
      </c>
      <c r="M111" s="41">
        <f t="shared" si="51"/>
        <v>0.97516556291390732</v>
      </c>
      <c r="N111" s="46">
        <v>12.1</v>
      </c>
      <c r="O111" s="40">
        <f t="shared" si="48"/>
        <v>48.34</v>
      </c>
      <c r="P111" s="58">
        <f t="shared" si="52"/>
        <v>11.606864274570984</v>
      </c>
      <c r="Q111" s="38">
        <v>-25019.370999999999</v>
      </c>
      <c r="R111" s="49">
        <v>469013.41100000002</v>
      </c>
      <c r="S111" s="38">
        <v>235828.68799999999</v>
      </c>
      <c r="T111" s="49">
        <v>168402.96</v>
      </c>
      <c r="U111" s="38">
        <v>0</v>
      </c>
      <c r="V111" s="49">
        <f t="shared" si="49"/>
        <v>704842.09900000005</v>
      </c>
      <c r="W111" s="38">
        <f t="shared" si="50"/>
        <v>679822.728</v>
      </c>
      <c r="X111" s="49">
        <f t="shared" si="53"/>
        <v>1894.7368252688173</v>
      </c>
      <c r="Y111" s="38">
        <f t="shared" si="54"/>
        <v>1442.0406962365594</v>
      </c>
      <c r="Z111" s="49">
        <f t="shared" si="55"/>
        <v>1374.7843225806453</v>
      </c>
      <c r="AA111" s="62">
        <f t="shared" si="56"/>
        <v>1260.7887392473119</v>
      </c>
    </row>
    <row r="112" spans="1:27" outlineLevel="2">
      <c r="A112" s="42" t="s">
        <v>254</v>
      </c>
      <c r="B112" s="45" t="s">
        <v>69</v>
      </c>
      <c r="C112" s="31" t="s">
        <v>70</v>
      </c>
      <c r="D112" s="48">
        <v>372</v>
      </c>
      <c r="E112" s="33">
        <v>1</v>
      </c>
      <c r="F112" s="52">
        <v>1</v>
      </c>
      <c r="G112" s="34">
        <v>34.07</v>
      </c>
      <c r="H112" s="55">
        <v>2</v>
      </c>
      <c r="I112" s="34">
        <v>8.56</v>
      </c>
      <c r="J112" s="55">
        <f t="shared" si="47"/>
        <v>41.53</v>
      </c>
      <c r="K112" s="31">
        <v>5.0999999999999996</v>
      </c>
      <c r="L112" s="55">
        <v>46.63</v>
      </c>
      <c r="M112" s="35">
        <f t="shared" si="51"/>
        <v>0.89062835084709413</v>
      </c>
      <c r="N112" s="45">
        <v>23.6</v>
      </c>
      <c r="O112" s="34">
        <f t="shared" si="48"/>
        <v>70.22999999999999</v>
      </c>
      <c r="P112" s="57">
        <f t="shared" si="52"/>
        <v>10.313279733850845</v>
      </c>
      <c r="Q112" s="32">
        <v>-46423.913999999997</v>
      </c>
      <c r="R112" s="48">
        <v>664701.02899999998</v>
      </c>
      <c r="S112" s="32">
        <v>166104.88099999999</v>
      </c>
      <c r="T112" s="48">
        <v>88741.895999999993</v>
      </c>
      <c r="U112" s="32">
        <v>0</v>
      </c>
      <c r="V112" s="48">
        <f t="shared" si="49"/>
        <v>830805.90999999992</v>
      </c>
      <c r="W112" s="32">
        <f t="shared" si="50"/>
        <v>784381.99599999993</v>
      </c>
      <c r="X112" s="48">
        <f t="shared" si="53"/>
        <v>2233.3492204301074</v>
      </c>
      <c r="Y112" s="32">
        <f t="shared" si="54"/>
        <v>1994.7957365591396</v>
      </c>
      <c r="Z112" s="48">
        <f t="shared" si="55"/>
        <v>1870.0002688172042</v>
      </c>
      <c r="AA112" s="61">
        <f t="shared" si="56"/>
        <v>1786.8307231182796</v>
      </c>
    </row>
    <row r="113" spans="1:27" outlineLevel="2">
      <c r="A113" s="43" t="s">
        <v>254</v>
      </c>
      <c r="B113" s="46" t="s">
        <v>139</v>
      </c>
      <c r="C113" s="37" t="s">
        <v>140</v>
      </c>
      <c r="D113" s="49">
        <v>373</v>
      </c>
      <c r="E113" s="39">
        <v>1</v>
      </c>
      <c r="F113" s="53">
        <v>1</v>
      </c>
      <c r="G113" s="40">
        <v>30.82</v>
      </c>
      <c r="H113" s="56">
        <v>2</v>
      </c>
      <c r="I113" s="40">
        <v>4.67</v>
      </c>
      <c r="J113" s="56">
        <f t="shared" si="47"/>
        <v>31.990000000000002</v>
      </c>
      <c r="K113" s="37">
        <v>7.5</v>
      </c>
      <c r="L113" s="56">
        <v>39.49</v>
      </c>
      <c r="M113" s="41">
        <f t="shared" si="51"/>
        <v>0.81007850088630029</v>
      </c>
      <c r="N113" s="46">
        <v>21.9</v>
      </c>
      <c r="O113" s="40">
        <f t="shared" si="48"/>
        <v>61.39</v>
      </c>
      <c r="P113" s="58">
        <f t="shared" si="52"/>
        <v>11.365021328458257</v>
      </c>
      <c r="Q113" s="38">
        <v>-45297.531000000003</v>
      </c>
      <c r="R113" s="49">
        <v>591238.19200000004</v>
      </c>
      <c r="S113" s="38">
        <v>243318.87299999999</v>
      </c>
      <c r="T113" s="49">
        <v>147266.696</v>
      </c>
      <c r="U113" s="38">
        <v>21582.968000000001</v>
      </c>
      <c r="V113" s="49">
        <f t="shared" si="49"/>
        <v>834557.06500000006</v>
      </c>
      <c r="W113" s="38">
        <f t="shared" si="50"/>
        <v>789259.5340000001</v>
      </c>
      <c r="X113" s="49">
        <f t="shared" si="53"/>
        <v>2237.4184048257375</v>
      </c>
      <c r="Y113" s="38">
        <f t="shared" si="54"/>
        <v>1784.7383404825739</v>
      </c>
      <c r="Z113" s="49">
        <f t="shared" si="55"/>
        <v>1663.2972386058984</v>
      </c>
      <c r="AA113" s="62">
        <f t="shared" si="56"/>
        <v>1585.0889865951744</v>
      </c>
    </row>
    <row r="114" spans="1:27" outlineLevel="2">
      <c r="A114" s="42" t="s">
        <v>254</v>
      </c>
      <c r="B114" s="45" t="s">
        <v>88</v>
      </c>
      <c r="C114" s="31" t="s">
        <v>95</v>
      </c>
      <c r="D114" s="48">
        <v>382</v>
      </c>
      <c r="E114" s="33">
        <v>1</v>
      </c>
      <c r="F114" s="52">
        <v>1</v>
      </c>
      <c r="G114" s="34">
        <v>39.659999999999997</v>
      </c>
      <c r="H114" s="55">
        <v>4.38</v>
      </c>
      <c r="I114" s="34">
        <v>5.9</v>
      </c>
      <c r="J114" s="55">
        <f t="shared" si="47"/>
        <v>48.44</v>
      </c>
      <c r="K114" s="31">
        <v>3.5</v>
      </c>
      <c r="L114" s="55">
        <v>51.94</v>
      </c>
      <c r="M114" s="35">
        <f t="shared" si="51"/>
        <v>0.93261455525606474</v>
      </c>
      <c r="N114" s="45">
        <v>22.8</v>
      </c>
      <c r="O114" s="34">
        <f t="shared" si="48"/>
        <v>74.739999999999995</v>
      </c>
      <c r="P114" s="57">
        <f t="shared" si="52"/>
        <v>8.6739327883742057</v>
      </c>
      <c r="Q114" s="32">
        <v>-45718.482000000004</v>
      </c>
      <c r="R114" s="48">
        <v>636266.48899999994</v>
      </c>
      <c r="S114" s="32">
        <v>252184.57199999999</v>
      </c>
      <c r="T114" s="48">
        <v>141124.82399999999</v>
      </c>
      <c r="U114" s="32">
        <v>0</v>
      </c>
      <c r="V114" s="48">
        <f t="shared" si="49"/>
        <v>888451.06099999999</v>
      </c>
      <c r="W114" s="32">
        <f t="shared" si="50"/>
        <v>842732.57900000003</v>
      </c>
      <c r="X114" s="48">
        <f t="shared" si="53"/>
        <v>2325.7881178010471</v>
      </c>
      <c r="Y114" s="32">
        <f t="shared" si="54"/>
        <v>1956.3514057591622</v>
      </c>
      <c r="Z114" s="48">
        <f t="shared" si="55"/>
        <v>1836.6695157068064</v>
      </c>
      <c r="AA114" s="61">
        <f t="shared" si="56"/>
        <v>1665.6190811518322</v>
      </c>
    </row>
    <row r="115" spans="1:27" outlineLevel="2">
      <c r="A115" s="43" t="s">
        <v>254</v>
      </c>
      <c r="B115" s="46" t="s">
        <v>32</v>
      </c>
      <c r="C115" s="37" t="s">
        <v>42</v>
      </c>
      <c r="D115" s="49">
        <v>388</v>
      </c>
      <c r="E115" s="39">
        <v>1</v>
      </c>
      <c r="F115" s="53">
        <v>1</v>
      </c>
      <c r="G115" s="40">
        <v>33.909999999999997</v>
      </c>
      <c r="H115" s="56">
        <v>2</v>
      </c>
      <c r="I115" s="40">
        <v>1</v>
      </c>
      <c r="J115" s="56">
        <f t="shared" si="47"/>
        <v>26.509999999999998</v>
      </c>
      <c r="K115" s="37">
        <v>12.4</v>
      </c>
      <c r="L115" s="56">
        <v>38.909999999999997</v>
      </c>
      <c r="M115" s="41">
        <f t="shared" si="51"/>
        <v>0.6813158571061424</v>
      </c>
      <c r="N115" s="46">
        <v>14.6</v>
      </c>
      <c r="O115" s="40">
        <f t="shared" si="48"/>
        <v>53.51</v>
      </c>
      <c r="P115" s="58">
        <f t="shared" si="52"/>
        <v>10.804789752158173</v>
      </c>
      <c r="Q115" s="38">
        <v>-36549.133999999998</v>
      </c>
      <c r="R115" s="49">
        <v>515636.55</v>
      </c>
      <c r="S115" s="38">
        <v>258655.58100000001</v>
      </c>
      <c r="T115" s="49">
        <v>199334.00899999999</v>
      </c>
      <c r="U115" s="38">
        <v>0</v>
      </c>
      <c r="V115" s="49">
        <f t="shared" si="49"/>
        <v>774292.13100000005</v>
      </c>
      <c r="W115" s="38">
        <f t="shared" si="50"/>
        <v>737742.99700000009</v>
      </c>
      <c r="X115" s="49">
        <f t="shared" si="53"/>
        <v>1995.5982757731961</v>
      </c>
      <c r="Y115" s="38">
        <f t="shared" si="54"/>
        <v>1481.8508298969075</v>
      </c>
      <c r="Z115" s="49">
        <f t="shared" si="55"/>
        <v>1387.6520309278353</v>
      </c>
      <c r="AA115" s="62">
        <f t="shared" si="56"/>
        <v>1328.9601804123711</v>
      </c>
    </row>
    <row r="116" spans="1:27" outlineLevel="2">
      <c r="A116" s="42" t="s">
        <v>254</v>
      </c>
      <c r="B116" s="45" t="s">
        <v>168</v>
      </c>
      <c r="C116" s="31" t="s">
        <v>176</v>
      </c>
      <c r="D116" s="48">
        <v>388</v>
      </c>
      <c r="E116" s="33">
        <v>1</v>
      </c>
      <c r="F116" s="52">
        <v>1</v>
      </c>
      <c r="G116" s="34">
        <v>33.130000000000003</v>
      </c>
      <c r="H116" s="55">
        <v>1</v>
      </c>
      <c r="I116" s="34">
        <v>1.5</v>
      </c>
      <c r="J116" s="55">
        <f t="shared" si="47"/>
        <v>36.330000000000005</v>
      </c>
      <c r="K116" s="31">
        <v>1.3</v>
      </c>
      <c r="L116" s="55">
        <v>37.630000000000003</v>
      </c>
      <c r="M116" s="35">
        <f t="shared" si="51"/>
        <v>0.96545309593409523</v>
      </c>
      <c r="N116" s="45">
        <v>22</v>
      </c>
      <c r="O116" s="34">
        <f t="shared" si="48"/>
        <v>59.63</v>
      </c>
      <c r="P116" s="57">
        <f t="shared" si="52"/>
        <v>11.368297685320831</v>
      </c>
      <c r="Q116" s="32">
        <v>-85652.448999999993</v>
      </c>
      <c r="R116" s="48">
        <v>533083.951</v>
      </c>
      <c r="S116" s="32">
        <v>289871.79599999997</v>
      </c>
      <c r="T116" s="48">
        <v>234134.065</v>
      </c>
      <c r="U116" s="32">
        <v>0</v>
      </c>
      <c r="V116" s="48">
        <f t="shared" si="49"/>
        <v>822955.74699999997</v>
      </c>
      <c r="W116" s="32">
        <f t="shared" si="50"/>
        <v>737303.29799999995</v>
      </c>
      <c r="X116" s="48">
        <f t="shared" si="53"/>
        <v>2121.0199664948454</v>
      </c>
      <c r="Y116" s="32">
        <f t="shared" si="54"/>
        <v>1517.5816546391754</v>
      </c>
      <c r="Z116" s="48">
        <f t="shared" si="55"/>
        <v>1296.8279201030928</v>
      </c>
      <c r="AA116" s="61">
        <f t="shared" si="56"/>
        <v>1373.9277087628866</v>
      </c>
    </row>
    <row r="117" spans="1:27" outlineLevel="2">
      <c r="A117" s="43" t="s">
        <v>254</v>
      </c>
      <c r="B117" s="46" t="s">
        <v>81</v>
      </c>
      <c r="C117" s="37" t="s">
        <v>86</v>
      </c>
      <c r="D117" s="49">
        <v>390</v>
      </c>
      <c r="E117" s="39">
        <v>1</v>
      </c>
      <c r="F117" s="53">
        <v>1</v>
      </c>
      <c r="G117" s="40">
        <v>32.96</v>
      </c>
      <c r="H117" s="56">
        <v>4</v>
      </c>
      <c r="I117" s="40">
        <v>2.37</v>
      </c>
      <c r="J117" s="56">
        <f t="shared" si="47"/>
        <v>39.53</v>
      </c>
      <c r="K117" s="37">
        <v>1.8</v>
      </c>
      <c r="L117" s="56">
        <v>41.33</v>
      </c>
      <c r="M117" s="41">
        <f t="shared" si="51"/>
        <v>0.95644810065327857</v>
      </c>
      <c r="N117" s="46">
        <v>4.9000000000000004</v>
      </c>
      <c r="O117" s="40">
        <f t="shared" si="48"/>
        <v>46.23</v>
      </c>
      <c r="P117" s="58">
        <f t="shared" si="52"/>
        <v>10.551948051948052</v>
      </c>
      <c r="Q117" s="38">
        <v>-782.53499999999997</v>
      </c>
      <c r="R117" s="49">
        <v>581079.09</v>
      </c>
      <c r="S117" s="38">
        <v>286454.451</v>
      </c>
      <c r="T117" s="49">
        <v>211239.67199999999</v>
      </c>
      <c r="U117" s="38">
        <v>0</v>
      </c>
      <c r="V117" s="49">
        <f t="shared" si="49"/>
        <v>867533.54099999997</v>
      </c>
      <c r="W117" s="38">
        <f t="shared" si="50"/>
        <v>866751.00599999994</v>
      </c>
      <c r="X117" s="49">
        <f t="shared" si="53"/>
        <v>2224.4449769230769</v>
      </c>
      <c r="Y117" s="38">
        <f t="shared" si="54"/>
        <v>1682.8047923076922</v>
      </c>
      <c r="Z117" s="49">
        <f t="shared" si="55"/>
        <v>1680.798292307692</v>
      </c>
      <c r="AA117" s="62">
        <f t="shared" si="56"/>
        <v>1489.9463846153844</v>
      </c>
    </row>
    <row r="118" spans="1:27" outlineLevel="2">
      <c r="A118" s="42" t="s">
        <v>254</v>
      </c>
      <c r="B118" s="45" t="s">
        <v>32</v>
      </c>
      <c r="C118" s="31" t="s">
        <v>68</v>
      </c>
      <c r="D118" s="48">
        <v>394</v>
      </c>
      <c r="E118" s="33">
        <v>0.5</v>
      </c>
      <c r="F118" s="52">
        <v>1</v>
      </c>
      <c r="G118" s="34">
        <v>32.479999999999997</v>
      </c>
      <c r="H118" s="55">
        <v>2</v>
      </c>
      <c r="I118" s="34">
        <v>3.85</v>
      </c>
      <c r="J118" s="55">
        <f t="shared" si="47"/>
        <v>38.53</v>
      </c>
      <c r="K118" s="31">
        <v>1.3</v>
      </c>
      <c r="L118" s="55">
        <v>39.83</v>
      </c>
      <c r="M118" s="35">
        <f t="shared" si="51"/>
        <v>0.96736128546321876</v>
      </c>
      <c r="N118" s="45">
        <v>16.899999999999999</v>
      </c>
      <c r="O118" s="34">
        <f t="shared" si="48"/>
        <v>56.73</v>
      </c>
      <c r="P118" s="57">
        <f t="shared" si="52"/>
        <v>11.426914153132252</v>
      </c>
      <c r="Q118" s="32">
        <v>-18974.762999999999</v>
      </c>
      <c r="R118" s="48">
        <v>374259.08100000001</v>
      </c>
      <c r="S118" s="32">
        <v>457888.92300000001</v>
      </c>
      <c r="T118" s="48">
        <v>361821.57799999998</v>
      </c>
      <c r="U118" s="32">
        <v>0</v>
      </c>
      <c r="V118" s="48">
        <f t="shared" si="49"/>
        <v>832148.00399999996</v>
      </c>
      <c r="W118" s="32">
        <f t="shared" si="50"/>
        <v>813173.24099999992</v>
      </c>
      <c r="X118" s="48">
        <f t="shared" si="53"/>
        <v>2112.0507715736039</v>
      </c>
      <c r="Y118" s="32">
        <f t="shared" si="54"/>
        <v>1193.7218934010152</v>
      </c>
      <c r="Z118" s="48">
        <f t="shared" si="55"/>
        <v>1145.5625964467004</v>
      </c>
      <c r="AA118" s="61">
        <f t="shared" si="56"/>
        <v>949.89614467005083</v>
      </c>
    </row>
    <row r="119" spans="1:27" outlineLevel="2">
      <c r="A119" s="43" t="s">
        <v>254</v>
      </c>
      <c r="B119" s="46" t="s">
        <v>207</v>
      </c>
      <c r="C119" s="37" t="s">
        <v>208</v>
      </c>
      <c r="D119" s="49">
        <v>395</v>
      </c>
      <c r="E119" s="39">
        <v>1</v>
      </c>
      <c r="F119" s="53">
        <v>0</v>
      </c>
      <c r="G119" s="40">
        <v>40.42</v>
      </c>
      <c r="H119" s="56">
        <v>3</v>
      </c>
      <c r="I119" s="40">
        <v>2.93</v>
      </c>
      <c r="J119" s="56">
        <f t="shared" si="47"/>
        <v>42.15</v>
      </c>
      <c r="K119" s="37">
        <v>5.2</v>
      </c>
      <c r="L119" s="56">
        <v>47.35</v>
      </c>
      <c r="M119" s="41">
        <f t="shared" si="51"/>
        <v>0.89017951425554376</v>
      </c>
      <c r="N119" s="46">
        <v>27.4</v>
      </c>
      <c r="O119" s="40">
        <f t="shared" si="48"/>
        <v>74.75</v>
      </c>
      <c r="P119" s="58">
        <f t="shared" si="52"/>
        <v>9.0971902349147857</v>
      </c>
      <c r="Q119" s="38">
        <v>-18045.355</v>
      </c>
      <c r="R119" s="49">
        <v>677661.76599999995</v>
      </c>
      <c r="S119" s="38">
        <v>297506.33399999997</v>
      </c>
      <c r="T119" s="49">
        <v>231960.864</v>
      </c>
      <c r="U119" s="38">
        <v>1340.079</v>
      </c>
      <c r="V119" s="49">
        <f t="shared" si="49"/>
        <v>975168.09999999986</v>
      </c>
      <c r="W119" s="38">
        <f t="shared" si="50"/>
        <v>957122.74499999988</v>
      </c>
      <c r="X119" s="49">
        <f t="shared" si="53"/>
        <v>2468.7799999999997</v>
      </c>
      <c r="Y119" s="38">
        <f t="shared" si="54"/>
        <v>1878.1447012658225</v>
      </c>
      <c r="Z119" s="49">
        <f t="shared" si="55"/>
        <v>1832.4602582278478</v>
      </c>
      <c r="AA119" s="62">
        <f t="shared" si="56"/>
        <v>1715.5994075949366</v>
      </c>
    </row>
    <row r="120" spans="1:27" s="17" customFormat="1" outlineLevel="1">
      <c r="A120" s="44" t="s">
        <v>281</v>
      </c>
      <c r="B120" s="108" t="s">
        <v>274</v>
      </c>
      <c r="C120" s="109"/>
      <c r="D120" s="50">
        <f t="shared" ref="D120:L120" si="57">SUBTOTAL(9,D95:D119)</f>
        <v>8805</v>
      </c>
      <c r="E120" s="110">
        <f t="shared" si="57"/>
        <v>25.5</v>
      </c>
      <c r="F120" s="111">
        <f t="shared" si="57"/>
        <v>23</v>
      </c>
      <c r="G120" s="112">
        <f t="shared" si="57"/>
        <v>800.6099999999999</v>
      </c>
      <c r="H120" s="113">
        <f t="shared" si="57"/>
        <v>77.430000000000007</v>
      </c>
      <c r="I120" s="112">
        <f t="shared" si="57"/>
        <v>78.110000000000014</v>
      </c>
      <c r="J120" s="113">
        <f t="shared" si="57"/>
        <v>850.75</v>
      </c>
      <c r="K120" s="109">
        <f t="shared" si="57"/>
        <v>152.90000000000003</v>
      </c>
      <c r="L120" s="113">
        <f t="shared" si="57"/>
        <v>1003.6500000000002</v>
      </c>
      <c r="M120" s="64">
        <f t="shared" si="51"/>
        <v>0.84765605539779787</v>
      </c>
      <c r="N120" s="108">
        <f>SUBTOTAL(9,N95:N119)</f>
        <v>495.5</v>
      </c>
      <c r="O120" s="112">
        <f>SUBTOTAL(9,O95:O119)</f>
        <v>1499.1500000000003</v>
      </c>
      <c r="P120" s="59">
        <f t="shared" si="52"/>
        <v>10.028016946836136</v>
      </c>
      <c r="Q120" s="63">
        <f t="shared" ref="Q120:W120" si="58">SUBTOTAL(9,Q95:Q119)</f>
        <v>-865245.26099999994</v>
      </c>
      <c r="R120" s="50">
        <f t="shared" si="58"/>
        <v>13832502.776000001</v>
      </c>
      <c r="S120" s="63">
        <f t="shared" si="58"/>
        <v>6496182.2970000003</v>
      </c>
      <c r="T120" s="50">
        <f t="shared" si="58"/>
        <v>4337706.7190000005</v>
      </c>
      <c r="U120" s="63">
        <f t="shared" si="58"/>
        <v>89653.905999999988</v>
      </c>
      <c r="V120" s="50">
        <f t="shared" si="58"/>
        <v>20328685.073000006</v>
      </c>
      <c r="W120" s="63">
        <f t="shared" si="58"/>
        <v>19463439.811999999</v>
      </c>
      <c r="X120" s="50">
        <f t="shared" si="53"/>
        <v>2308.7660503123234</v>
      </c>
      <c r="Y120" s="63">
        <f t="shared" si="54"/>
        <v>1805.9425835320847</v>
      </c>
      <c r="Z120" s="50">
        <f t="shared" si="55"/>
        <v>1707.6750922203291</v>
      </c>
      <c r="AA120" s="65">
        <f t="shared" si="56"/>
        <v>1570.9827116411132</v>
      </c>
    </row>
    <row r="121" spans="1:27" outlineLevel="2">
      <c r="A121" s="43" t="s">
        <v>255</v>
      </c>
      <c r="B121" s="46" t="s">
        <v>32</v>
      </c>
      <c r="C121" s="37" t="s">
        <v>37</v>
      </c>
      <c r="D121" s="49">
        <v>404</v>
      </c>
      <c r="E121" s="39">
        <v>1</v>
      </c>
      <c r="F121" s="53">
        <v>1</v>
      </c>
      <c r="G121" s="40">
        <v>31.19</v>
      </c>
      <c r="H121" s="56">
        <v>3.5</v>
      </c>
      <c r="I121" s="40">
        <v>8.6199999999999992</v>
      </c>
      <c r="J121" s="56">
        <f t="shared" ref="J121:J146" si="59">+L121-K121</f>
        <v>45.010000000000005</v>
      </c>
      <c r="K121" s="37">
        <v>0.3</v>
      </c>
      <c r="L121" s="56">
        <v>45.31</v>
      </c>
      <c r="M121" s="41">
        <f t="shared" si="51"/>
        <v>0.99337894504524393</v>
      </c>
      <c r="N121" s="46">
        <v>18.7</v>
      </c>
      <c r="O121" s="40">
        <f t="shared" ref="O121:O146" si="60">+N121+J121+K121</f>
        <v>64.010000000000005</v>
      </c>
      <c r="P121" s="58">
        <f t="shared" si="52"/>
        <v>11.646007494955319</v>
      </c>
      <c r="Q121" s="38">
        <v>-38288.345999999998</v>
      </c>
      <c r="R121" s="49">
        <v>626628.56000000006</v>
      </c>
      <c r="S121" s="38">
        <v>293466.60800000001</v>
      </c>
      <c r="T121" s="49">
        <v>224060.37400000001</v>
      </c>
      <c r="U121" s="38">
        <v>0</v>
      </c>
      <c r="V121" s="49">
        <f t="shared" ref="V121:V146" si="61">+S121+R121</f>
        <v>920095.16800000006</v>
      </c>
      <c r="W121" s="38">
        <f t="shared" ref="W121:W146" si="62">+V121+Q121</f>
        <v>881806.82200000004</v>
      </c>
      <c r="X121" s="49">
        <f t="shared" si="53"/>
        <v>2277.4632871287131</v>
      </c>
      <c r="Y121" s="38">
        <f t="shared" si="54"/>
        <v>1722.858400990099</v>
      </c>
      <c r="Z121" s="49">
        <f t="shared" si="55"/>
        <v>1628.0852673267329</v>
      </c>
      <c r="AA121" s="62">
        <f t="shared" si="56"/>
        <v>1551.0607920792081</v>
      </c>
    </row>
    <row r="122" spans="1:27" outlineLevel="2">
      <c r="A122" s="42" t="s">
        <v>255</v>
      </c>
      <c r="B122" s="45" t="s">
        <v>104</v>
      </c>
      <c r="C122" s="31" t="s">
        <v>108</v>
      </c>
      <c r="D122" s="48">
        <v>405</v>
      </c>
      <c r="E122" s="33">
        <v>1</v>
      </c>
      <c r="F122" s="52">
        <v>1</v>
      </c>
      <c r="G122" s="34">
        <v>32.909999999999997</v>
      </c>
      <c r="H122" s="55">
        <v>4.12</v>
      </c>
      <c r="I122" s="34">
        <v>3.51</v>
      </c>
      <c r="J122" s="55">
        <f t="shared" si="59"/>
        <v>34.839999999999996</v>
      </c>
      <c r="K122" s="31">
        <v>7.7</v>
      </c>
      <c r="L122" s="55">
        <v>42.54</v>
      </c>
      <c r="M122" s="35">
        <f t="shared" si="51"/>
        <v>0.8189938881053126</v>
      </c>
      <c r="N122" s="45">
        <v>20.399999999999999</v>
      </c>
      <c r="O122" s="34">
        <f t="shared" si="60"/>
        <v>62.94</v>
      </c>
      <c r="P122" s="57">
        <f t="shared" si="52"/>
        <v>10.937078044828519</v>
      </c>
      <c r="Q122" s="32">
        <v>-15283.957</v>
      </c>
      <c r="R122" s="48">
        <v>572099.88399999996</v>
      </c>
      <c r="S122" s="32">
        <v>194241.00599999999</v>
      </c>
      <c r="T122" s="48">
        <v>97665.096000000005</v>
      </c>
      <c r="U122" s="32">
        <v>0</v>
      </c>
      <c r="V122" s="48">
        <f t="shared" si="61"/>
        <v>766340.8899999999</v>
      </c>
      <c r="W122" s="32">
        <f t="shared" si="62"/>
        <v>751056.93299999984</v>
      </c>
      <c r="X122" s="48">
        <f t="shared" si="53"/>
        <v>1892.1997283950616</v>
      </c>
      <c r="Y122" s="32">
        <f t="shared" si="54"/>
        <v>1651.0513432098762</v>
      </c>
      <c r="Z122" s="48">
        <f t="shared" si="55"/>
        <v>1613.3131777777774</v>
      </c>
      <c r="AA122" s="61">
        <f t="shared" si="56"/>
        <v>1412.5923061728395</v>
      </c>
    </row>
    <row r="123" spans="1:27" outlineLevel="2">
      <c r="A123" s="43" t="s">
        <v>255</v>
      </c>
      <c r="B123" s="46" t="s">
        <v>32</v>
      </c>
      <c r="C123" s="37" t="s">
        <v>43</v>
      </c>
      <c r="D123" s="49">
        <v>409</v>
      </c>
      <c r="E123" s="39">
        <v>1</v>
      </c>
      <c r="F123" s="53">
        <v>1</v>
      </c>
      <c r="G123" s="40">
        <v>28.35</v>
      </c>
      <c r="H123" s="56">
        <v>2.0699999999999998</v>
      </c>
      <c r="I123" s="40">
        <v>5.34</v>
      </c>
      <c r="J123" s="56">
        <f t="shared" si="59"/>
        <v>37.76</v>
      </c>
      <c r="K123" s="37">
        <v>0</v>
      </c>
      <c r="L123" s="56">
        <v>37.76</v>
      </c>
      <c r="M123" s="41">
        <f t="shared" si="51"/>
        <v>1</v>
      </c>
      <c r="N123" s="46">
        <v>16.399999999999999</v>
      </c>
      <c r="O123" s="40">
        <f t="shared" si="60"/>
        <v>54.16</v>
      </c>
      <c r="P123" s="58">
        <f t="shared" si="52"/>
        <v>13.445101906640367</v>
      </c>
      <c r="Q123" s="38">
        <v>-31118.906999999999</v>
      </c>
      <c r="R123" s="49">
        <v>509064.946</v>
      </c>
      <c r="S123" s="38">
        <v>228263.375</v>
      </c>
      <c r="T123" s="49">
        <v>171431.52799999999</v>
      </c>
      <c r="U123" s="38">
        <v>0</v>
      </c>
      <c r="V123" s="49">
        <f t="shared" si="61"/>
        <v>737328.321</v>
      </c>
      <c r="W123" s="38">
        <f t="shared" si="62"/>
        <v>706209.41399999999</v>
      </c>
      <c r="X123" s="49">
        <f t="shared" si="53"/>
        <v>1802.7587310513447</v>
      </c>
      <c r="Y123" s="38">
        <f t="shared" si="54"/>
        <v>1383.610740831296</v>
      </c>
      <c r="Z123" s="49">
        <f t="shared" si="55"/>
        <v>1307.5253936430317</v>
      </c>
      <c r="AA123" s="62">
        <f t="shared" si="56"/>
        <v>1244.6575696821517</v>
      </c>
    </row>
    <row r="124" spans="1:27" outlineLevel="2">
      <c r="A124" s="42" t="s">
        <v>255</v>
      </c>
      <c r="B124" s="45" t="s">
        <v>104</v>
      </c>
      <c r="C124" s="31" t="s">
        <v>106</v>
      </c>
      <c r="D124" s="48">
        <v>409</v>
      </c>
      <c r="E124" s="33">
        <v>1</v>
      </c>
      <c r="F124" s="52">
        <v>1</v>
      </c>
      <c r="G124" s="34">
        <v>36</v>
      </c>
      <c r="H124" s="55">
        <v>6.39</v>
      </c>
      <c r="I124" s="34">
        <v>0.93</v>
      </c>
      <c r="J124" s="55">
        <f t="shared" si="59"/>
        <v>35.32</v>
      </c>
      <c r="K124" s="31">
        <v>10</v>
      </c>
      <c r="L124" s="55">
        <v>45.32</v>
      </c>
      <c r="M124" s="35">
        <f t="shared" si="51"/>
        <v>0.77934686672550746</v>
      </c>
      <c r="N124" s="45">
        <v>29.1</v>
      </c>
      <c r="O124" s="34">
        <f t="shared" si="60"/>
        <v>74.42</v>
      </c>
      <c r="P124" s="57">
        <f t="shared" si="52"/>
        <v>9.6485020051899024</v>
      </c>
      <c r="Q124" s="32">
        <v>-15211.491</v>
      </c>
      <c r="R124" s="48">
        <v>678417.33100000001</v>
      </c>
      <c r="S124" s="32">
        <v>157871.83300000001</v>
      </c>
      <c r="T124" s="48">
        <v>62971.944000000003</v>
      </c>
      <c r="U124" s="32">
        <v>0</v>
      </c>
      <c r="V124" s="48">
        <f t="shared" si="61"/>
        <v>836289.16399999999</v>
      </c>
      <c r="W124" s="32">
        <f t="shared" si="62"/>
        <v>821077.67299999995</v>
      </c>
      <c r="X124" s="48">
        <f t="shared" si="53"/>
        <v>2044.7167823960881</v>
      </c>
      <c r="Y124" s="32">
        <f t="shared" si="54"/>
        <v>1890.7511491442542</v>
      </c>
      <c r="Z124" s="48">
        <f t="shared" si="55"/>
        <v>1853.5592396088018</v>
      </c>
      <c r="AA124" s="61">
        <f t="shared" si="56"/>
        <v>1658.7220806845967</v>
      </c>
    </row>
    <row r="125" spans="1:27" outlineLevel="2">
      <c r="A125" s="43" t="s">
        <v>255</v>
      </c>
      <c r="B125" s="46" t="s">
        <v>104</v>
      </c>
      <c r="C125" s="37" t="s">
        <v>107</v>
      </c>
      <c r="D125" s="49">
        <v>409</v>
      </c>
      <c r="E125" s="39">
        <v>1</v>
      </c>
      <c r="F125" s="53">
        <v>1</v>
      </c>
      <c r="G125" s="40">
        <v>38.340000000000003</v>
      </c>
      <c r="H125" s="56">
        <v>6.06</v>
      </c>
      <c r="I125" s="40">
        <v>6.81</v>
      </c>
      <c r="J125" s="56">
        <f t="shared" si="59"/>
        <v>37.010000000000005</v>
      </c>
      <c r="K125" s="37">
        <v>16.2</v>
      </c>
      <c r="L125" s="56">
        <v>53.21</v>
      </c>
      <c r="M125" s="41">
        <f t="shared" si="51"/>
        <v>0.69554595000939679</v>
      </c>
      <c r="N125" s="46">
        <v>38.4</v>
      </c>
      <c r="O125" s="40">
        <f t="shared" si="60"/>
        <v>91.61</v>
      </c>
      <c r="P125" s="58">
        <f t="shared" si="52"/>
        <v>9.2117117117117111</v>
      </c>
      <c r="Q125" s="38">
        <v>-13700.674000000001</v>
      </c>
      <c r="R125" s="49">
        <v>623516.07999999996</v>
      </c>
      <c r="S125" s="38">
        <v>163310.31899999999</v>
      </c>
      <c r="T125" s="49">
        <v>65861.975999999995</v>
      </c>
      <c r="U125" s="38">
        <v>0</v>
      </c>
      <c r="V125" s="49">
        <f t="shared" si="61"/>
        <v>786826.39899999998</v>
      </c>
      <c r="W125" s="38">
        <f t="shared" si="62"/>
        <v>773125.72499999998</v>
      </c>
      <c r="X125" s="49">
        <f t="shared" si="53"/>
        <v>1923.7809266503666</v>
      </c>
      <c r="Y125" s="38">
        <f t="shared" si="54"/>
        <v>1762.7492004889975</v>
      </c>
      <c r="Z125" s="49">
        <f t="shared" si="55"/>
        <v>1729.2512200488995</v>
      </c>
      <c r="AA125" s="62">
        <f t="shared" si="56"/>
        <v>1524.4891931540342</v>
      </c>
    </row>
    <row r="126" spans="1:27" outlineLevel="2">
      <c r="A126" s="42" t="s">
        <v>255</v>
      </c>
      <c r="B126" s="45" t="s">
        <v>98</v>
      </c>
      <c r="C126" s="31" t="s">
        <v>102</v>
      </c>
      <c r="D126" s="48">
        <v>413</v>
      </c>
      <c r="E126" s="33">
        <v>1</v>
      </c>
      <c r="F126" s="52">
        <v>0</v>
      </c>
      <c r="G126" s="34">
        <v>32.520000000000003</v>
      </c>
      <c r="H126" s="55">
        <v>3</v>
      </c>
      <c r="I126" s="34">
        <v>5.29</v>
      </c>
      <c r="J126" s="55">
        <f t="shared" si="59"/>
        <v>36.010000000000005</v>
      </c>
      <c r="K126" s="31">
        <v>5.8</v>
      </c>
      <c r="L126" s="55">
        <v>41.81</v>
      </c>
      <c r="M126" s="35">
        <f t="shared" si="51"/>
        <v>0.86127720640994987</v>
      </c>
      <c r="N126" s="45">
        <v>16.2</v>
      </c>
      <c r="O126" s="34">
        <f t="shared" si="60"/>
        <v>58.010000000000005</v>
      </c>
      <c r="P126" s="57">
        <f t="shared" si="52"/>
        <v>11.627252252252251</v>
      </c>
      <c r="Q126" s="32">
        <v>-36840.101000000002</v>
      </c>
      <c r="R126" s="48">
        <v>598467.30099999998</v>
      </c>
      <c r="S126" s="32">
        <v>198838.557</v>
      </c>
      <c r="T126" s="48">
        <v>103138.545</v>
      </c>
      <c r="U126" s="32">
        <v>0</v>
      </c>
      <c r="V126" s="48">
        <f t="shared" si="61"/>
        <v>797305.85800000001</v>
      </c>
      <c r="W126" s="32">
        <f t="shared" si="62"/>
        <v>760465.75699999998</v>
      </c>
      <c r="X126" s="48">
        <f t="shared" si="53"/>
        <v>1930.5226585956416</v>
      </c>
      <c r="Y126" s="32">
        <f t="shared" si="54"/>
        <v>1680.7925254237286</v>
      </c>
      <c r="Z126" s="48">
        <f t="shared" si="55"/>
        <v>1591.5913123486682</v>
      </c>
      <c r="AA126" s="61">
        <f t="shared" si="56"/>
        <v>1449.0733680387409</v>
      </c>
    </row>
    <row r="127" spans="1:27" outlineLevel="2">
      <c r="A127" s="43" t="s">
        <v>255</v>
      </c>
      <c r="B127" s="46" t="s">
        <v>81</v>
      </c>
      <c r="C127" s="37" t="s">
        <v>82</v>
      </c>
      <c r="D127" s="49">
        <v>418</v>
      </c>
      <c r="E127" s="39">
        <v>1</v>
      </c>
      <c r="F127" s="53">
        <v>1</v>
      </c>
      <c r="G127" s="40">
        <v>33.46</v>
      </c>
      <c r="H127" s="56">
        <v>4</v>
      </c>
      <c r="I127" s="40">
        <v>2.4900000000000002</v>
      </c>
      <c r="J127" s="56">
        <f t="shared" si="59"/>
        <v>38.150000000000006</v>
      </c>
      <c r="K127" s="37">
        <v>3.8</v>
      </c>
      <c r="L127" s="56">
        <v>41.95</v>
      </c>
      <c r="M127" s="41">
        <f t="shared" si="51"/>
        <v>0.90941597139451735</v>
      </c>
      <c r="N127" s="46">
        <v>22.5</v>
      </c>
      <c r="O127" s="40">
        <f t="shared" si="60"/>
        <v>64.45</v>
      </c>
      <c r="P127" s="58">
        <f t="shared" si="52"/>
        <v>11.158569140416445</v>
      </c>
      <c r="Q127" s="38">
        <v>-13881.552</v>
      </c>
      <c r="R127" s="49">
        <v>607109.84600000002</v>
      </c>
      <c r="S127" s="38">
        <v>234885.617</v>
      </c>
      <c r="T127" s="49">
        <v>154444.992</v>
      </c>
      <c r="U127" s="38">
        <v>0</v>
      </c>
      <c r="V127" s="49">
        <f t="shared" si="61"/>
        <v>841995.46299999999</v>
      </c>
      <c r="W127" s="38">
        <f t="shared" si="62"/>
        <v>828113.91099999996</v>
      </c>
      <c r="X127" s="49">
        <f t="shared" si="53"/>
        <v>2014.3432129186604</v>
      </c>
      <c r="Y127" s="38">
        <f t="shared" si="54"/>
        <v>1644.8575861244019</v>
      </c>
      <c r="Z127" s="49">
        <f t="shared" si="55"/>
        <v>1611.6481315789474</v>
      </c>
      <c r="AA127" s="62">
        <f t="shared" si="56"/>
        <v>1452.4158995215312</v>
      </c>
    </row>
    <row r="128" spans="1:27" outlineLevel="2">
      <c r="A128" s="42" t="s">
        <v>255</v>
      </c>
      <c r="B128" s="45" t="s">
        <v>88</v>
      </c>
      <c r="C128" s="31" t="s">
        <v>93</v>
      </c>
      <c r="D128" s="48">
        <v>419</v>
      </c>
      <c r="E128" s="33">
        <v>1</v>
      </c>
      <c r="F128" s="52">
        <v>1</v>
      </c>
      <c r="G128" s="34">
        <v>38.619999999999997</v>
      </c>
      <c r="H128" s="55">
        <v>5.3</v>
      </c>
      <c r="I128" s="34">
        <v>3.61</v>
      </c>
      <c r="J128" s="55">
        <f t="shared" si="59"/>
        <v>33.53</v>
      </c>
      <c r="K128" s="31">
        <v>16</v>
      </c>
      <c r="L128" s="55">
        <v>49.53</v>
      </c>
      <c r="M128" s="35">
        <f t="shared" si="51"/>
        <v>0.67696345649101552</v>
      </c>
      <c r="N128" s="45">
        <v>28</v>
      </c>
      <c r="O128" s="34">
        <f t="shared" si="60"/>
        <v>77.53</v>
      </c>
      <c r="P128" s="57">
        <f t="shared" si="52"/>
        <v>9.540072859744992</v>
      </c>
      <c r="Q128" s="32">
        <v>-36140.016000000003</v>
      </c>
      <c r="R128" s="48">
        <v>656073.02500000002</v>
      </c>
      <c r="S128" s="32">
        <v>287034.68599999999</v>
      </c>
      <c r="T128" s="48">
        <v>154583.976</v>
      </c>
      <c r="U128" s="32">
        <v>0</v>
      </c>
      <c r="V128" s="48">
        <f t="shared" si="61"/>
        <v>943107.71100000001</v>
      </c>
      <c r="W128" s="32">
        <f t="shared" si="62"/>
        <v>906967.69500000007</v>
      </c>
      <c r="X128" s="48">
        <f t="shared" si="53"/>
        <v>2250.8537255369929</v>
      </c>
      <c r="Y128" s="32">
        <f t="shared" si="54"/>
        <v>1881.9182219570405</v>
      </c>
      <c r="Z128" s="48">
        <f t="shared" si="55"/>
        <v>1795.6652004773271</v>
      </c>
      <c r="AA128" s="61">
        <f t="shared" si="56"/>
        <v>1565.8067422434367</v>
      </c>
    </row>
    <row r="129" spans="1:27" outlineLevel="2">
      <c r="A129" s="43" t="s">
        <v>255</v>
      </c>
      <c r="B129" s="46" t="s">
        <v>236</v>
      </c>
      <c r="C129" s="37" t="s">
        <v>237</v>
      </c>
      <c r="D129" s="49">
        <v>420</v>
      </c>
      <c r="E129" s="39">
        <v>1</v>
      </c>
      <c r="F129" s="53">
        <v>1</v>
      </c>
      <c r="G129" s="40">
        <v>35.75</v>
      </c>
      <c r="H129" s="56">
        <v>4</v>
      </c>
      <c r="I129" s="40">
        <v>2.4300000000000002</v>
      </c>
      <c r="J129" s="56">
        <f t="shared" si="59"/>
        <v>42.08</v>
      </c>
      <c r="K129" s="37">
        <v>2.1</v>
      </c>
      <c r="L129" s="56">
        <v>44.18</v>
      </c>
      <c r="M129" s="41">
        <f t="shared" si="51"/>
        <v>0.95246717971932993</v>
      </c>
      <c r="N129" s="46">
        <v>21.7</v>
      </c>
      <c r="O129" s="40">
        <f t="shared" si="60"/>
        <v>65.88</v>
      </c>
      <c r="P129" s="58">
        <f t="shared" si="52"/>
        <v>10.566037735849056</v>
      </c>
      <c r="Q129" s="38">
        <v>-119428.681</v>
      </c>
      <c r="R129" s="49">
        <v>609236.93099999998</v>
      </c>
      <c r="S129" s="38">
        <v>203042.80300000001</v>
      </c>
      <c r="T129" s="49">
        <v>90157</v>
      </c>
      <c r="U129" s="38">
        <v>0</v>
      </c>
      <c r="V129" s="49">
        <f t="shared" si="61"/>
        <v>812279.73399999994</v>
      </c>
      <c r="W129" s="38">
        <f t="shared" si="62"/>
        <v>692851.05299999996</v>
      </c>
      <c r="X129" s="49">
        <f t="shared" si="53"/>
        <v>1933.9993666666664</v>
      </c>
      <c r="Y129" s="38">
        <f t="shared" si="54"/>
        <v>1719.3398428571427</v>
      </c>
      <c r="Z129" s="49">
        <f t="shared" si="55"/>
        <v>1434.9858404761903</v>
      </c>
      <c r="AA129" s="62">
        <f t="shared" si="56"/>
        <v>1450.5641214285713</v>
      </c>
    </row>
    <row r="130" spans="1:27" outlineLevel="2">
      <c r="A130" s="42" t="s">
        <v>255</v>
      </c>
      <c r="B130" s="45" t="s">
        <v>32</v>
      </c>
      <c r="C130" s="31" t="s">
        <v>40</v>
      </c>
      <c r="D130" s="48">
        <v>421</v>
      </c>
      <c r="E130" s="33">
        <v>1</v>
      </c>
      <c r="F130" s="52">
        <v>1</v>
      </c>
      <c r="G130" s="34">
        <v>38.450000000000003</v>
      </c>
      <c r="H130" s="55">
        <v>2.4900000000000002</v>
      </c>
      <c r="I130" s="34">
        <v>0.25</v>
      </c>
      <c r="J130" s="55">
        <f t="shared" si="59"/>
        <v>39.489999999999995</v>
      </c>
      <c r="K130" s="31">
        <v>3.7</v>
      </c>
      <c r="L130" s="55">
        <v>43.19</v>
      </c>
      <c r="M130" s="35">
        <f t="shared" si="51"/>
        <v>0.91433202130122704</v>
      </c>
      <c r="N130" s="45">
        <v>19</v>
      </c>
      <c r="O130" s="34">
        <f t="shared" si="60"/>
        <v>62.19</v>
      </c>
      <c r="P130" s="57">
        <f t="shared" si="52"/>
        <v>10.283341475329749</v>
      </c>
      <c r="Q130" s="32">
        <v>-79481</v>
      </c>
      <c r="R130" s="48">
        <v>592374</v>
      </c>
      <c r="S130" s="32">
        <v>253784</v>
      </c>
      <c r="T130" s="48">
        <v>184703.43922537827</v>
      </c>
      <c r="U130" s="32">
        <v>0</v>
      </c>
      <c r="V130" s="48">
        <f t="shared" si="61"/>
        <v>846158</v>
      </c>
      <c r="W130" s="32">
        <f t="shared" si="62"/>
        <v>766677</v>
      </c>
      <c r="X130" s="48">
        <f t="shared" si="53"/>
        <v>2009.8764845605701</v>
      </c>
      <c r="Y130" s="32">
        <f t="shared" si="54"/>
        <v>1571.1509757116908</v>
      </c>
      <c r="Z130" s="48">
        <f t="shared" si="55"/>
        <v>1382.3600018399568</v>
      </c>
      <c r="AA130" s="61">
        <f t="shared" si="56"/>
        <v>1407.064133016627</v>
      </c>
    </row>
    <row r="131" spans="1:27" outlineLevel="2">
      <c r="A131" s="43" t="s">
        <v>255</v>
      </c>
      <c r="B131" s="46" t="s">
        <v>168</v>
      </c>
      <c r="C131" s="37" t="s">
        <v>174</v>
      </c>
      <c r="D131" s="49">
        <v>422</v>
      </c>
      <c r="E131" s="39">
        <v>1</v>
      </c>
      <c r="F131" s="53">
        <v>1</v>
      </c>
      <c r="G131" s="40">
        <v>33.46</v>
      </c>
      <c r="H131" s="56">
        <v>2</v>
      </c>
      <c r="I131" s="40">
        <v>1</v>
      </c>
      <c r="J131" s="56">
        <f t="shared" si="59"/>
        <v>38.46</v>
      </c>
      <c r="K131" s="37">
        <v>0</v>
      </c>
      <c r="L131" s="56">
        <v>38.46</v>
      </c>
      <c r="M131" s="41">
        <f t="shared" si="51"/>
        <v>1</v>
      </c>
      <c r="N131" s="46">
        <v>29</v>
      </c>
      <c r="O131" s="40">
        <f t="shared" si="60"/>
        <v>67.460000000000008</v>
      </c>
      <c r="P131" s="58">
        <f t="shared" si="52"/>
        <v>11.900733220530174</v>
      </c>
      <c r="Q131" s="38">
        <v>-85952.737999999998</v>
      </c>
      <c r="R131" s="49">
        <v>613389.69499999995</v>
      </c>
      <c r="S131" s="38">
        <v>241102.43700000001</v>
      </c>
      <c r="T131" s="49">
        <v>181074.60399999999</v>
      </c>
      <c r="U131" s="38">
        <v>0</v>
      </c>
      <c r="V131" s="49">
        <f t="shared" si="61"/>
        <v>854492.13199999998</v>
      </c>
      <c r="W131" s="38">
        <f t="shared" si="62"/>
        <v>768539.39399999997</v>
      </c>
      <c r="X131" s="49">
        <f t="shared" si="53"/>
        <v>2024.8628720379147</v>
      </c>
      <c r="Y131" s="38">
        <f t="shared" si="54"/>
        <v>1595.7761327014216</v>
      </c>
      <c r="Z131" s="49">
        <f t="shared" si="55"/>
        <v>1392.0966587677726</v>
      </c>
      <c r="AA131" s="62">
        <f t="shared" si="56"/>
        <v>1453.5300829383884</v>
      </c>
    </row>
    <row r="132" spans="1:27" outlineLevel="2">
      <c r="A132" s="42" t="s">
        <v>255</v>
      </c>
      <c r="B132" s="45" t="s">
        <v>98</v>
      </c>
      <c r="C132" s="31" t="s">
        <v>99</v>
      </c>
      <c r="D132" s="48">
        <v>427</v>
      </c>
      <c r="E132" s="33">
        <v>1</v>
      </c>
      <c r="F132" s="52">
        <v>0</v>
      </c>
      <c r="G132" s="34">
        <v>37.75</v>
      </c>
      <c r="H132" s="55">
        <v>3</v>
      </c>
      <c r="I132" s="34">
        <v>2.87</v>
      </c>
      <c r="J132" s="55">
        <f t="shared" si="59"/>
        <v>35.42</v>
      </c>
      <c r="K132" s="31">
        <v>9.1999999999999993</v>
      </c>
      <c r="L132" s="55">
        <v>44.62</v>
      </c>
      <c r="M132" s="35">
        <f t="shared" si="51"/>
        <v>0.79381443298969079</v>
      </c>
      <c r="N132" s="45">
        <v>26.3</v>
      </c>
      <c r="O132" s="34">
        <f t="shared" si="60"/>
        <v>70.92</v>
      </c>
      <c r="P132" s="57">
        <f t="shared" si="52"/>
        <v>10.478527607361963</v>
      </c>
      <c r="Q132" s="32">
        <v>-44968.364000000001</v>
      </c>
      <c r="R132" s="48">
        <v>601560.27800000005</v>
      </c>
      <c r="S132" s="32">
        <v>218909.579</v>
      </c>
      <c r="T132" s="48">
        <v>109382.5</v>
      </c>
      <c r="U132" s="32">
        <v>0</v>
      </c>
      <c r="V132" s="48">
        <f t="shared" si="61"/>
        <v>820469.85700000008</v>
      </c>
      <c r="W132" s="32">
        <f t="shared" si="62"/>
        <v>775501.49300000002</v>
      </c>
      <c r="X132" s="48">
        <f t="shared" si="53"/>
        <v>1921.4750749414522</v>
      </c>
      <c r="Y132" s="32">
        <f t="shared" si="54"/>
        <v>1665.3099695550352</v>
      </c>
      <c r="Z132" s="48">
        <f t="shared" si="55"/>
        <v>1559.9976416861828</v>
      </c>
      <c r="AA132" s="61">
        <f t="shared" si="56"/>
        <v>1408.8062716627635</v>
      </c>
    </row>
    <row r="133" spans="1:27" outlineLevel="2">
      <c r="A133" s="43" t="s">
        <v>255</v>
      </c>
      <c r="B133" s="46" t="s">
        <v>32</v>
      </c>
      <c r="C133" s="37" t="s">
        <v>49</v>
      </c>
      <c r="D133" s="49">
        <v>433</v>
      </c>
      <c r="E133" s="39">
        <v>1</v>
      </c>
      <c r="F133" s="53">
        <v>2</v>
      </c>
      <c r="G133" s="40">
        <v>37.39</v>
      </c>
      <c r="H133" s="56">
        <v>2</v>
      </c>
      <c r="I133" s="40">
        <v>4.59</v>
      </c>
      <c r="J133" s="56">
        <f t="shared" si="59"/>
        <v>36.78</v>
      </c>
      <c r="K133" s="37">
        <v>10.199999999999999</v>
      </c>
      <c r="L133" s="56">
        <v>46.98</v>
      </c>
      <c r="M133" s="41">
        <f t="shared" si="51"/>
        <v>0.78288633461047263</v>
      </c>
      <c r="N133" s="46">
        <v>20.2</v>
      </c>
      <c r="O133" s="40">
        <f t="shared" si="60"/>
        <v>67.180000000000007</v>
      </c>
      <c r="P133" s="58">
        <f t="shared" si="52"/>
        <v>10.992637725310992</v>
      </c>
      <c r="Q133" s="38">
        <v>-30240.698</v>
      </c>
      <c r="R133" s="49">
        <v>632455.52399999998</v>
      </c>
      <c r="S133" s="38">
        <v>294884.62099999998</v>
      </c>
      <c r="T133" s="49">
        <v>225538.883</v>
      </c>
      <c r="U133" s="38">
        <v>0</v>
      </c>
      <c r="V133" s="49">
        <f t="shared" si="61"/>
        <v>927340.14500000002</v>
      </c>
      <c r="W133" s="38">
        <f t="shared" si="62"/>
        <v>897099.44700000004</v>
      </c>
      <c r="X133" s="49">
        <f t="shared" si="53"/>
        <v>2141.6631524249424</v>
      </c>
      <c r="Y133" s="38">
        <f t="shared" si="54"/>
        <v>1620.7881339491917</v>
      </c>
      <c r="Z133" s="49">
        <f t="shared" si="55"/>
        <v>1550.9481847575057</v>
      </c>
      <c r="AA133" s="62">
        <f t="shared" si="56"/>
        <v>1460.6363140877597</v>
      </c>
    </row>
    <row r="134" spans="1:27" outlineLevel="2">
      <c r="A134" s="42" t="s">
        <v>255</v>
      </c>
      <c r="B134" s="45" t="s">
        <v>32</v>
      </c>
      <c r="C134" s="31" t="s">
        <v>66</v>
      </c>
      <c r="D134" s="48">
        <v>441</v>
      </c>
      <c r="E134" s="33">
        <v>1</v>
      </c>
      <c r="F134" s="52">
        <v>1</v>
      </c>
      <c r="G134" s="34">
        <v>36.64</v>
      </c>
      <c r="H134" s="55">
        <v>0</v>
      </c>
      <c r="I134" s="34">
        <v>4.9400000000000004</v>
      </c>
      <c r="J134" s="55">
        <f t="shared" si="59"/>
        <v>42.48</v>
      </c>
      <c r="K134" s="31">
        <v>1.1000000000000001</v>
      </c>
      <c r="L134" s="55">
        <v>43.58</v>
      </c>
      <c r="M134" s="35">
        <f t="shared" si="51"/>
        <v>0.97475906379072963</v>
      </c>
      <c r="N134" s="45">
        <v>20.2</v>
      </c>
      <c r="O134" s="34">
        <f t="shared" si="60"/>
        <v>63.779999999999994</v>
      </c>
      <c r="P134" s="57">
        <f t="shared" si="52"/>
        <v>12.036026200873362</v>
      </c>
      <c r="Q134" s="32">
        <v>-40579.250999999997</v>
      </c>
      <c r="R134" s="48">
        <v>673277.24300000002</v>
      </c>
      <c r="S134" s="32">
        <v>375066.41100000002</v>
      </c>
      <c r="T134" s="48">
        <v>302005.549</v>
      </c>
      <c r="U134" s="32">
        <v>0</v>
      </c>
      <c r="V134" s="48">
        <f t="shared" si="61"/>
        <v>1048343.6540000001</v>
      </c>
      <c r="W134" s="32">
        <f t="shared" si="62"/>
        <v>1007764.403</v>
      </c>
      <c r="X134" s="48">
        <f t="shared" si="53"/>
        <v>2377.1964943310659</v>
      </c>
      <c r="Y134" s="32">
        <f t="shared" si="54"/>
        <v>1692.3766553287985</v>
      </c>
      <c r="Z134" s="48">
        <f t="shared" si="55"/>
        <v>1600.3602131519276</v>
      </c>
      <c r="AA134" s="61">
        <f t="shared" si="56"/>
        <v>1526.7057664399094</v>
      </c>
    </row>
    <row r="135" spans="1:27" outlineLevel="2">
      <c r="A135" s="43" t="s">
        <v>255</v>
      </c>
      <c r="B135" s="46" t="s">
        <v>69</v>
      </c>
      <c r="C135" s="37" t="s">
        <v>75</v>
      </c>
      <c r="D135" s="49">
        <v>450</v>
      </c>
      <c r="E135" s="39">
        <v>1</v>
      </c>
      <c r="F135" s="53">
        <v>0</v>
      </c>
      <c r="G135" s="40">
        <v>36.76</v>
      </c>
      <c r="H135" s="56">
        <v>4.0199999999999996</v>
      </c>
      <c r="I135" s="40">
        <v>2.5299999999999998</v>
      </c>
      <c r="J135" s="56">
        <f t="shared" si="59"/>
        <v>42.21</v>
      </c>
      <c r="K135" s="37">
        <v>2.1</v>
      </c>
      <c r="L135" s="56">
        <v>44.31</v>
      </c>
      <c r="M135" s="41">
        <f t="shared" si="51"/>
        <v>0.95260663507109</v>
      </c>
      <c r="N135" s="46">
        <v>24.6</v>
      </c>
      <c r="O135" s="40">
        <f t="shared" si="60"/>
        <v>68.91</v>
      </c>
      <c r="P135" s="58">
        <f t="shared" si="52"/>
        <v>11.034820990681707</v>
      </c>
      <c r="Q135" s="38">
        <v>-63277.133000000002</v>
      </c>
      <c r="R135" s="49">
        <v>618484.68700000003</v>
      </c>
      <c r="S135" s="38">
        <v>251894.17800000001</v>
      </c>
      <c r="T135" s="49">
        <v>143618.052</v>
      </c>
      <c r="U135" s="38">
        <v>0</v>
      </c>
      <c r="V135" s="49">
        <f t="shared" si="61"/>
        <v>870378.86499999999</v>
      </c>
      <c r="W135" s="38">
        <f t="shared" si="62"/>
        <v>807101.73199999996</v>
      </c>
      <c r="X135" s="49">
        <f t="shared" si="53"/>
        <v>1934.1752555555556</v>
      </c>
      <c r="Y135" s="38">
        <f t="shared" si="54"/>
        <v>1615.0240288888888</v>
      </c>
      <c r="Z135" s="49">
        <f t="shared" si="55"/>
        <v>1474.4081777777776</v>
      </c>
      <c r="AA135" s="62">
        <f t="shared" si="56"/>
        <v>1374.4104155555556</v>
      </c>
    </row>
    <row r="136" spans="1:27" outlineLevel="2">
      <c r="A136" s="42" t="s">
        <v>255</v>
      </c>
      <c r="B136" s="45" t="s">
        <v>88</v>
      </c>
      <c r="C136" s="31" t="s">
        <v>89</v>
      </c>
      <c r="D136" s="48">
        <v>450</v>
      </c>
      <c r="E136" s="33">
        <v>1</v>
      </c>
      <c r="F136" s="52">
        <v>1</v>
      </c>
      <c r="G136" s="34">
        <v>39.96</v>
      </c>
      <c r="H136" s="55">
        <v>5.52</v>
      </c>
      <c r="I136" s="34">
        <v>8.82</v>
      </c>
      <c r="J136" s="55">
        <f t="shared" si="59"/>
        <v>48.8</v>
      </c>
      <c r="K136" s="31">
        <v>7.5</v>
      </c>
      <c r="L136" s="55">
        <v>56.3</v>
      </c>
      <c r="M136" s="35">
        <f t="shared" ref="M136:M167" si="63">+J136/L136</f>
        <v>0.86678507992895204</v>
      </c>
      <c r="N136" s="45">
        <v>23.5</v>
      </c>
      <c r="O136" s="34">
        <f t="shared" si="60"/>
        <v>79.8</v>
      </c>
      <c r="P136" s="57">
        <f t="shared" ref="P136:P167" si="64">+D136/(H136+G136)</f>
        <v>9.8944591029023741</v>
      </c>
      <c r="Q136" s="32">
        <v>-62157.34</v>
      </c>
      <c r="R136" s="48">
        <v>686809.397</v>
      </c>
      <c r="S136" s="32">
        <v>454846.05599999998</v>
      </c>
      <c r="T136" s="48">
        <v>307092.88199999998</v>
      </c>
      <c r="U136" s="32">
        <v>0</v>
      </c>
      <c r="V136" s="48">
        <f t="shared" si="61"/>
        <v>1141655.453</v>
      </c>
      <c r="W136" s="32">
        <f t="shared" si="62"/>
        <v>1079498.1129999999</v>
      </c>
      <c r="X136" s="48">
        <f t="shared" ref="X136:X167" si="65">+V136/D136</f>
        <v>2537.0121177777778</v>
      </c>
      <c r="Y136" s="32">
        <f t="shared" ref="Y136:Y167" si="66">+(V136-(U136+T136))/D136</f>
        <v>1854.583491111111</v>
      </c>
      <c r="Z136" s="48">
        <f t="shared" ref="Z136:Z167" si="67">+((W136-(U136+T136))/D136)</f>
        <v>1716.4560688888887</v>
      </c>
      <c r="AA136" s="61">
        <f t="shared" ref="AA136:AA167" si="68">+R136/D136</f>
        <v>1526.2431044444445</v>
      </c>
    </row>
    <row r="137" spans="1:27" outlineLevel="2">
      <c r="A137" s="43" t="s">
        <v>255</v>
      </c>
      <c r="B137" s="46" t="s">
        <v>69</v>
      </c>
      <c r="C137" s="37" t="s">
        <v>74</v>
      </c>
      <c r="D137" s="49">
        <v>451</v>
      </c>
      <c r="E137" s="39">
        <v>1</v>
      </c>
      <c r="F137" s="53">
        <v>1.05</v>
      </c>
      <c r="G137" s="40">
        <v>34.58</v>
      </c>
      <c r="H137" s="56">
        <v>2</v>
      </c>
      <c r="I137" s="40">
        <v>4.0199999999999996</v>
      </c>
      <c r="J137" s="56">
        <f t="shared" si="59"/>
        <v>36.549999999999997</v>
      </c>
      <c r="K137" s="37">
        <v>6.1</v>
      </c>
      <c r="L137" s="56">
        <v>42.65</v>
      </c>
      <c r="M137" s="41">
        <f t="shared" si="63"/>
        <v>0.85697538100820625</v>
      </c>
      <c r="N137" s="46">
        <v>21.4</v>
      </c>
      <c r="O137" s="40">
        <f t="shared" si="60"/>
        <v>64.05</v>
      </c>
      <c r="P137" s="58">
        <f t="shared" si="64"/>
        <v>12.329141607435758</v>
      </c>
      <c r="Q137" s="38">
        <v>-19735.875</v>
      </c>
      <c r="R137" s="49">
        <v>608249.78799999994</v>
      </c>
      <c r="S137" s="38">
        <v>220169.87700000001</v>
      </c>
      <c r="T137" s="49">
        <v>130894.81200000001</v>
      </c>
      <c r="U137" s="38">
        <v>0</v>
      </c>
      <c r="V137" s="49">
        <f t="shared" si="61"/>
        <v>828419.66499999992</v>
      </c>
      <c r="W137" s="38">
        <f t="shared" si="62"/>
        <v>808683.78999999992</v>
      </c>
      <c r="X137" s="49">
        <f t="shared" si="65"/>
        <v>1836.8506984478934</v>
      </c>
      <c r="Y137" s="38">
        <f t="shared" si="66"/>
        <v>1546.6182993348114</v>
      </c>
      <c r="Z137" s="49">
        <f t="shared" si="67"/>
        <v>1502.8580443458977</v>
      </c>
      <c r="AA137" s="62">
        <f t="shared" si="68"/>
        <v>1348.669152993348</v>
      </c>
    </row>
    <row r="138" spans="1:27" outlineLevel="2">
      <c r="A138" s="42" t="s">
        <v>255</v>
      </c>
      <c r="B138" s="45" t="s">
        <v>69</v>
      </c>
      <c r="C138" s="31" t="s">
        <v>72</v>
      </c>
      <c r="D138" s="48">
        <v>458</v>
      </c>
      <c r="E138" s="33">
        <v>1</v>
      </c>
      <c r="F138" s="52">
        <v>1</v>
      </c>
      <c r="G138" s="34">
        <v>37.61</v>
      </c>
      <c r="H138" s="55">
        <v>1</v>
      </c>
      <c r="I138" s="34">
        <v>5.43</v>
      </c>
      <c r="J138" s="55">
        <f t="shared" si="59"/>
        <v>39.44</v>
      </c>
      <c r="K138" s="31">
        <v>6.6</v>
      </c>
      <c r="L138" s="55">
        <v>46.04</v>
      </c>
      <c r="M138" s="35">
        <f t="shared" si="63"/>
        <v>0.85664639443961765</v>
      </c>
      <c r="N138" s="45">
        <v>18.3</v>
      </c>
      <c r="O138" s="34">
        <f t="shared" si="60"/>
        <v>64.339999999999989</v>
      </c>
      <c r="P138" s="57">
        <f t="shared" si="64"/>
        <v>11.862211862211863</v>
      </c>
      <c r="Q138" s="32">
        <v>-60003.055</v>
      </c>
      <c r="R138" s="48">
        <v>676151.28899999999</v>
      </c>
      <c r="S138" s="32">
        <v>215207.86300000001</v>
      </c>
      <c r="T138" s="48">
        <v>111593.4</v>
      </c>
      <c r="U138" s="32">
        <v>0</v>
      </c>
      <c r="V138" s="48">
        <f t="shared" si="61"/>
        <v>891359.152</v>
      </c>
      <c r="W138" s="32">
        <f t="shared" si="62"/>
        <v>831356.09699999995</v>
      </c>
      <c r="X138" s="48">
        <f t="shared" si="65"/>
        <v>1946.1990218340611</v>
      </c>
      <c r="Y138" s="32">
        <f t="shared" si="66"/>
        <v>1702.545310043668</v>
      </c>
      <c r="Z138" s="48">
        <f t="shared" si="67"/>
        <v>1571.5342729257641</v>
      </c>
      <c r="AA138" s="61">
        <f t="shared" si="68"/>
        <v>1476.3128580786026</v>
      </c>
    </row>
    <row r="139" spans="1:27" outlineLevel="2">
      <c r="A139" s="43" t="s">
        <v>255</v>
      </c>
      <c r="B139" s="46" t="s">
        <v>168</v>
      </c>
      <c r="C139" s="37" t="s">
        <v>172</v>
      </c>
      <c r="D139" s="49">
        <v>462</v>
      </c>
      <c r="E139" s="39">
        <v>1</v>
      </c>
      <c r="F139" s="53">
        <v>1</v>
      </c>
      <c r="G139" s="40">
        <v>34.840000000000003</v>
      </c>
      <c r="H139" s="56">
        <v>1</v>
      </c>
      <c r="I139" s="40">
        <v>3</v>
      </c>
      <c r="J139" s="56">
        <f t="shared" si="59"/>
        <v>40.840000000000003</v>
      </c>
      <c r="K139" s="37">
        <v>0</v>
      </c>
      <c r="L139" s="56">
        <v>40.840000000000003</v>
      </c>
      <c r="M139" s="41">
        <f t="shared" si="63"/>
        <v>1</v>
      </c>
      <c r="N139" s="46">
        <v>16.399999999999999</v>
      </c>
      <c r="O139" s="40">
        <f t="shared" si="60"/>
        <v>57.24</v>
      </c>
      <c r="P139" s="58">
        <f t="shared" si="64"/>
        <v>12.890624999999998</v>
      </c>
      <c r="Q139" s="38">
        <v>-76040.578999999998</v>
      </c>
      <c r="R139" s="49">
        <v>547211.40399999998</v>
      </c>
      <c r="S139" s="38">
        <v>200654.02100000001</v>
      </c>
      <c r="T139" s="49">
        <v>135401.64799999999</v>
      </c>
      <c r="U139" s="38">
        <v>0</v>
      </c>
      <c r="V139" s="49">
        <f t="shared" si="61"/>
        <v>747865.42500000005</v>
      </c>
      <c r="W139" s="38">
        <f t="shared" si="62"/>
        <v>671824.84600000002</v>
      </c>
      <c r="X139" s="49">
        <f t="shared" si="65"/>
        <v>1618.7563311688314</v>
      </c>
      <c r="Y139" s="38">
        <f t="shared" si="66"/>
        <v>1325.679170995671</v>
      </c>
      <c r="Z139" s="49">
        <f t="shared" si="67"/>
        <v>1161.0891731601735</v>
      </c>
      <c r="AA139" s="62">
        <f t="shared" si="68"/>
        <v>1184.4402683982682</v>
      </c>
    </row>
    <row r="140" spans="1:27" outlineLevel="2">
      <c r="A140" s="42" t="s">
        <v>255</v>
      </c>
      <c r="B140" s="45" t="s">
        <v>88</v>
      </c>
      <c r="C140" s="31" t="s">
        <v>94</v>
      </c>
      <c r="D140" s="48">
        <v>463</v>
      </c>
      <c r="E140" s="33">
        <v>1</v>
      </c>
      <c r="F140" s="52">
        <v>0</v>
      </c>
      <c r="G140" s="34">
        <v>41.87</v>
      </c>
      <c r="H140" s="55">
        <v>4</v>
      </c>
      <c r="I140" s="34">
        <v>2</v>
      </c>
      <c r="J140" s="55">
        <f t="shared" si="59"/>
        <v>45.769999999999996</v>
      </c>
      <c r="K140" s="31">
        <v>3.1</v>
      </c>
      <c r="L140" s="55">
        <v>48.87</v>
      </c>
      <c r="M140" s="35">
        <f t="shared" si="63"/>
        <v>0.93656640065479846</v>
      </c>
      <c r="N140" s="45">
        <v>33.5</v>
      </c>
      <c r="O140" s="34">
        <f t="shared" si="60"/>
        <v>82.36999999999999</v>
      </c>
      <c r="P140" s="57">
        <f t="shared" si="64"/>
        <v>10.093743187268368</v>
      </c>
      <c r="Q140" s="32">
        <v>-66602.837</v>
      </c>
      <c r="R140" s="48">
        <v>681812.53</v>
      </c>
      <c r="S140" s="32">
        <v>363663.25099999999</v>
      </c>
      <c r="T140" s="48">
        <v>4862.6639999999998</v>
      </c>
      <c r="U140" s="32">
        <v>0</v>
      </c>
      <c r="V140" s="48">
        <f t="shared" si="61"/>
        <v>1045475.781</v>
      </c>
      <c r="W140" s="32">
        <f t="shared" si="62"/>
        <v>978872.9439999999</v>
      </c>
      <c r="X140" s="48">
        <f t="shared" si="65"/>
        <v>2258.0470431965441</v>
      </c>
      <c r="Y140" s="32">
        <f t="shared" si="66"/>
        <v>2247.5445291576675</v>
      </c>
      <c r="Z140" s="48">
        <f t="shared" si="67"/>
        <v>2103.6939092872567</v>
      </c>
      <c r="AA140" s="61">
        <f t="shared" si="68"/>
        <v>1472.5972570194385</v>
      </c>
    </row>
    <row r="141" spans="1:27" outlineLevel="2">
      <c r="A141" s="43" t="s">
        <v>255</v>
      </c>
      <c r="B141" s="46" t="s">
        <v>119</v>
      </c>
      <c r="C141" s="37" t="s">
        <v>120</v>
      </c>
      <c r="D141" s="49">
        <v>465</v>
      </c>
      <c r="E141" s="39">
        <v>1</v>
      </c>
      <c r="F141" s="53">
        <v>1</v>
      </c>
      <c r="G141" s="40">
        <v>40.380000000000003</v>
      </c>
      <c r="H141" s="56">
        <v>2</v>
      </c>
      <c r="I141" s="40">
        <v>3.51</v>
      </c>
      <c r="J141" s="56">
        <f t="shared" si="59"/>
        <v>44.39</v>
      </c>
      <c r="K141" s="37">
        <v>3.5</v>
      </c>
      <c r="L141" s="56">
        <v>47.89</v>
      </c>
      <c r="M141" s="41">
        <f t="shared" si="63"/>
        <v>0.92691584882021294</v>
      </c>
      <c r="N141" s="46">
        <v>37.6</v>
      </c>
      <c r="O141" s="40">
        <f t="shared" si="60"/>
        <v>85.490000000000009</v>
      </c>
      <c r="P141" s="58">
        <f t="shared" si="64"/>
        <v>10.97215667767815</v>
      </c>
      <c r="Q141" s="38">
        <v>-59318.78</v>
      </c>
      <c r="R141" s="49">
        <v>735190.08400000003</v>
      </c>
      <c r="S141" s="38">
        <v>168447.15</v>
      </c>
      <c r="T141" s="49">
        <v>87614.535000000003</v>
      </c>
      <c r="U141" s="38">
        <v>0</v>
      </c>
      <c r="V141" s="49">
        <f t="shared" si="61"/>
        <v>903637.23400000005</v>
      </c>
      <c r="W141" s="38">
        <f t="shared" si="62"/>
        <v>844318.45400000003</v>
      </c>
      <c r="X141" s="49">
        <f t="shared" si="65"/>
        <v>1943.3058795698926</v>
      </c>
      <c r="Y141" s="38">
        <f t="shared" si="66"/>
        <v>1754.8875247311828</v>
      </c>
      <c r="Z141" s="49">
        <f t="shared" si="67"/>
        <v>1627.3202559139784</v>
      </c>
      <c r="AA141" s="62">
        <f t="shared" si="68"/>
        <v>1581.0539440860216</v>
      </c>
    </row>
    <row r="142" spans="1:27" outlineLevel="2">
      <c r="A142" s="42" t="s">
        <v>255</v>
      </c>
      <c r="B142" s="45" t="s">
        <v>32</v>
      </c>
      <c r="C142" s="31" t="s">
        <v>58</v>
      </c>
      <c r="D142" s="48">
        <v>467</v>
      </c>
      <c r="E142" s="33">
        <v>1</v>
      </c>
      <c r="F142" s="52">
        <v>1</v>
      </c>
      <c r="G142" s="34">
        <v>40.46</v>
      </c>
      <c r="H142" s="55">
        <v>2</v>
      </c>
      <c r="I142" s="34">
        <v>9.09</v>
      </c>
      <c r="J142" s="55">
        <f t="shared" si="59"/>
        <v>47.15</v>
      </c>
      <c r="K142" s="31">
        <v>6.4</v>
      </c>
      <c r="L142" s="55">
        <v>53.55</v>
      </c>
      <c r="M142" s="35">
        <f t="shared" si="63"/>
        <v>0.88048552754435105</v>
      </c>
      <c r="N142" s="45">
        <v>23.2</v>
      </c>
      <c r="O142" s="34">
        <f t="shared" si="60"/>
        <v>76.75</v>
      </c>
      <c r="P142" s="57">
        <f t="shared" si="64"/>
        <v>10.998586905322657</v>
      </c>
      <c r="Q142" s="32">
        <v>-33467.745000000003</v>
      </c>
      <c r="R142" s="48">
        <v>758804.41500000004</v>
      </c>
      <c r="S142" s="32">
        <v>325994.67700000003</v>
      </c>
      <c r="T142" s="48">
        <v>240272.424</v>
      </c>
      <c r="U142" s="32">
        <v>0</v>
      </c>
      <c r="V142" s="48">
        <f t="shared" si="61"/>
        <v>1084799.0920000002</v>
      </c>
      <c r="W142" s="32">
        <f t="shared" si="62"/>
        <v>1051331.3470000001</v>
      </c>
      <c r="X142" s="48">
        <f t="shared" si="65"/>
        <v>2322.9102612419706</v>
      </c>
      <c r="Y142" s="32">
        <f t="shared" si="66"/>
        <v>1808.4082826552467</v>
      </c>
      <c r="Z142" s="48">
        <f t="shared" si="67"/>
        <v>1736.742875802998</v>
      </c>
      <c r="AA142" s="61">
        <f t="shared" si="68"/>
        <v>1624.8488543897217</v>
      </c>
    </row>
    <row r="143" spans="1:27" outlineLevel="2">
      <c r="A143" s="43" t="s">
        <v>255</v>
      </c>
      <c r="B143" s="46" t="s">
        <v>32</v>
      </c>
      <c r="C143" s="37" t="s">
        <v>39</v>
      </c>
      <c r="D143" s="49">
        <v>474</v>
      </c>
      <c r="E143" s="39">
        <v>1</v>
      </c>
      <c r="F143" s="53">
        <v>1</v>
      </c>
      <c r="G143" s="40">
        <v>38.78</v>
      </c>
      <c r="H143" s="56">
        <v>4</v>
      </c>
      <c r="I143" s="40">
        <v>1</v>
      </c>
      <c r="J143" s="56">
        <f t="shared" si="59"/>
        <v>29.98</v>
      </c>
      <c r="K143" s="37">
        <v>15.8</v>
      </c>
      <c r="L143" s="56">
        <v>45.78</v>
      </c>
      <c r="M143" s="41">
        <f t="shared" si="63"/>
        <v>0.65487112276103099</v>
      </c>
      <c r="N143" s="46">
        <v>19.3</v>
      </c>
      <c r="O143" s="40">
        <f t="shared" si="60"/>
        <v>65.08</v>
      </c>
      <c r="P143" s="58">
        <f t="shared" si="64"/>
        <v>11.079943899018232</v>
      </c>
      <c r="Q143" s="38">
        <v>-36633.587</v>
      </c>
      <c r="R143" s="49">
        <v>592901.86600000004</v>
      </c>
      <c r="S143" s="38">
        <v>220925.32</v>
      </c>
      <c r="T143" s="49">
        <v>150948.70600000001</v>
      </c>
      <c r="U143" s="38">
        <v>0</v>
      </c>
      <c r="V143" s="49">
        <f t="shared" si="61"/>
        <v>813827.18599999999</v>
      </c>
      <c r="W143" s="38">
        <f t="shared" si="62"/>
        <v>777193.59899999993</v>
      </c>
      <c r="X143" s="49">
        <f t="shared" si="65"/>
        <v>1716.9349915611815</v>
      </c>
      <c r="Y143" s="38">
        <f t="shared" si="66"/>
        <v>1398.477805907173</v>
      </c>
      <c r="Z143" s="49">
        <f t="shared" si="67"/>
        <v>1321.191757383966</v>
      </c>
      <c r="AA143" s="62">
        <f t="shared" si="68"/>
        <v>1250.847818565401</v>
      </c>
    </row>
    <row r="144" spans="1:27" outlineLevel="2">
      <c r="A144" s="42" t="s">
        <v>255</v>
      </c>
      <c r="B144" s="45" t="s">
        <v>32</v>
      </c>
      <c r="C144" s="31" t="s">
        <v>53</v>
      </c>
      <c r="D144" s="48">
        <v>475</v>
      </c>
      <c r="E144" s="33">
        <v>1</v>
      </c>
      <c r="F144" s="52">
        <v>1</v>
      </c>
      <c r="G144" s="34">
        <v>40.36</v>
      </c>
      <c r="H144" s="55">
        <v>3.04</v>
      </c>
      <c r="I144" s="34">
        <v>4.59</v>
      </c>
      <c r="J144" s="55">
        <f t="shared" si="59"/>
        <v>42.39</v>
      </c>
      <c r="K144" s="31">
        <v>7.6</v>
      </c>
      <c r="L144" s="55">
        <v>49.99</v>
      </c>
      <c r="M144" s="35">
        <f t="shared" si="63"/>
        <v>0.84796959391878368</v>
      </c>
      <c r="N144" s="45">
        <v>17.899999999999999</v>
      </c>
      <c r="O144" s="34">
        <f t="shared" si="60"/>
        <v>67.89</v>
      </c>
      <c r="P144" s="57">
        <f t="shared" si="64"/>
        <v>10.944700460829493</v>
      </c>
      <c r="Q144" s="32">
        <v>-33832.248</v>
      </c>
      <c r="R144" s="48">
        <v>683641.446</v>
      </c>
      <c r="S144" s="32">
        <v>301491.473</v>
      </c>
      <c r="T144" s="48">
        <v>212105.78</v>
      </c>
      <c r="U144" s="32">
        <v>0</v>
      </c>
      <c r="V144" s="48">
        <f t="shared" si="61"/>
        <v>985132.91899999999</v>
      </c>
      <c r="W144" s="32">
        <f t="shared" si="62"/>
        <v>951300.67099999997</v>
      </c>
      <c r="X144" s="48">
        <f t="shared" si="65"/>
        <v>2073.9640399999998</v>
      </c>
      <c r="Y144" s="32">
        <f t="shared" si="66"/>
        <v>1627.4255557894737</v>
      </c>
      <c r="Z144" s="48">
        <f t="shared" si="67"/>
        <v>1556.1997705263157</v>
      </c>
      <c r="AA144" s="61">
        <f t="shared" si="68"/>
        <v>1439.2451494736843</v>
      </c>
    </row>
    <row r="145" spans="1:27" outlineLevel="2">
      <c r="A145" s="43" t="s">
        <v>255</v>
      </c>
      <c r="B145" s="46" t="s">
        <v>88</v>
      </c>
      <c r="C145" s="37" t="s">
        <v>91</v>
      </c>
      <c r="D145" s="49">
        <v>491</v>
      </c>
      <c r="E145" s="39">
        <v>1</v>
      </c>
      <c r="F145" s="53">
        <v>1</v>
      </c>
      <c r="G145" s="40">
        <v>44.42</v>
      </c>
      <c r="H145" s="56">
        <v>7.17</v>
      </c>
      <c r="I145" s="40">
        <v>3.2</v>
      </c>
      <c r="J145" s="56">
        <f t="shared" si="59"/>
        <v>50.79</v>
      </c>
      <c r="K145" s="37">
        <v>6</v>
      </c>
      <c r="L145" s="56">
        <v>56.79</v>
      </c>
      <c r="M145" s="41">
        <f t="shared" si="63"/>
        <v>0.89434759640781825</v>
      </c>
      <c r="N145" s="46">
        <v>25.5</v>
      </c>
      <c r="O145" s="40">
        <f t="shared" si="60"/>
        <v>82.289999999999992</v>
      </c>
      <c r="P145" s="58">
        <f t="shared" si="64"/>
        <v>9.5173483233184726</v>
      </c>
      <c r="Q145" s="38">
        <v>-39197.646000000001</v>
      </c>
      <c r="R145" s="49">
        <v>732162.39399999997</v>
      </c>
      <c r="S145" s="38">
        <v>319088.58799999999</v>
      </c>
      <c r="T145" s="49">
        <v>197856.15599999999</v>
      </c>
      <c r="U145" s="38">
        <v>0</v>
      </c>
      <c r="V145" s="49">
        <f t="shared" si="61"/>
        <v>1051250.9819999998</v>
      </c>
      <c r="W145" s="38">
        <f t="shared" si="62"/>
        <v>1012053.3359999999</v>
      </c>
      <c r="X145" s="49">
        <f t="shared" si="65"/>
        <v>2141.0406965376778</v>
      </c>
      <c r="Y145" s="38">
        <f t="shared" si="66"/>
        <v>1738.0750020366597</v>
      </c>
      <c r="Z145" s="49">
        <f t="shared" si="67"/>
        <v>1658.2427291242361</v>
      </c>
      <c r="AA145" s="62">
        <f t="shared" si="68"/>
        <v>1491.1657718940937</v>
      </c>
    </row>
    <row r="146" spans="1:27" outlineLevel="2">
      <c r="A146" s="42" t="s">
        <v>255</v>
      </c>
      <c r="B146" s="45" t="s">
        <v>168</v>
      </c>
      <c r="C146" s="31" t="s">
        <v>169</v>
      </c>
      <c r="D146" s="48">
        <v>498</v>
      </c>
      <c r="E146" s="33">
        <v>1</v>
      </c>
      <c r="F146" s="52">
        <v>0</v>
      </c>
      <c r="G146" s="34">
        <v>34.44</v>
      </c>
      <c r="H146" s="55">
        <v>2.4</v>
      </c>
      <c r="I146" s="34">
        <v>3.53</v>
      </c>
      <c r="J146" s="55">
        <f t="shared" si="59"/>
        <v>40.369999999999997</v>
      </c>
      <c r="K146" s="31">
        <v>1</v>
      </c>
      <c r="L146" s="55">
        <v>41.37</v>
      </c>
      <c r="M146" s="35">
        <f t="shared" si="63"/>
        <v>0.97582789460962049</v>
      </c>
      <c r="N146" s="45">
        <v>27.4</v>
      </c>
      <c r="O146" s="34">
        <f t="shared" si="60"/>
        <v>68.77</v>
      </c>
      <c r="P146" s="57">
        <f t="shared" si="64"/>
        <v>13.517915309446256</v>
      </c>
      <c r="Q146" s="32">
        <v>-86997.869000000006</v>
      </c>
      <c r="R146" s="48">
        <v>632578.17799999996</v>
      </c>
      <c r="S146" s="32">
        <v>274021.71799999999</v>
      </c>
      <c r="T146" s="48">
        <v>200279.163</v>
      </c>
      <c r="U146" s="32">
        <v>0</v>
      </c>
      <c r="V146" s="48">
        <f t="shared" si="61"/>
        <v>906599.89599999995</v>
      </c>
      <c r="W146" s="32">
        <f t="shared" si="62"/>
        <v>819602.027</v>
      </c>
      <c r="X146" s="48">
        <f t="shared" si="65"/>
        <v>1820.4817188755019</v>
      </c>
      <c r="Y146" s="32">
        <f t="shared" si="66"/>
        <v>1418.3147248995983</v>
      </c>
      <c r="Z146" s="48">
        <f t="shared" si="67"/>
        <v>1243.6202088353414</v>
      </c>
      <c r="AA146" s="61">
        <f t="shared" si="68"/>
        <v>1270.2373052208834</v>
      </c>
    </row>
    <row r="147" spans="1:27" outlineLevel="1">
      <c r="A147" s="84" t="s">
        <v>255</v>
      </c>
      <c r="B147" s="85" t="s">
        <v>275</v>
      </c>
      <c r="C147" s="86"/>
      <c r="D147" s="87">
        <f t="shared" ref="D147:L147" si="69">SUBTOTAL(9,D121:D146)</f>
        <v>11454</v>
      </c>
      <c r="E147" s="88">
        <f t="shared" si="69"/>
        <v>26</v>
      </c>
      <c r="F147" s="89">
        <f t="shared" si="69"/>
        <v>22.05</v>
      </c>
      <c r="G147" s="90">
        <f t="shared" si="69"/>
        <v>955.29</v>
      </c>
      <c r="H147" s="91">
        <f t="shared" si="69"/>
        <v>86.080000000000013</v>
      </c>
      <c r="I147" s="90">
        <f t="shared" si="69"/>
        <v>103.4</v>
      </c>
      <c r="J147" s="91">
        <f t="shared" si="69"/>
        <v>1041.0199999999998</v>
      </c>
      <c r="K147" s="86">
        <f t="shared" si="69"/>
        <v>151.79999999999998</v>
      </c>
      <c r="L147" s="91">
        <f t="shared" si="69"/>
        <v>1192.8199999999997</v>
      </c>
      <c r="M147" s="92">
        <f t="shared" si="63"/>
        <v>0.87273855233815667</v>
      </c>
      <c r="N147" s="85">
        <f>SUBTOTAL(9,N121:N146)</f>
        <v>614.69999999999993</v>
      </c>
      <c r="O147" s="90">
        <f>SUBTOTAL(9,O121:O146)</f>
        <v>1807.5199999999998</v>
      </c>
      <c r="P147" s="93">
        <f t="shared" si="64"/>
        <v>10.9989725073701</v>
      </c>
      <c r="Q147" s="94">
        <f t="shared" ref="Q147:W147" si="70">SUBTOTAL(9,Q121:Q146)</f>
        <v>-1238380.47</v>
      </c>
      <c r="R147" s="87">
        <f t="shared" si="70"/>
        <v>16547668.122000001</v>
      </c>
      <c r="S147" s="94">
        <f t="shared" si="70"/>
        <v>6661106.0240000002</v>
      </c>
      <c r="T147" s="87">
        <f t="shared" si="70"/>
        <v>4049560.6282253782</v>
      </c>
      <c r="U147" s="94">
        <f t="shared" si="70"/>
        <v>0</v>
      </c>
      <c r="V147" s="87">
        <f t="shared" si="70"/>
        <v>23208774.146000005</v>
      </c>
      <c r="W147" s="94">
        <f t="shared" si="70"/>
        <v>21970393.675999999</v>
      </c>
      <c r="X147" s="87">
        <f t="shared" si="65"/>
        <v>2026.2593108084516</v>
      </c>
      <c r="Y147" s="94">
        <f t="shared" si="66"/>
        <v>1672.7094043805332</v>
      </c>
      <c r="Z147" s="87">
        <f t="shared" si="67"/>
        <v>1564.5916752029527</v>
      </c>
      <c r="AA147" s="95">
        <f t="shared" si="68"/>
        <v>1444.7064887375591</v>
      </c>
    </row>
    <row r="148" spans="1:27" outlineLevel="2">
      <c r="A148" s="42" t="s">
        <v>256</v>
      </c>
      <c r="B148" s="45" t="s">
        <v>32</v>
      </c>
      <c r="C148" s="31" t="s">
        <v>62</v>
      </c>
      <c r="D148" s="48">
        <v>502</v>
      </c>
      <c r="E148" s="33">
        <v>1</v>
      </c>
      <c r="F148" s="52">
        <v>1</v>
      </c>
      <c r="G148" s="34">
        <v>40.74</v>
      </c>
      <c r="H148" s="55">
        <v>2</v>
      </c>
      <c r="I148" s="34">
        <v>3.59</v>
      </c>
      <c r="J148" s="55">
        <f t="shared" ref="J148:J161" si="71">+L148-K148</f>
        <v>43.33</v>
      </c>
      <c r="K148" s="31">
        <v>5</v>
      </c>
      <c r="L148" s="55">
        <v>48.33</v>
      </c>
      <c r="M148" s="35">
        <f t="shared" si="63"/>
        <v>0.89654458928201941</v>
      </c>
      <c r="N148" s="45">
        <v>24.2</v>
      </c>
      <c r="O148" s="34">
        <f t="shared" ref="O148:O161" si="72">+N148+J148+K148</f>
        <v>72.53</v>
      </c>
      <c r="P148" s="57">
        <f t="shared" si="64"/>
        <v>11.745437529246606</v>
      </c>
      <c r="Q148" s="32">
        <v>-40786.567000000003</v>
      </c>
      <c r="R148" s="48">
        <v>706464.42799999996</v>
      </c>
      <c r="S148" s="32">
        <v>326120.49599999998</v>
      </c>
      <c r="T148" s="48">
        <v>244307.304</v>
      </c>
      <c r="U148" s="32">
        <v>0</v>
      </c>
      <c r="V148" s="48">
        <f t="shared" ref="V148:V161" si="73">+S148+R148</f>
        <v>1032584.9239999999</v>
      </c>
      <c r="W148" s="32">
        <f t="shared" ref="W148:W161" si="74">+V148+Q148</f>
        <v>991798.35699999984</v>
      </c>
      <c r="X148" s="48">
        <f t="shared" si="65"/>
        <v>2056.9420796812747</v>
      </c>
      <c r="Y148" s="32">
        <f t="shared" si="66"/>
        <v>1570.2741434262946</v>
      </c>
      <c r="Z148" s="48">
        <f t="shared" si="67"/>
        <v>1489.0260019920315</v>
      </c>
      <c r="AA148" s="61">
        <f t="shared" si="68"/>
        <v>1407.2996573705179</v>
      </c>
    </row>
    <row r="149" spans="1:27" outlineLevel="2">
      <c r="A149" s="43" t="s">
        <v>256</v>
      </c>
      <c r="B149" s="46" t="s">
        <v>32</v>
      </c>
      <c r="C149" s="37" t="s">
        <v>50</v>
      </c>
      <c r="D149" s="49">
        <v>517</v>
      </c>
      <c r="E149" s="39">
        <v>1</v>
      </c>
      <c r="F149" s="53">
        <v>2</v>
      </c>
      <c r="G149" s="40">
        <v>37.57</v>
      </c>
      <c r="H149" s="56">
        <v>1</v>
      </c>
      <c r="I149" s="40">
        <v>5.83</v>
      </c>
      <c r="J149" s="56">
        <f t="shared" si="71"/>
        <v>43.6</v>
      </c>
      <c r="K149" s="37">
        <v>3.8</v>
      </c>
      <c r="L149" s="56">
        <v>47.4</v>
      </c>
      <c r="M149" s="41">
        <f t="shared" si="63"/>
        <v>0.91983122362869207</v>
      </c>
      <c r="N149" s="46">
        <v>23.3</v>
      </c>
      <c r="O149" s="40">
        <f t="shared" si="72"/>
        <v>70.7</v>
      </c>
      <c r="P149" s="58">
        <f t="shared" si="64"/>
        <v>13.404200155561316</v>
      </c>
      <c r="Q149" s="38">
        <v>-40669.519999999997</v>
      </c>
      <c r="R149" s="49">
        <v>660358.15700000001</v>
      </c>
      <c r="S149" s="38">
        <v>358139.01400000002</v>
      </c>
      <c r="T149" s="49">
        <v>269423.18800000002</v>
      </c>
      <c r="U149" s="38">
        <v>0</v>
      </c>
      <c r="V149" s="49">
        <f t="shared" si="73"/>
        <v>1018497.1710000001</v>
      </c>
      <c r="W149" s="38">
        <f t="shared" si="74"/>
        <v>977827.65100000007</v>
      </c>
      <c r="X149" s="49">
        <f t="shared" si="65"/>
        <v>1970.0138704061897</v>
      </c>
      <c r="Y149" s="38">
        <f t="shared" si="66"/>
        <v>1448.8858471953579</v>
      </c>
      <c r="Z149" s="49">
        <f t="shared" si="67"/>
        <v>1370.2213984526111</v>
      </c>
      <c r="AA149" s="62">
        <f t="shared" si="68"/>
        <v>1277.2885048355899</v>
      </c>
    </row>
    <row r="150" spans="1:27" outlineLevel="2">
      <c r="A150" s="42" t="s">
        <v>256</v>
      </c>
      <c r="B150" s="45" t="s">
        <v>81</v>
      </c>
      <c r="C150" s="31" t="s">
        <v>84</v>
      </c>
      <c r="D150" s="48">
        <v>537</v>
      </c>
      <c r="E150" s="33">
        <v>1</v>
      </c>
      <c r="F150" s="52">
        <v>1</v>
      </c>
      <c r="G150" s="34">
        <v>40.71</v>
      </c>
      <c r="H150" s="55">
        <v>4</v>
      </c>
      <c r="I150" s="34">
        <v>2.06</v>
      </c>
      <c r="J150" s="55">
        <f t="shared" si="71"/>
        <v>46.07</v>
      </c>
      <c r="K150" s="31">
        <v>2.7</v>
      </c>
      <c r="L150" s="55">
        <v>48.77</v>
      </c>
      <c r="M150" s="35">
        <f t="shared" si="63"/>
        <v>0.94463809719089598</v>
      </c>
      <c r="N150" s="45">
        <v>29</v>
      </c>
      <c r="O150" s="34">
        <f t="shared" si="72"/>
        <v>77.77</v>
      </c>
      <c r="P150" s="57">
        <f t="shared" si="64"/>
        <v>12.010735853276671</v>
      </c>
      <c r="Q150" s="32">
        <v>-10899.239</v>
      </c>
      <c r="R150" s="48">
        <v>686909.76199999999</v>
      </c>
      <c r="S150" s="32">
        <v>285099.83899999998</v>
      </c>
      <c r="T150" s="48">
        <v>183182.31599999999</v>
      </c>
      <c r="U150" s="32">
        <v>0</v>
      </c>
      <c r="V150" s="48">
        <f t="shared" si="73"/>
        <v>972009.60100000002</v>
      </c>
      <c r="W150" s="32">
        <f t="shared" si="74"/>
        <v>961110.36200000008</v>
      </c>
      <c r="X150" s="48">
        <f t="shared" si="65"/>
        <v>1810.0737448789573</v>
      </c>
      <c r="Y150" s="32">
        <f t="shared" si="66"/>
        <v>1468.9521135940411</v>
      </c>
      <c r="Z150" s="48">
        <f t="shared" si="67"/>
        <v>1448.6555791433893</v>
      </c>
      <c r="AA150" s="61">
        <f t="shared" si="68"/>
        <v>1279.1615679702047</v>
      </c>
    </row>
    <row r="151" spans="1:27" outlineLevel="2">
      <c r="A151" s="43" t="s">
        <v>256</v>
      </c>
      <c r="B151" s="46" t="s">
        <v>215</v>
      </c>
      <c r="C151" s="37" t="s">
        <v>216</v>
      </c>
      <c r="D151" s="49">
        <v>539</v>
      </c>
      <c r="E151" s="39">
        <v>0.85</v>
      </c>
      <c r="F151" s="53">
        <v>2</v>
      </c>
      <c r="G151" s="40">
        <v>44.32</v>
      </c>
      <c r="H151" s="56">
        <v>3.7</v>
      </c>
      <c r="I151" s="40">
        <v>6.02</v>
      </c>
      <c r="J151" s="56">
        <f t="shared" si="71"/>
        <v>54.19</v>
      </c>
      <c r="K151" s="37">
        <v>2.7</v>
      </c>
      <c r="L151" s="56">
        <v>56.89</v>
      </c>
      <c r="M151" s="41">
        <f t="shared" si="63"/>
        <v>0.95253998945333096</v>
      </c>
      <c r="N151" s="46">
        <v>36</v>
      </c>
      <c r="O151" s="40">
        <f t="shared" si="72"/>
        <v>92.89</v>
      </c>
      <c r="P151" s="58">
        <f t="shared" si="64"/>
        <v>11.224489795918366</v>
      </c>
      <c r="Q151" s="38">
        <v>-57798.107000000004</v>
      </c>
      <c r="R151" s="49">
        <v>863071.06</v>
      </c>
      <c r="S151" s="38">
        <v>345533.848</v>
      </c>
      <c r="T151" s="49">
        <v>214817</v>
      </c>
      <c r="U151" s="38">
        <v>0</v>
      </c>
      <c r="V151" s="49">
        <f t="shared" si="73"/>
        <v>1208604.9080000001</v>
      </c>
      <c r="W151" s="38">
        <f t="shared" si="74"/>
        <v>1150806.801</v>
      </c>
      <c r="X151" s="49">
        <f t="shared" si="65"/>
        <v>2242.3096623376623</v>
      </c>
      <c r="Y151" s="38">
        <f t="shared" si="66"/>
        <v>1843.7623525046383</v>
      </c>
      <c r="Z151" s="49">
        <f t="shared" si="67"/>
        <v>1736.5302430426716</v>
      </c>
      <c r="AA151" s="62">
        <f t="shared" si="68"/>
        <v>1601.2450092764379</v>
      </c>
    </row>
    <row r="152" spans="1:27" outlineLevel="2">
      <c r="A152" s="42" t="s">
        <v>256</v>
      </c>
      <c r="B152" s="45" t="s">
        <v>32</v>
      </c>
      <c r="C152" s="31" t="s">
        <v>35</v>
      </c>
      <c r="D152" s="48">
        <v>552</v>
      </c>
      <c r="E152" s="33">
        <v>1</v>
      </c>
      <c r="F152" s="52">
        <v>2</v>
      </c>
      <c r="G152" s="34">
        <v>51.6</v>
      </c>
      <c r="H152" s="55">
        <v>1</v>
      </c>
      <c r="I152" s="34">
        <v>1.05</v>
      </c>
      <c r="J152" s="55">
        <f t="shared" si="71"/>
        <v>43.25</v>
      </c>
      <c r="K152" s="31">
        <v>13.4</v>
      </c>
      <c r="L152" s="55">
        <v>56.65</v>
      </c>
      <c r="M152" s="35">
        <f t="shared" si="63"/>
        <v>0.76345984112974408</v>
      </c>
      <c r="N152" s="45">
        <v>24.6</v>
      </c>
      <c r="O152" s="34">
        <f t="shared" si="72"/>
        <v>81.25</v>
      </c>
      <c r="P152" s="57">
        <f t="shared" si="64"/>
        <v>10.494296577946768</v>
      </c>
      <c r="Q152" s="32">
        <v>-48120.800000000003</v>
      </c>
      <c r="R152" s="48">
        <v>800525.18200000003</v>
      </c>
      <c r="S152" s="32">
        <v>268812.46999999997</v>
      </c>
      <c r="T152" s="48">
        <v>174372.489</v>
      </c>
      <c r="U152" s="32">
        <v>0</v>
      </c>
      <c r="V152" s="48">
        <f t="shared" si="73"/>
        <v>1069337.652</v>
      </c>
      <c r="W152" s="32">
        <f t="shared" si="74"/>
        <v>1021216.852</v>
      </c>
      <c r="X152" s="48">
        <f t="shared" si="65"/>
        <v>1937.2058913043479</v>
      </c>
      <c r="Y152" s="32">
        <f t="shared" si="66"/>
        <v>1621.3137010869564</v>
      </c>
      <c r="Z152" s="48">
        <f t="shared" si="67"/>
        <v>1534.1383387681158</v>
      </c>
      <c r="AA152" s="61">
        <f t="shared" si="68"/>
        <v>1450.2267789855073</v>
      </c>
    </row>
    <row r="153" spans="1:27" outlineLevel="2">
      <c r="A153" s="43" t="s">
        <v>256</v>
      </c>
      <c r="B153" s="46" t="s">
        <v>112</v>
      </c>
      <c r="C153" s="37" t="s">
        <v>113</v>
      </c>
      <c r="D153" s="49">
        <v>552</v>
      </c>
      <c r="E153" s="39">
        <v>1</v>
      </c>
      <c r="F153" s="53">
        <v>1</v>
      </c>
      <c r="G153" s="40">
        <v>42.88</v>
      </c>
      <c r="H153" s="56">
        <v>3.8</v>
      </c>
      <c r="I153" s="40">
        <v>5.97</v>
      </c>
      <c r="J153" s="56">
        <f t="shared" si="71"/>
        <v>37.950000000000003</v>
      </c>
      <c r="K153" s="37">
        <v>16.7</v>
      </c>
      <c r="L153" s="56">
        <v>54.65</v>
      </c>
      <c r="M153" s="41">
        <f t="shared" si="63"/>
        <v>0.6944190301921318</v>
      </c>
      <c r="N153" s="46">
        <v>27.7</v>
      </c>
      <c r="O153" s="40">
        <f t="shared" si="72"/>
        <v>82.350000000000009</v>
      </c>
      <c r="P153" s="58">
        <f t="shared" si="64"/>
        <v>11.825192802056556</v>
      </c>
      <c r="Q153" s="38">
        <v>-7161.4340000000002</v>
      </c>
      <c r="R153" s="49">
        <v>746919.66099999996</v>
      </c>
      <c r="S153" s="38">
        <v>306149.66899999999</v>
      </c>
      <c r="T153" s="49">
        <v>209437.51199999999</v>
      </c>
      <c r="U153" s="38">
        <v>0</v>
      </c>
      <c r="V153" s="49">
        <f t="shared" si="73"/>
        <v>1053069.33</v>
      </c>
      <c r="W153" s="38">
        <f t="shared" si="74"/>
        <v>1045907.8960000001</v>
      </c>
      <c r="X153" s="49">
        <f t="shared" si="65"/>
        <v>1907.734293478261</v>
      </c>
      <c r="Y153" s="38">
        <f t="shared" si="66"/>
        <v>1528.3185108695654</v>
      </c>
      <c r="Z153" s="49">
        <f t="shared" si="67"/>
        <v>1515.3448985507248</v>
      </c>
      <c r="AA153" s="62">
        <f t="shared" si="68"/>
        <v>1353.1153278985507</v>
      </c>
    </row>
    <row r="154" spans="1:27" outlineLevel="2">
      <c r="A154" s="42" t="s">
        <v>256</v>
      </c>
      <c r="B154" s="45" t="s">
        <v>32</v>
      </c>
      <c r="C154" s="31" t="s">
        <v>38</v>
      </c>
      <c r="D154" s="48">
        <v>558</v>
      </c>
      <c r="E154" s="33">
        <v>1</v>
      </c>
      <c r="F154" s="52">
        <v>0</v>
      </c>
      <c r="G154" s="34">
        <v>41</v>
      </c>
      <c r="H154" s="55">
        <v>1.66</v>
      </c>
      <c r="I154" s="34">
        <v>8.15</v>
      </c>
      <c r="J154" s="55">
        <f t="shared" si="71"/>
        <v>44.11</v>
      </c>
      <c r="K154" s="31">
        <v>7.7</v>
      </c>
      <c r="L154" s="55">
        <v>51.81</v>
      </c>
      <c r="M154" s="35">
        <f t="shared" si="63"/>
        <v>0.85138004246284493</v>
      </c>
      <c r="N154" s="45">
        <v>32.1</v>
      </c>
      <c r="O154" s="34">
        <f t="shared" si="72"/>
        <v>83.910000000000011</v>
      </c>
      <c r="P154" s="57">
        <f t="shared" si="64"/>
        <v>13.080168776371309</v>
      </c>
      <c r="Q154" s="32">
        <v>-43622.57</v>
      </c>
      <c r="R154" s="48">
        <v>858409.598</v>
      </c>
      <c r="S154" s="32">
        <v>352241.19799999997</v>
      </c>
      <c r="T154" s="48">
        <v>241064.01699999999</v>
      </c>
      <c r="U154" s="32">
        <v>0</v>
      </c>
      <c r="V154" s="48">
        <f t="shared" si="73"/>
        <v>1210650.7960000001</v>
      </c>
      <c r="W154" s="32">
        <f t="shared" si="74"/>
        <v>1167028.226</v>
      </c>
      <c r="X154" s="48">
        <f t="shared" si="65"/>
        <v>2169.625082437276</v>
      </c>
      <c r="Y154" s="32">
        <f t="shared" si="66"/>
        <v>1737.6107150537637</v>
      </c>
      <c r="Z154" s="48">
        <f t="shared" si="67"/>
        <v>1659.4340663082437</v>
      </c>
      <c r="AA154" s="61">
        <f t="shared" si="68"/>
        <v>1538.3684551971326</v>
      </c>
    </row>
    <row r="155" spans="1:27" outlineLevel="2">
      <c r="A155" s="43" t="s">
        <v>256</v>
      </c>
      <c r="B155" s="46" t="s">
        <v>32</v>
      </c>
      <c r="C155" s="37" t="s">
        <v>48</v>
      </c>
      <c r="D155" s="49">
        <v>567</v>
      </c>
      <c r="E155" s="39">
        <v>1</v>
      </c>
      <c r="F155" s="53">
        <v>1</v>
      </c>
      <c r="G155" s="40">
        <v>45.16</v>
      </c>
      <c r="H155" s="56">
        <v>1</v>
      </c>
      <c r="I155" s="40">
        <v>3.78</v>
      </c>
      <c r="J155" s="56">
        <f t="shared" si="71"/>
        <v>48.94</v>
      </c>
      <c r="K155" s="37">
        <v>3</v>
      </c>
      <c r="L155" s="56">
        <v>51.94</v>
      </c>
      <c r="M155" s="41">
        <f t="shared" si="63"/>
        <v>0.94224104736234116</v>
      </c>
      <c r="N155" s="46">
        <v>16.600000000000001</v>
      </c>
      <c r="O155" s="40">
        <f t="shared" si="72"/>
        <v>68.539999999999992</v>
      </c>
      <c r="P155" s="58">
        <f t="shared" si="64"/>
        <v>12.283362218370884</v>
      </c>
      <c r="Q155" s="38">
        <v>-53965.141000000003</v>
      </c>
      <c r="R155" s="49">
        <v>752261.00899999996</v>
      </c>
      <c r="S155" s="38">
        <v>315316.28700000001</v>
      </c>
      <c r="T155" s="49">
        <v>227555.76800000001</v>
      </c>
      <c r="U155" s="38">
        <v>0</v>
      </c>
      <c r="V155" s="49">
        <f t="shared" si="73"/>
        <v>1067577.2960000001</v>
      </c>
      <c r="W155" s="38">
        <f t="shared" si="74"/>
        <v>1013612.155</v>
      </c>
      <c r="X155" s="49">
        <f t="shared" si="65"/>
        <v>1882.8523738977074</v>
      </c>
      <c r="Y155" s="38">
        <f t="shared" si="66"/>
        <v>1481.5194497354498</v>
      </c>
      <c r="Z155" s="49">
        <f t="shared" si="67"/>
        <v>1386.3428342151676</v>
      </c>
      <c r="AA155" s="62">
        <f t="shared" si="68"/>
        <v>1326.7389929453261</v>
      </c>
    </row>
    <row r="156" spans="1:27" outlineLevel="2">
      <c r="A156" s="42" t="s">
        <v>256</v>
      </c>
      <c r="B156" s="45" t="s">
        <v>69</v>
      </c>
      <c r="C156" s="31" t="s">
        <v>77</v>
      </c>
      <c r="D156" s="48">
        <v>568</v>
      </c>
      <c r="E156" s="33">
        <v>1</v>
      </c>
      <c r="F156" s="52">
        <v>1</v>
      </c>
      <c r="G156" s="34">
        <v>43.09</v>
      </c>
      <c r="H156" s="55">
        <v>3.01</v>
      </c>
      <c r="I156" s="34">
        <v>6.85</v>
      </c>
      <c r="J156" s="55">
        <f t="shared" si="71"/>
        <v>50.75</v>
      </c>
      <c r="K156" s="31">
        <v>4.2</v>
      </c>
      <c r="L156" s="55">
        <v>54.95</v>
      </c>
      <c r="M156" s="35">
        <f t="shared" si="63"/>
        <v>0.92356687898089163</v>
      </c>
      <c r="N156" s="45">
        <v>20.8</v>
      </c>
      <c r="O156" s="34">
        <f t="shared" si="72"/>
        <v>75.75</v>
      </c>
      <c r="P156" s="57">
        <f t="shared" si="64"/>
        <v>12.321041214750542</v>
      </c>
      <c r="Q156" s="32">
        <v>-61585.953000000001</v>
      </c>
      <c r="R156" s="48">
        <v>726830.33799999999</v>
      </c>
      <c r="S156" s="32">
        <v>396565.98800000001</v>
      </c>
      <c r="T156" s="48">
        <v>255571.34400000001</v>
      </c>
      <c r="U156" s="32">
        <v>0</v>
      </c>
      <c r="V156" s="48">
        <f t="shared" si="73"/>
        <v>1123396.3259999999</v>
      </c>
      <c r="W156" s="32">
        <f t="shared" si="74"/>
        <v>1061810.3729999999</v>
      </c>
      <c r="X156" s="48">
        <f t="shared" si="65"/>
        <v>1977.8104330985914</v>
      </c>
      <c r="Y156" s="32">
        <f t="shared" si="66"/>
        <v>1527.8608838028167</v>
      </c>
      <c r="Z156" s="48">
        <f t="shared" si="67"/>
        <v>1419.4349102112674</v>
      </c>
      <c r="AA156" s="61">
        <f t="shared" si="68"/>
        <v>1279.6308767605633</v>
      </c>
    </row>
    <row r="157" spans="1:27" outlineLevel="2">
      <c r="A157" s="43" t="s">
        <v>256</v>
      </c>
      <c r="B157" s="46" t="s">
        <v>69</v>
      </c>
      <c r="C157" s="37" t="s">
        <v>78</v>
      </c>
      <c r="D157" s="49">
        <v>572</v>
      </c>
      <c r="E157" s="39">
        <v>1</v>
      </c>
      <c r="F157" s="53">
        <v>1</v>
      </c>
      <c r="G157" s="40">
        <v>44.82</v>
      </c>
      <c r="H157" s="56">
        <v>4</v>
      </c>
      <c r="I157" s="40">
        <v>21.61</v>
      </c>
      <c r="J157" s="56">
        <f t="shared" si="71"/>
        <v>59.930000000000007</v>
      </c>
      <c r="K157" s="37">
        <v>12.5</v>
      </c>
      <c r="L157" s="56">
        <v>72.430000000000007</v>
      </c>
      <c r="M157" s="41">
        <f t="shared" si="63"/>
        <v>0.82741957752312578</v>
      </c>
      <c r="N157" s="46">
        <v>39.799999999999997</v>
      </c>
      <c r="O157" s="40">
        <f t="shared" si="72"/>
        <v>112.23</v>
      </c>
      <c r="P157" s="58">
        <f t="shared" si="64"/>
        <v>11.716509627201967</v>
      </c>
      <c r="Q157" s="38">
        <v>-74157.562000000005</v>
      </c>
      <c r="R157" s="49">
        <v>1126833.888</v>
      </c>
      <c r="S157" s="38">
        <v>343652.70400000003</v>
      </c>
      <c r="T157" s="49">
        <v>209110.18799999999</v>
      </c>
      <c r="U157" s="38">
        <v>0</v>
      </c>
      <c r="V157" s="49">
        <f t="shared" si="73"/>
        <v>1470486.5920000002</v>
      </c>
      <c r="W157" s="38">
        <f t="shared" si="74"/>
        <v>1396329.0300000003</v>
      </c>
      <c r="X157" s="49">
        <f t="shared" si="65"/>
        <v>2570.7807552447557</v>
      </c>
      <c r="Y157" s="38">
        <f t="shared" si="66"/>
        <v>2205.2035034965038</v>
      </c>
      <c r="Z157" s="49">
        <f t="shared" si="67"/>
        <v>2075.5574160839165</v>
      </c>
      <c r="AA157" s="62">
        <f t="shared" si="68"/>
        <v>1969.9893146853146</v>
      </c>
    </row>
    <row r="158" spans="1:27" outlineLevel="2">
      <c r="A158" s="42" t="s">
        <v>256</v>
      </c>
      <c r="B158" s="45" t="s">
        <v>81</v>
      </c>
      <c r="C158" s="31" t="s">
        <v>83</v>
      </c>
      <c r="D158" s="48">
        <v>580</v>
      </c>
      <c r="E158" s="33">
        <v>1</v>
      </c>
      <c r="F158" s="52">
        <v>1</v>
      </c>
      <c r="G158" s="34">
        <v>42.78</v>
      </c>
      <c r="H158" s="55">
        <v>3</v>
      </c>
      <c r="I158" s="34">
        <v>1</v>
      </c>
      <c r="J158" s="55">
        <f t="shared" si="71"/>
        <v>48.18</v>
      </c>
      <c r="K158" s="31">
        <v>0.6</v>
      </c>
      <c r="L158" s="55">
        <v>48.78</v>
      </c>
      <c r="M158" s="35">
        <f t="shared" si="63"/>
        <v>0.98769987699876993</v>
      </c>
      <c r="N158" s="45">
        <v>16.3</v>
      </c>
      <c r="O158" s="34">
        <f t="shared" si="72"/>
        <v>65.08</v>
      </c>
      <c r="P158" s="57">
        <f t="shared" si="64"/>
        <v>12.669287898645697</v>
      </c>
      <c r="Q158" s="32">
        <v>-12939.371999999999</v>
      </c>
      <c r="R158" s="48">
        <v>703912.05799999996</v>
      </c>
      <c r="S158" s="32">
        <v>263454.39199999999</v>
      </c>
      <c r="T158" s="48">
        <v>164365.128</v>
      </c>
      <c r="U158" s="32">
        <v>0</v>
      </c>
      <c r="V158" s="48">
        <f t="shared" si="73"/>
        <v>967366.45</v>
      </c>
      <c r="W158" s="32">
        <f t="shared" si="74"/>
        <v>954427.07799999998</v>
      </c>
      <c r="X158" s="48">
        <f t="shared" si="65"/>
        <v>1667.8731896551724</v>
      </c>
      <c r="Y158" s="32">
        <f t="shared" si="66"/>
        <v>1384.4850379310344</v>
      </c>
      <c r="Z158" s="48">
        <f t="shared" si="67"/>
        <v>1362.1757758620688</v>
      </c>
      <c r="AA158" s="61">
        <f t="shared" si="68"/>
        <v>1213.6414793103447</v>
      </c>
    </row>
    <row r="159" spans="1:27" outlineLevel="2">
      <c r="A159" s="43" t="s">
        <v>256</v>
      </c>
      <c r="B159" s="46" t="s">
        <v>79</v>
      </c>
      <c r="C159" s="37" t="s">
        <v>80</v>
      </c>
      <c r="D159" s="49">
        <v>583</v>
      </c>
      <c r="E159" s="39">
        <v>1</v>
      </c>
      <c r="F159" s="53">
        <v>2</v>
      </c>
      <c r="G159" s="40">
        <v>47.18</v>
      </c>
      <c r="H159" s="56">
        <v>2</v>
      </c>
      <c r="I159" s="40">
        <v>6.2</v>
      </c>
      <c r="J159" s="56">
        <f t="shared" si="71"/>
        <v>47.480000000000004</v>
      </c>
      <c r="K159" s="37">
        <v>10.9</v>
      </c>
      <c r="L159" s="56">
        <v>58.38</v>
      </c>
      <c r="M159" s="41">
        <f t="shared" si="63"/>
        <v>0.81329222336416584</v>
      </c>
      <c r="N159" s="46">
        <v>30.1</v>
      </c>
      <c r="O159" s="40">
        <f t="shared" si="72"/>
        <v>88.480000000000018</v>
      </c>
      <c r="P159" s="58">
        <f t="shared" si="64"/>
        <v>11.854412362749086</v>
      </c>
      <c r="Q159" s="38">
        <v>-17790.873</v>
      </c>
      <c r="R159" s="49">
        <v>826134.48800000001</v>
      </c>
      <c r="S159" s="38">
        <v>232964.59599999999</v>
      </c>
      <c r="T159" s="49">
        <v>121883.352</v>
      </c>
      <c r="U159" s="38">
        <v>0</v>
      </c>
      <c r="V159" s="49">
        <f t="shared" si="73"/>
        <v>1059099.084</v>
      </c>
      <c r="W159" s="38">
        <f t="shared" si="74"/>
        <v>1041308.211</v>
      </c>
      <c r="X159" s="49">
        <f t="shared" si="65"/>
        <v>1816.6365077186965</v>
      </c>
      <c r="Y159" s="38">
        <f t="shared" si="66"/>
        <v>1607.5741543739282</v>
      </c>
      <c r="Z159" s="49">
        <f t="shared" si="67"/>
        <v>1577.0580771869641</v>
      </c>
      <c r="AA159" s="62">
        <f t="shared" si="68"/>
        <v>1417.0402881646655</v>
      </c>
    </row>
    <row r="160" spans="1:27" outlineLevel="2">
      <c r="A160" s="42" t="s">
        <v>256</v>
      </c>
      <c r="B160" s="45" t="s">
        <v>69</v>
      </c>
      <c r="C160" s="31" t="s">
        <v>73</v>
      </c>
      <c r="D160" s="48">
        <v>587</v>
      </c>
      <c r="E160" s="33">
        <v>1</v>
      </c>
      <c r="F160" s="52">
        <v>1</v>
      </c>
      <c r="G160" s="34">
        <v>44.48</v>
      </c>
      <c r="H160" s="55">
        <v>4.21</v>
      </c>
      <c r="I160" s="34">
        <v>8.2200000000000006</v>
      </c>
      <c r="J160" s="55">
        <f t="shared" si="71"/>
        <v>57.209999999999994</v>
      </c>
      <c r="K160" s="31">
        <v>1.7</v>
      </c>
      <c r="L160" s="55">
        <v>58.91</v>
      </c>
      <c r="M160" s="35">
        <f t="shared" si="63"/>
        <v>0.97114242064165668</v>
      </c>
      <c r="N160" s="45">
        <v>39.5</v>
      </c>
      <c r="O160" s="34">
        <f t="shared" si="72"/>
        <v>98.41</v>
      </c>
      <c r="P160" s="57">
        <f t="shared" si="64"/>
        <v>12.055863627028138</v>
      </c>
      <c r="Q160" s="32">
        <v>-76460.747000000003</v>
      </c>
      <c r="R160" s="48">
        <v>975261.03799999994</v>
      </c>
      <c r="S160" s="32">
        <v>292182.185</v>
      </c>
      <c r="T160" s="48">
        <v>175747.46400000001</v>
      </c>
      <c r="U160" s="32">
        <v>0</v>
      </c>
      <c r="V160" s="48">
        <f t="shared" si="73"/>
        <v>1267443.223</v>
      </c>
      <c r="W160" s="32">
        <f t="shared" si="74"/>
        <v>1190982.476</v>
      </c>
      <c r="X160" s="48">
        <f t="shared" si="65"/>
        <v>2159.1877734241907</v>
      </c>
      <c r="Y160" s="32">
        <f t="shared" si="66"/>
        <v>1859.7883458262352</v>
      </c>
      <c r="Z160" s="48">
        <f t="shared" si="67"/>
        <v>1729.5315366269165</v>
      </c>
      <c r="AA160" s="61">
        <f t="shared" si="68"/>
        <v>1661.4327734241906</v>
      </c>
    </row>
    <row r="161" spans="1:27" outlineLevel="2">
      <c r="A161" s="43" t="s">
        <v>256</v>
      </c>
      <c r="B161" s="46" t="s">
        <v>32</v>
      </c>
      <c r="C161" s="37" t="s">
        <v>57</v>
      </c>
      <c r="D161" s="49">
        <v>596</v>
      </c>
      <c r="E161" s="39">
        <v>1</v>
      </c>
      <c r="F161" s="53">
        <v>2.09</v>
      </c>
      <c r="G161" s="40">
        <v>44.87</v>
      </c>
      <c r="H161" s="56">
        <v>2.02</v>
      </c>
      <c r="I161" s="40">
        <v>2.0299999999999998</v>
      </c>
      <c r="J161" s="56">
        <f t="shared" si="71"/>
        <v>51.01</v>
      </c>
      <c r="K161" s="37">
        <v>1</v>
      </c>
      <c r="L161" s="56">
        <v>52.01</v>
      </c>
      <c r="M161" s="41">
        <f t="shared" si="63"/>
        <v>0.98077292828302254</v>
      </c>
      <c r="N161" s="46">
        <v>31.7</v>
      </c>
      <c r="O161" s="40">
        <f t="shared" si="72"/>
        <v>83.71</v>
      </c>
      <c r="P161" s="58">
        <f t="shared" si="64"/>
        <v>12.7105992748987</v>
      </c>
      <c r="Q161" s="38">
        <v>-58705.898999999998</v>
      </c>
      <c r="R161" s="49">
        <v>821595.75699999998</v>
      </c>
      <c r="S161" s="38">
        <v>466656.40700000001</v>
      </c>
      <c r="T161" s="49">
        <v>367598.23300000001</v>
      </c>
      <c r="U161" s="38">
        <v>0</v>
      </c>
      <c r="V161" s="49">
        <f t="shared" si="73"/>
        <v>1288252.1639999999</v>
      </c>
      <c r="W161" s="38">
        <f t="shared" si="74"/>
        <v>1229546.2649999999</v>
      </c>
      <c r="X161" s="49">
        <f t="shared" si="65"/>
        <v>2161.4969194630871</v>
      </c>
      <c r="Y161" s="38">
        <f t="shared" si="66"/>
        <v>1544.7213607382548</v>
      </c>
      <c r="Z161" s="49">
        <f t="shared" si="67"/>
        <v>1446.2215302013421</v>
      </c>
      <c r="AA161" s="62">
        <f t="shared" si="68"/>
        <v>1378.5163708053692</v>
      </c>
    </row>
    <row r="162" spans="1:27" outlineLevel="1">
      <c r="A162" s="44" t="s">
        <v>256</v>
      </c>
      <c r="B162" s="108" t="s">
        <v>276</v>
      </c>
      <c r="C162" s="109"/>
      <c r="D162" s="50">
        <f t="shared" ref="D162:L162" si="75">SUBTOTAL(9,D148:D161)</f>
        <v>7810</v>
      </c>
      <c r="E162" s="110">
        <f t="shared" si="75"/>
        <v>13.85</v>
      </c>
      <c r="F162" s="111">
        <f t="shared" si="75"/>
        <v>18.09</v>
      </c>
      <c r="G162" s="112">
        <f t="shared" si="75"/>
        <v>611.20000000000005</v>
      </c>
      <c r="H162" s="113">
        <f t="shared" si="75"/>
        <v>36.400000000000006</v>
      </c>
      <c r="I162" s="112">
        <f t="shared" si="75"/>
        <v>82.36</v>
      </c>
      <c r="J162" s="113">
        <f t="shared" si="75"/>
        <v>676</v>
      </c>
      <c r="K162" s="109">
        <f t="shared" si="75"/>
        <v>85.9</v>
      </c>
      <c r="L162" s="113">
        <f t="shared" si="75"/>
        <v>761.89999999999986</v>
      </c>
      <c r="M162" s="64">
        <f t="shared" si="63"/>
        <v>0.88725554534715856</v>
      </c>
      <c r="N162" s="108">
        <f>SUBTOTAL(9,N148:N161)</f>
        <v>391.7</v>
      </c>
      <c r="O162" s="112">
        <f>SUBTOTAL(9,O148:O161)</f>
        <v>1153.6000000000001</v>
      </c>
      <c r="P162" s="59">
        <f t="shared" si="64"/>
        <v>12.059913526868437</v>
      </c>
      <c r="Q162" s="63">
        <f t="shared" ref="Q162:W162" si="76">SUBTOTAL(9,Q148:Q161)</f>
        <v>-604663.78399999999</v>
      </c>
      <c r="R162" s="50">
        <f t="shared" si="76"/>
        <v>11255486.424000001</v>
      </c>
      <c r="S162" s="63">
        <f t="shared" si="76"/>
        <v>4552889.0929999994</v>
      </c>
      <c r="T162" s="50">
        <f t="shared" si="76"/>
        <v>3058435.3029999998</v>
      </c>
      <c r="U162" s="63">
        <f t="shared" si="76"/>
        <v>0</v>
      </c>
      <c r="V162" s="50">
        <f t="shared" si="76"/>
        <v>15808375.516999997</v>
      </c>
      <c r="W162" s="63">
        <f t="shared" si="76"/>
        <v>15203711.733000001</v>
      </c>
      <c r="X162" s="50">
        <f t="shared" si="65"/>
        <v>2024.1197845070419</v>
      </c>
      <c r="Y162" s="63">
        <f t="shared" si="66"/>
        <v>1632.5147521126758</v>
      </c>
      <c r="Z162" s="50">
        <f t="shared" si="67"/>
        <v>1555.0930128040975</v>
      </c>
      <c r="AA162" s="65">
        <f t="shared" si="68"/>
        <v>1441.1634345710629</v>
      </c>
    </row>
    <row r="163" spans="1:27" outlineLevel="2">
      <c r="A163" s="43" t="s">
        <v>257</v>
      </c>
      <c r="B163" s="46" t="s">
        <v>32</v>
      </c>
      <c r="C163" s="37" t="s">
        <v>36</v>
      </c>
      <c r="D163" s="49">
        <v>604</v>
      </c>
      <c r="E163" s="39">
        <v>1</v>
      </c>
      <c r="F163" s="53">
        <v>1</v>
      </c>
      <c r="G163" s="40">
        <v>43.18</v>
      </c>
      <c r="H163" s="56">
        <v>2.5</v>
      </c>
      <c r="I163" s="40">
        <v>1.78</v>
      </c>
      <c r="J163" s="56">
        <f t="shared" ref="J163:J174" si="77">+L163-K163</f>
        <v>37.56</v>
      </c>
      <c r="K163" s="37">
        <v>11.9</v>
      </c>
      <c r="L163" s="56">
        <v>49.46</v>
      </c>
      <c r="M163" s="41">
        <f t="shared" si="63"/>
        <v>0.75940153659522847</v>
      </c>
      <c r="N163" s="46">
        <v>5.7</v>
      </c>
      <c r="O163" s="40">
        <f t="shared" ref="O163:O174" si="78">+N163+J163+K163</f>
        <v>55.160000000000004</v>
      </c>
      <c r="P163" s="58">
        <f t="shared" si="64"/>
        <v>13.222416812609458</v>
      </c>
      <c r="Q163" s="38">
        <v>-44125.692000000003</v>
      </c>
      <c r="R163" s="49">
        <v>700525.48300000001</v>
      </c>
      <c r="S163" s="38">
        <v>326376.04200000002</v>
      </c>
      <c r="T163" s="49">
        <v>214411.68100000001</v>
      </c>
      <c r="U163" s="38">
        <v>0</v>
      </c>
      <c r="V163" s="49">
        <f t="shared" ref="V163:V174" si="79">+S163+R163</f>
        <v>1026901.525</v>
      </c>
      <c r="W163" s="38">
        <f t="shared" ref="W163:W174" si="80">+V163+Q163</f>
        <v>982775.83299999998</v>
      </c>
      <c r="X163" s="49">
        <f t="shared" si="65"/>
        <v>1700.1680877483443</v>
      </c>
      <c r="Y163" s="38">
        <f t="shared" si="66"/>
        <v>1345.1818609271525</v>
      </c>
      <c r="Z163" s="49">
        <f t="shared" si="67"/>
        <v>1272.1260794701986</v>
      </c>
      <c r="AA163" s="62">
        <f t="shared" si="68"/>
        <v>1159.8104023178807</v>
      </c>
    </row>
    <row r="164" spans="1:27" outlineLevel="2">
      <c r="A164" s="42" t="s">
        <v>257</v>
      </c>
      <c r="B164" s="45" t="s">
        <v>88</v>
      </c>
      <c r="C164" s="31" t="s">
        <v>90</v>
      </c>
      <c r="D164" s="48">
        <v>610</v>
      </c>
      <c r="E164" s="33">
        <v>1</v>
      </c>
      <c r="F164" s="52">
        <v>2</v>
      </c>
      <c r="G164" s="34">
        <v>52.39</v>
      </c>
      <c r="H164" s="55">
        <v>4.08</v>
      </c>
      <c r="I164" s="34">
        <v>11.75</v>
      </c>
      <c r="J164" s="55">
        <f t="shared" si="77"/>
        <v>49.32</v>
      </c>
      <c r="K164" s="31">
        <v>21.9</v>
      </c>
      <c r="L164" s="55">
        <v>71.22</v>
      </c>
      <c r="M164" s="35">
        <f t="shared" si="63"/>
        <v>0.69250210614995789</v>
      </c>
      <c r="N164" s="45">
        <v>24.8</v>
      </c>
      <c r="O164" s="34">
        <f t="shared" si="78"/>
        <v>96.02000000000001</v>
      </c>
      <c r="P164" s="57">
        <f t="shared" si="64"/>
        <v>10.802195856206836</v>
      </c>
      <c r="Q164" s="32">
        <v>-4752.0780000000004</v>
      </c>
      <c r="R164" s="48">
        <v>762701.05200000003</v>
      </c>
      <c r="S164" s="32">
        <v>279169.02299999999</v>
      </c>
      <c r="T164" s="48">
        <v>148746.16800000001</v>
      </c>
      <c r="U164" s="32">
        <v>0</v>
      </c>
      <c r="V164" s="48">
        <f t="shared" si="79"/>
        <v>1041870.075</v>
      </c>
      <c r="W164" s="32">
        <f t="shared" si="80"/>
        <v>1037117.997</v>
      </c>
      <c r="X164" s="48">
        <f t="shared" si="65"/>
        <v>1707.9837295081966</v>
      </c>
      <c r="Y164" s="32">
        <f t="shared" si="66"/>
        <v>1464.1375524590162</v>
      </c>
      <c r="Z164" s="48">
        <f t="shared" si="67"/>
        <v>1456.3472606557375</v>
      </c>
      <c r="AA164" s="61">
        <f t="shared" si="68"/>
        <v>1250.329593442623</v>
      </c>
    </row>
    <row r="165" spans="1:27" outlineLevel="2">
      <c r="A165" s="43" t="s">
        <v>257</v>
      </c>
      <c r="B165" s="46" t="s">
        <v>88</v>
      </c>
      <c r="C165" s="37" t="s">
        <v>96</v>
      </c>
      <c r="D165" s="49">
        <v>612</v>
      </c>
      <c r="E165" s="39">
        <v>1</v>
      </c>
      <c r="F165" s="53">
        <v>2</v>
      </c>
      <c r="G165" s="40">
        <v>53.49</v>
      </c>
      <c r="H165" s="56">
        <v>6.15</v>
      </c>
      <c r="I165" s="40">
        <v>7.31</v>
      </c>
      <c r="J165" s="56">
        <f t="shared" si="77"/>
        <v>58.25</v>
      </c>
      <c r="K165" s="37">
        <v>11.7</v>
      </c>
      <c r="L165" s="56">
        <v>69.95</v>
      </c>
      <c r="M165" s="41">
        <f t="shared" si="63"/>
        <v>0.83273766976411723</v>
      </c>
      <c r="N165" s="46">
        <v>41.9</v>
      </c>
      <c r="O165" s="40">
        <f t="shared" si="78"/>
        <v>111.85000000000001</v>
      </c>
      <c r="P165" s="58">
        <f t="shared" si="64"/>
        <v>10.261569416498993</v>
      </c>
      <c r="Q165" s="38">
        <v>-33242.89</v>
      </c>
      <c r="R165" s="49">
        <v>922583.66500000004</v>
      </c>
      <c r="S165" s="38">
        <v>364326.27899999998</v>
      </c>
      <c r="T165" s="49">
        <v>214554.23999999999</v>
      </c>
      <c r="U165" s="38">
        <v>0</v>
      </c>
      <c r="V165" s="49">
        <f t="shared" si="79"/>
        <v>1286909.9440000001</v>
      </c>
      <c r="W165" s="38">
        <f t="shared" si="80"/>
        <v>1253667.0540000002</v>
      </c>
      <c r="X165" s="49">
        <f t="shared" si="65"/>
        <v>2102.7940261437911</v>
      </c>
      <c r="Y165" s="38">
        <f t="shared" si="66"/>
        <v>1752.2152026143792</v>
      </c>
      <c r="Z165" s="49">
        <f t="shared" si="67"/>
        <v>1697.8967549019612</v>
      </c>
      <c r="AA165" s="62">
        <f t="shared" si="68"/>
        <v>1507.4896486928105</v>
      </c>
    </row>
    <row r="166" spans="1:27" outlineLevel="2">
      <c r="A166" s="42" t="s">
        <v>257</v>
      </c>
      <c r="B166" s="45" t="s">
        <v>217</v>
      </c>
      <c r="C166" s="31" t="s">
        <v>220</v>
      </c>
      <c r="D166" s="48">
        <v>617</v>
      </c>
      <c r="E166" s="33">
        <v>1.05</v>
      </c>
      <c r="F166" s="52">
        <v>1</v>
      </c>
      <c r="G166" s="34">
        <v>55.26</v>
      </c>
      <c r="H166" s="55">
        <v>5.0199999999999996</v>
      </c>
      <c r="I166" s="34">
        <v>7.17</v>
      </c>
      <c r="J166" s="55">
        <f t="shared" si="77"/>
        <v>62.2</v>
      </c>
      <c r="K166" s="31">
        <v>7.3</v>
      </c>
      <c r="L166" s="55">
        <v>69.5</v>
      </c>
      <c r="M166" s="35">
        <f t="shared" si="63"/>
        <v>0.89496402877697845</v>
      </c>
      <c r="N166" s="45">
        <v>33.200000000000003</v>
      </c>
      <c r="O166" s="34">
        <f t="shared" si="78"/>
        <v>102.7</v>
      </c>
      <c r="P166" s="57">
        <f t="shared" si="64"/>
        <v>10.235567352355673</v>
      </c>
      <c r="Q166" s="32">
        <v>-49130.446000000004</v>
      </c>
      <c r="R166" s="48">
        <v>954471.85600000003</v>
      </c>
      <c r="S166" s="32">
        <v>385221.092</v>
      </c>
      <c r="T166" s="48">
        <v>182821.22399999999</v>
      </c>
      <c r="U166" s="32">
        <v>6620.3890000000001</v>
      </c>
      <c r="V166" s="48">
        <f t="shared" si="79"/>
        <v>1339692.9480000001</v>
      </c>
      <c r="W166" s="32">
        <f t="shared" si="80"/>
        <v>1290562.5020000001</v>
      </c>
      <c r="X166" s="48">
        <f t="shared" si="65"/>
        <v>2171.3013743922206</v>
      </c>
      <c r="Y166" s="32">
        <f t="shared" si="66"/>
        <v>1864.264724473258</v>
      </c>
      <c r="Z166" s="48">
        <f t="shared" si="67"/>
        <v>1784.6367730956242</v>
      </c>
      <c r="AA166" s="61">
        <f t="shared" si="68"/>
        <v>1546.9560064829823</v>
      </c>
    </row>
    <row r="167" spans="1:27" outlineLevel="2">
      <c r="A167" s="43" t="s">
        <v>257</v>
      </c>
      <c r="B167" s="46" t="s">
        <v>69</v>
      </c>
      <c r="C167" s="37" t="s">
        <v>71</v>
      </c>
      <c r="D167" s="49">
        <v>627</v>
      </c>
      <c r="E167" s="39">
        <v>1</v>
      </c>
      <c r="F167" s="53">
        <v>1</v>
      </c>
      <c r="G167" s="40">
        <v>47.5</v>
      </c>
      <c r="H167" s="56">
        <v>3</v>
      </c>
      <c r="I167" s="40">
        <v>5.92</v>
      </c>
      <c r="J167" s="56">
        <f t="shared" si="77"/>
        <v>49.02</v>
      </c>
      <c r="K167" s="37">
        <v>9.4</v>
      </c>
      <c r="L167" s="56">
        <v>58.42</v>
      </c>
      <c r="M167" s="41">
        <f t="shared" si="63"/>
        <v>0.83909619993153028</v>
      </c>
      <c r="N167" s="46">
        <v>35.700000000000003</v>
      </c>
      <c r="O167" s="40">
        <f t="shared" si="78"/>
        <v>94.12</v>
      </c>
      <c r="P167" s="58">
        <f t="shared" si="64"/>
        <v>12.415841584158416</v>
      </c>
      <c r="Q167" s="38">
        <v>-78386.33</v>
      </c>
      <c r="R167" s="49">
        <v>837436.71900000004</v>
      </c>
      <c r="S167" s="38">
        <v>277285.70299999998</v>
      </c>
      <c r="T167" s="49">
        <v>171598.83600000001</v>
      </c>
      <c r="U167" s="38">
        <v>0</v>
      </c>
      <c r="V167" s="49">
        <f t="shared" si="79"/>
        <v>1114722.422</v>
      </c>
      <c r="W167" s="38">
        <f t="shared" si="80"/>
        <v>1036336.0920000001</v>
      </c>
      <c r="X167" s="49">
        <f t="shared" si="65"/>
        <v>1777.866701754386</v>
      </c>
      <c r="Y167" s="38">
        <f t="shared" si="66"/>
        <v>1504.1843476874003</v>
      </c>
      <c r="Z167" s="49">
        <f t="shared" si="67"/>
        <v>1379.1662775119619</v>
      </c>
      <c r="AA167" s="62">
        <f t="shared" si="68"/>
        <v>1335.6247511961724</v>
      </c>
    </row>
    <row r="168" spans="1:27" outlineLevel="2">
      <c r="A168" s="42" t="s">
        <v>257</v>
      </c>
      <c r="B168" s="45" t="s">
        <v>98</v>
      </c>
      <c r="C168" s="31" t="s">
        <v>103</v>
      </c>
      <c r="D168" s="48">
        <v>644</v>
      </c>
      <c r="E168" s="33">
        <v>1</v>
      </c>
      <c r="F168" s="52">
        <v>0</v>
      </c>
      <c r="G168" s="34">
        <v>53.29</v>
      </c>
      <c r="H168" s="55">
        <v>4</v>
      </c>
      <c r="I168" s="34">
        <v>2.02</v>
      </c>
      <c r="J168" s="55">
        <f t="shared" si="77"/>
        <v>55.71</v>
      </c>
      <c r="K168" s="31">
        <v>4.5999999999999996</v>
      </c>
      <c r="L168" s="55">
        <v>60.31</v>
      </c>
      <c r="M168" s="35">
        <f t="shared" ref="M168:M174" si="81">+J168/L168</f>
        <v>0.92372740838998502</v>
      </c>
      <c r="N168" s="45">
        <v>33.299999999999997</v>
      </c>
      <c r="O168" s="34">
        <f t="shared" si="78"/>
        <v>93.609999999999985</v>
      </c>
      <c r="P168" s="57">
        <f t="shared" ref="P168:P174" si="82">+D168/(H168+G168)</f>
        <v>11.24105428521557</v>
      </c>
      <c r="Q168" s="32">
        <v>-65948.005999999994</v>
      </c>
      <c r="R168" s="48">
        <v>857145.91200000001</v>
      </c>
      <c r="S168" s="32">
        <v>402062.90100000001</v>
      </c>
      <c r="T168" s="48">
        <v>252405.57</v>
      </c>
      <c r="U168" s="32">
        <v>0</v>
      </c>
      <c r="V168" s="48">
        <f t="shared" si="79"/>
        <v>1259208.8130000001</v>
      </c>
      <c r="W168" s="32">
        <f t="shared" si="80"/>
        <v>1193260.807</v>
      </c>
      <c r="X168" s="48">
        <f t="shared" ref="X168:X174" si="83">+V168/D168</f>
        <v>1955.2931878881989</v>
      </c>
      <c r="Y168" s="32">
        <f t="shared" ref="Y168:Y174" si="84">+(V168-(U168+T168))/D168</f>
        <v>1563.3590729813666</v>
      </c>
      <c r="Z168" s="48">
        <f t="shared" ref="Z168:Z174" si="85">+((W168-(U168+T168))/D168)</f>
        <v>1460.9553369565217</v>
      </c>
      <c r="AA168" s="61">
        <f t="shared" ref="AA168:AA174" si="86">+R168/D168</f>
        <v>1330.9719130434783</v>
      </c>
    </row>
    <row r="169" spans="1:27" outlineLevel="2">
      <c r="A169" s="43" t="s">
        <v>257</v>
      </c>
      <c r="B169" s="46" t="s">
        <v>32</v>
      </c>
      <c r="C169" s="37" t="s">
        <v>51</v>
      </c>
      <c r="D169" s="49">
        <v>645</v>
      </c>
      <c r="E169" s="39">
        <v>1</v>
      </c>
      <c r="F169" s="53">
        <v>1</v>
      </c>
      <c r="G169" s="40">
        <v>52.17</v>
      </c>
      <c r="H169" s="56">
        <v>2.5499999999999998</v>
      </c>
      <c r="I169" s="40">
        <v>2.98</v>
      </c>
      <c r="J169" s="56">
        <f t="shared" si="77"/>
        <v>57.300000000000004</v>
      </c>
      <c r="K169" s="37">
        <v>2.4</v>
      </c>
      <c r="L169" s="56">
        <v>59.7</v>
      </c>
      <c r="M169" s="41">
        <f t="shared" si="81"/>
        <v>0.95979899497487442</v>
      </c>
      <c r="N169" s="46">
        <v>31.3</v>
      </c>
      <c r="O169" s="40">
        <f t="shared" si="78"/>
        <v>91.000000000000014</v>
      </c>
      <c r="P169" s="58">
        <f t="shared" si="82"/>
        <v>11.787280701754387</v>
      </c>
      <c r="Q169" s="38">
        <v>-46919.752</v>
      </c>
      <c r="R169" s="49">
        <v>853699.18599999999</v>
      </c>
      <c r="S169" s="38">
        <v>283380.95799999998</v>
      </c>
      <c r="T169" s="49">
        <v>187567.99100000001</v>
      </c>
      <c r="U169" s="38">
        <v>0</v>
      </c>
      <c r="V169" s="49">
        <f t="shared" si="79"/>
        <v>1137080.1439999999</v>
      </c>
      <c r="W169" s="38">
        <f t="shared" si="80"/>
        <v>1090160.3919999998</v>
      </c>
      <c r="X169" s="49">
        <f t="shared" si="83"/>
        <v>1762.9149519379844</v>
      </c>
      <c r="Y169" s="38">
        <f t="shared" si="84"/>
        <v>1472.1118651162788</v>
      </c>
      <c r="Z169" s="49">
        <f t="shared" si="85"/>
        <v>1399.3680635658911</v>
      </c>
      <c r="AA169" s="62">
        <f t="shared" si="86"/>
        <v>1323.5646294573644</v>
      </c>
    </row>
    <row r="170" spans="1:27" outlineLevel="2">
      <c r="A170" s="42" t="s">
        <v>257</v>
      </c>
      <c r="B170" s="45" t="s">
        <v>119</v>
      </c>
      <c r="C170" s="31" t="s">
        <v>121</v>
      </c>
      <c r="D170" s="48">
        <v>670</v>
      </c>
      <c r="E170" s="33">
        <v>1</v>
      </c>
      <c r="F170" s="52">
        <v>1</v>
      </c>
      <c r="G170" s="34">
        <v>52.22</v>
      </c>
      <c r="H170" s="55">
        <v>4</v>
      </c>
      <c r="I170" s="34">
        <v>2</v>
      </c>
      <c r="J170" s="55">
        <f t="shared" si="77"/>
        <v>53.62</v>
      </c>
      <c r="K170" s="31">
        <v>6.6</v>
      </c>
      <c r="L170" s="55">
        <v>60.22</v>
      </c>
      <c r="M170" s="35">
        <f t="shared" si="81"/>
        <v>0.89040185984722686</v>
      </c>
      <c r="N170" s="45">
        <v>36.6</v>
      </c>
      <c r="O170" s="34">
        <f t="shared" si="78"/>
        <v>96.82</v>
      </c>
      <c r="P170" s="57">
        <f t="shared" si="82"/>
        <v>11.91746709356101</v>
      </c>
      <c r="Q170" s="32">
        <v>-74186.559999999998</v>
      </c>
      <c r="R170" s="48">
        <v>875076.06499999994</v>
      </c>
      <c r="S170" s="32">
        <v>215679.87299999999</v>
      </c>
      <c r="T170" s="48">
        <v>86967.626000000004</v>
      </c>
      <c r="U170" s="32">
        <v>0</v>
      </c>
      <c r="V170" s="48">
        <f t="shared" si="79"/>
        <v>1090755.9379999998</v>
      </c>
      <c r="W170" s="32">
        <f t="shared" si="80"/>
        <v>1016569.3779999998</v>
      </c>
      <c r="X170" s="48">
        <f t="shared" si="83"/>
        <v>1627.9939373134325</v>
      </c>
      <c r="Y170" s="32">
        <f t="shared" si="84"/>
        <v>1498.1915104477609</v>
      </c>
      <c r="Z170" s="48">
        <f t="shared" si="85"/>
        <v>1387.465301492537</v>
      </c>
      <c r="AA170" s="61">
        <f t="shared" si="86"/>
        <v>1306.0836791044776</v>
      </c>
    </row>
    <row r="171" spans="1:27" outlineLevel="2">
      <c r="A171" s="43" t="s">
        <v>257</v>
      </c>
      <c r="B171" s="46" t="s">
        <v>217</v>
      </c>
      <c r="C171" s="37" t="s">
        <v>218</v>
      </c>
      <c r="D171" s="49">
        <v>697</v>
      </c>
      <c r="E171" s="39">
        <v>1</v>
      </c>
      <c r="F171" s="53">
        <v>1</v>
      </c>
      <c r="G171" s="40">
        <v>51.94</v>
      </c>
      <c r="H171" s="56">
        <v>6</v>
      </c>
      <c r="I171" s="40">
        <v>15.11</v>
      </c>
      <c r="J171" s="56">
        <f t="shared" si="77"/>
        <v>66.05</v>
      </c>
      <c r="K171" s="37">
        <v>9</v>
      </c>
      <c r="L171" s="56">
        <v>75.05</v>
      </c>
      <c r="M171" s="41">
        <f t="shared" si="81"/>
        <v>0.88007994670219858</v>
      </c>
      <c r="N171" s="46">
        <v>49.6</v>
      </c>
      <c r="O171" s="40">
        <f t="shared" si="78"/>
        <v>124.65</v>
      </c>
      <c r="P171" s="58">
        <f t="shared" si="82"/>
        <v>12.029685881946842</v>
      </c>
      <c r="Q171" s="38">
        <v>-48613</v>
      </c>
      <c r="R171" s="49">
        <v>1022550</v>
      </c>
      <c r="S171" s="38">
        <v>464729</v>
      </c>
      <c r="T171" s="49">
        <v>197168.19399999999</v>
      </c>
      <c r="U171" s="38">
        <v>34873.728000000003</v>
      </c>
      <c r="V171" s="49">
        <f t="shared" si="79"/>
        <v>1487279</v>
      </c>
      <c r="W171" s="38">
        <f t="shared" si="80"/>
        <v>1438666</v>
      </c>
      <c r="X171" s="49">
        <f t="shared" si="83"/>
        <v>2133.8292682926831</v>
      </c>
      <c r="Y171" s="38">
        <f t="shared" si="84"/>
        <v>1800.9140286944046</v>
      </c>
      <c r="Z171" s="49">
        <f t="shared" si="85"/>
        <v>1731.1679741750359</v>
      </c>
      <c r="AA171" s="62">
        <f t="shared" si="86"/>
        <v>1467.0731707317073</v>
      </c>
    </row>
    <row r="172" spans="1:27" outlineLevel="2">
      <c r="A172" s="42" t="s">
        <v>257</v>
      </c>
      <c r="B172" s="45" t="s">
        <v>32</v>
      </c>
      <c r="C172" s="31" t="s">
        <v>55</v>
      </c>
      <c r="D172" s="48">
        <v>698</v>
      </c>
      <c r="E172" s="33">
        <v>1</v>
      </c>
      <c r="F172" s="52">
        <v>2</v>
      </c>
      <c r="G172" s="34">
        <v>51.68</v>
      </c>
      <c r="H172" s="55">
        <v>3.51</v>
      </c>
      <c r="I172" s="34">
        <v>7.55</v>
      </c>
      <c r="J172" s="55">
        <f t="shared" si="77"/>
        <v>62.639999999999993</v>
      </c>
      <c r="K172" s="31">
        <v>3.1</v>
      </c>
      <c r="L172" s="55">
        <v>65.739999999999995</v>
      </c>
      <c r="M172" s="35">
        <f t="shared" si="81"/>
        <v>0.95284453909339817</v>
      </c>
      <c r="N172" s="45">
        <v>32.700000000000003</v>
      </c>
      <c r="O172" s="34">
        <f t="shared" si="78"/>
        <v>98.44</v>
      </c>
      <c r="P172" s="57">
        <f t="shared" si="82"/>
        <v>12.647218699039682</v>
      </c>
      <c r="Q172" s="32">
        <v>-57449.283000000003</v>
      </c>
      <c r="R172" s="48">
        <v>907154.04</v>
      </c>
      <c r="S172" s="32">
        <v>388401.66200000001</v>
      </c>
      <c r="T172" s="48">
        <v>276868.19400000002</v>
      </c>
      <c r="U172" s="32">
        <v>0</v>
      </c>
      <c r="V172" s="48">
        <f t="shared" si="79"/>
        <v>1295555.702</v>
      </c>
      <c r="W172" s="32">
        <f t="shared" si="80"/>
        <v>1238106.419</v>
      </c>
      <c r="X172" s="48">
        <f t="shared" si="83"/>
        <v>1856.0969942693409</v>
      </c>
      <c r="Y172" s="32">
        <f t="shared" si="84"/>
        <v>1459.4376905444126</v>
      </c>
      <c r="Z172" s="48">
        <f t="shared" si="85"/>
        <v>1377.1321275071632</v>
      </c>
      <c r="AA172" s="61">
        <f t="shared" si="86"/>
        <v>1299.6476217765044</v>
      </c>
    </row>
    <row r="173" spans="1:27" outlineLevel="2">
      <c r="A173" s="43" t="s">
        <v>257</v>
      </c>
      <c r="B173" s="46" t="s">
        <v>32</v>
      </c>
      <c r="C173" s="37" t="s">
        <v>46</v>
      </c>
      <c r="D173" s="49">
        <v>703</v>
      </c>
      <c r="E173" s="39">
        <v>1</v>
      </c>
      <c r="F173" s="53">
        <v>1</v>
      </c>
      <c r="G173" s="40">
        <v>51.41</v>
      </c>
      <c r="H173" s="56">
        <v>4.5199999999999996</v>
      </c>
      <c r="I173" s="40">
        <v>9.7100000000000009</v>
      </c>
      <c r="J173" s="56">
        <f t="shared" si="77"/>
        <v>64.739999999999995</v>
      </c>
      <c r="K173" s="37">
        <v>2.9</v>
      </c>
      <c r="L173" s="56">
        <v>67.64</v>
      </c>
      <c r="M173" s="41">
        <f t="shared" si="81"/>
        <v>0.95712596096984026</v>
      </c>
      <c r="N173" s="46">
        <v>29.2</v>
      </c>
      <c r="O173" s="40">
        <f t="shared" si="78"/>
        <v>96.84</v>
      </c>
      <c r="P173" s="58">
        <f t="shared" si="82"/>
        <v>12.569283032361882</v>
      </c>
      <c r="Q173" s="38">
        <v>-56217.103000000003</v>
      </c>
      <c r="R173" s="49">
        <v>956186.05500000005</v>
      </c>
      <c r="S173" s="38">
        <v>405513.49200000003</v>
      </c>
      <c r="T173" s="49">
        <v>300269.58</v>
      </c>
      <c r="U173" s="38">
        <v>0</v>
      </c>
      <c r="V173" s="49">
        <f t="shared" si="79"/>
        <v>1361699.547</v>
      </c>
      <c r="W173" s="38">
        <f t="shared" si="80"/>
        <v>1305482.4440000001</v>
      </c>
      <c r="X173" s="49">
        <f t="shared" si="83"/>
        <v>1936.9837083926031</v>
      </c>
      <c r="Y173" s="38">
        <f t="shared" si="84"/>
        <v>1509.8577055476528</v>
      </c>
      <c r="Z173" s="49">
        <f t="shared" si="85"/>
        <v>1429.8902759601708</v>
      </c>
      <c r="AA173" s="62">
        <f t="shared" si="86"/>
        <v>1360.1508605974395</v>
      </c>
    </row>
    <row r="174" spans="1:27" outlineLevel="2">
      <c r="A174" s="42" t="s">
        <v>257</v>
      </c>
      <c r="B174" s="45" t="s">
        <v>69</v>
      </c>
      <c r="C174" s="31" t="s">
        <v>76</v>
      </c>
      <c r="D174" s="48">
        <v>855</v>
      </c>
      <c r="E174" s="33">
        <v>1</v>
      </c>
      <c r="F174" s="52">
        <v>3</v>
      </c>
      <c r="G174" s="34">
        <v>71.849999999999994</v>
      </c>
      <c r="H174" s="55">
        <v>4.8</v>
      </c>
      <c r="I174" s="34">
        <v>8</v>
      </c>
      <c r="J174" s="55">
        <f t="shared" si="77"/>
        <v>78.150000000000006</v>
      </c>
      <c r="K174" s="31">
        <v>10.5</v>
      </c>
      <c r="L174" s="55">
        <v>88.65</v>
      </c>
      <c r="M174" s="35">
        <f t="shared" si="81"/>
        <v>0.88155668358714045</v>
      </c>
      <c r="N174" s="45">
        <v>45.1</v>
      </c>
      <c r="O174" s="34">
        <f t="shared" si="78"/>
        <v>133.75</v>
      </c>
      <c r="P174" s="57">
        <f t="shared" si="82"/>
        <v>11.154598825831703</v>
      </c>
      <c r="Q174" s="32">
        <v>-112906.039</v>
      </c>
      <c r="R174" s="48">
        <v>1319910.416</v>
      </c>
      <c r="S174" s="32">
        <v>548512.74600000004</v>
      </c>
      <c r="T174" s="48">
        <v>351506.652</v>
      </c>
      <c r="U174" s="32">
        <v>0</v>
      </c>
      <c r="V174" s="48">
        <f t="shared" si="79"/>
        <v>1868423.162</v>
      </c>
      <c r="W174" s="32">
        <f t="shared" si="80"/>
        <v>1755517.1229999999</v>
      </c>
      <c r="X174" s="48">
        <f t="shared" si="83"/>
        <v>2185.2902479532163</v>
      </c>
      <c r="Y174" s="32">
        <f t="shared" si="84"/>
        <v>1774.1713567251461</v>
      </c>
      <c r="Z174" s="48">
        <f t="shared" si="85"/>
        <v>1642.1175099415204</v>
      </c>
      <c r="AA174" s="61">
        <f t="shared" si="86"/>
        <v>1543.7548725146198</v>
      </c>
    </row>
    <row r="175" spans="1:27" outlineLevel="1">
      <c r="A175" s="84" t="s">
        <v>282</v>
      </c>
      <c r="B175" s="85" t="s">
        <v>277</v>
      </c>
      <c r="C175" s="86"/>
      <c r="D175" s="87">
        <f t="shared" ref="D175:L175" si="87">SUBTOTAL(9,D163:D174)</f>
        <v>7982</v>
      </c>
      <c r="E175" s="88">
        <f t="shared" si="87"/>
        <v>12.05</v>
      </c>
      <c r="F175" s="89">
        <f t="shared" si="87"/>
        <v>16</v>
      </c>
      <c r="G175" s="90">
        <f t="shared" si="87"/>
        <v>636.38</v>
      </c>
      <c r="H175" s="91">
        <f t="shared" si="87"/>
        <v>50.129999999999995</v>
      </c>
      <c r="I175" s="90">
        <f t="shared" si="87"/>
        <v>81.3</v>
      </c>
      <c r="J175" s="91">
        <f t="shared" si="87"/>
        <v>694.56</v>
      </c>
      <c r="K175" s="86">
        <f t="shared" si="87"/>
        <v>101.3</v>
      </c>
      <c r="L175" s="91">
        <f t="shared" si="87"/>
        <v>795.8599999999999</v>
      </c>
      <c r="M175" s="92">
        <f t="shared" ref="M175:M176" si="88">+J175/L175</f>
        <v>0.87271630688814616</v>
      </c>
      <c r="N175" s="85">
        <f>SUBTOTAL(9,N163:N174)</f>
        <v>399.1</v>
      </c>
      <c r="O175" s="90">
        <f>SUBTOTAL(9,O163:O174)</f>
        <v>1194.9599999999998</v>
      </c>
      <c r="P175" s="93">
        <f t="shared" ref="P175:P176" si="89">+D175/(H175+G175)</f>
        <v>11.626924589590828</v>
      </c>
      <c r="Q175" s="94">
        <f t="shared" ref="Q175:W175" si="90">SUBTOTAL(9,Q163:Q174)</f>
        <v>-671877.17899999989</v>
      </c>
      <c r="R175" s="87">
        <f t="shared" si="90"/>
        <v>10969440.448999999</v>
      </c>
      <c r="S175" s="94">
        <f t="shared" si="90"/>
        <v>4340658.7710000006</v>
      </c>
      <c r="T175" s="87">
        <f t="shared" si="90"/>
        <v>2584885.9560000002</v>
      </c>
      <c r="U175" s="94">
        <f t="shared" si="90"/>
        <v>41494.117000000006</v>
      </c>
      <c r="V175" s="87">
        <f t="shared" si="90"/>
        <v>15310099.220000001</v>
      </c>
      <c r="W175" s="94">
        <f t="shared" si="90"/>
        <v>14638222.041000001</v>
      </c>
      <c r="X175" s="87">
        <f t="shared" ref="X175:X176" si="91">+V175/D175</f>
        <v>1918.0780781758958</v>
      </c>
      <c r="Y175" s="94">
        <f t="shared" ref="Y175:Y176" si="92">+(V175-(U175+T175))/D175</f>
        <v>1589.0402339012778</v>
      </c>
      <c r="Z175" s="87">
        <f t="shared" ref="Z175:Z176" si="93">+((W175-(U175+T175))/D175)</f>
        <v>1504.8661949386119</v>
      </c>
      <c r="AA175" s="95">
        <f t="shared" ref="AA175:AA176" si="94">+R175/D175</f>
        <v>1374.2721685041342</v>
      </c>
    </row>
    <row r="176" spans="1:27" ht="15.75" thickBot="1">
      <c r="A176" s="66" t="s">
        <v>262</v>
      </c>
      <c r="B176" s="159" t="s">
        <v>258</v>
      </c>
      <c r="C176" s="158"/>
      <c r="D176" s="67">
        <f>+D175+D162+D120+D147+D78+D94+D55+D33+D15</f>
        <v>45302</v>
      </c>
      <c r="E176" s="161">
        <f>+E175+E162+E120+E147+E78+E94+E55+E33+E15</f>
        <v>151.69</v>
      </c>
      <c r="F176" s="160">
        <f>+F175+F162+F120+F147+F78+F94+F55+F33+F15</f>
        <v>128.67000000000002</v>
      </c>
      <c r="G176" s="162">
        <f>+G175+G162+G120+G147+G78+G94+G55+G33+G15</f>
        <v>4066.16</v>
      </c>
      <c r="H176" s="163">
        <f>+H175+H162+H120+H147+H78+H94+H55+H33+H15</f>
        <v>331.06</v>
      </c>
      <c r="I176" s="162">
        <f>+I175+I162+I120+I147+I78+I94+I55+I33+I15</f>
        <v>411.09999999999997</v>
      </c>
      <c r="J176" s="163">
        <f>+J175+J162+J120+J147+J78+J94+J55+J33+J15</f>
        <v>4340.6799999999994</v>
      </c>
      <c r="K176" s="158">
        <f>+K175+K162+K120+K147+K78+K94+K55+K33+K15</f>
        <v>747.80000000000007</v>
      </c>
      <c r="L176" s="163">
        <f>+L175+L162+L120+L147+L78+L94+L55+L33+L15</f>
        <v>5090.6799999999994</v>
      </c>
      <c r="M176" s="69">
        <f t="shared" si="88"/>
        <v>0.8526719416659464</v>
      </c>
      <c r="N176" s="159">
        <f>+N175+N162+N120+N147+N78+N94+N55+N33+N15</f>
        <v>2681.8</v>
      </c>
      <c r="O176" s="162">
        <f>+O175+O162+O120+O147+O78+O94+O55+O33+O15</f>
        <v>7770.2799999999988</v>
      </c>
      <c r="P176" s="70">
        <f t="shared" si="89"/>
        <v>10.302418346136877</v>
      </c>
      <c r="Q176" s="68">
        <f>+Q175+Q162+Q120+Q147+Q78+Q94+Q55+Q33+Q15</f>
        <v>-4636860.7978200009</v>
      </c>
      <c r="R176" s="67">
        <f>+R175+R162+R120+R147+R78+R94+R55+R33+R15</f>
        <v>71521195.437590003</v>
      </c>
      <c r="S176" s="68">
        <f>+S175+S162+S120+S147+S78+S94+S55+S33+S15</f>
        <v>30834829.663020004</v>
      </c>
      <c r="T176" s="67">
        <f>+T175+T162+T120+T147+T78+T94+T55+T33+T15</f>
        <v>18375232.400145382</v>
      </c>
      <c r="U176" s="68">
        <f>+U175+U162+U120+U147+U78+U94+U55+U33+U15</f>
        <v>1092151.969</v>
      </c>
      <c r="V176" s="67">
        <f>+V175+V162+V120+V147+V78+V94+V55+V33+V15</f>
        <v>102356025.10061</v>
      </c>
      <c r="W176" s="68">
        <f>+W175+W162+W120+W147+W78+W94+W55+W33+W15</f>
        <v>97719164.302789986</v>
      </c>
      <c r="X176" s="67">
        <f t="shared" si="91"/>
        <v>2259.415149454991</v>
      </c>
      <c r="Y176" s="68">
        <f t="shared" si="92"/>
        <v>1829.6905375361932</v>
      </c>
      <c r="Z176" s="67">
        <f t="shared" si="93"/>
        <v>1727.3360984867027</v>
      </c>
      <c r="AA176" s="71">
        <f t="shared" si="94"/>
        <v>1578.7646337378042</v>
      </c>
    </row>
    <row r="177" ht="15.75" thickTop="1"/>
  </sheetData>
  <sheetProtection algorithmName="SHA-512" hashValue="6Xx3PruBKT5IvUGiurtBm4EJcMF4+DRjSj97A7HZT7b6ViARAEq3zbPlRqRTTUoz0XFzXntucwRds1aKutzXyQ==" saltValue="nn3GGLf5oNvmndOaqWAiEw==" spinCount="100000" sheet="1" objects="1" scenarios="1" sort="0" autoFilter="0" pivotTables="0"/>
  <autoFilter ref="A7:B176" xr:uid="{BD1EC936-BD80-4F51-96ED-92E3356BEBED}"/>
  <sortState xmlns:xlrd2="http://schemas.microsoft.com/office/spreadsheetml/2017/richdata2" ref="A8:AA174">
    <sortCondition ref="A8:A174"/>
    <sortCondition ref="D8:D174"/>
  </sortState>
  <pageMargins left="0.7" right="0.7" top="0.75" bottom="0.75" header="0.3" footer="0.3"/>
  <pageSetup paperSize="9" orientation="portrait" horizontalDpi="4294967293" verticalDpi="0" r:id="rId1"/>
  <ignoredErrors>
    <ignoredError sqref="X15:AA15" formulaRange="1"/>
    <ignoredError sqref="M15 P15" formula="1" formulaRange="1"/>
    <ignoredError sqref="M33 P33 M55:P55 M78:P78 M94 M120:P120 M147:P147 M162:P162 M175:P175 M176 P176 P94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8DC1-7713-425A-BDA3-BBE5C716734D}">
  <dimension ref="A1:AA36"/>
  <sheetViews>
    <sheetView workbookViewId="0">
      <selection activeCell="F43" sqref="F42:F43"/>
    </sheetView>
  </sheetViews>
  <sheetFormatPr defaultRowHeight="15" outlineLevelRow="2"/>
  <cols>
    <col min="1" max="1" width="15.140625" customWidth="1"/>
    <col min="2" max="2" width="30.140625" customWidth="1"/>
    <col min="3" max="3" width="27.28515625" customWidth="1"/>
    <col min="5" max="5" width="10.7109375" customWidth="1"/>
    <col min="6" max="6" width="10.42578125" customWidth="1"/>
    <col min="8" max="8" width="12.7109375" customWidth="1"/>
    <col min="10" max="10" width="13" customWidth="1"/>
    <col min="11" max="11" width="11.28515625" customWidth="1"/>
    <col min="12" max="12" width="11.85546875" customWidth="1"/>
    <col min="13" max="13" width="10.42578125" customWidth="1"/>
    <col min="14" max="14" width="11.42578125" customWidth="1"/>
    <col min="15" max="15" width="10.140625" customWidth="1"/>
    <col min="17" max="17" width="10.5703125" customWidth="1"/>
    <col min="18" max="18" width="14.42578125" customWidth="1"/>
    <col min="19" max="19" width="15.85546875" customWidth="1"/>
    <col min="20" max="20" width="12.5703125" customWidth="1"/>
    <col min="21" max="21" width="11.7109375" customWidth="1"/>
    <col min="22" max="22" width="11.140625" customWidth="1"/>
    <col min="23" max="23" width="12.140625" customWidth="1"/>
    <col min="24" max="24" width="11.28515625" customWidth="1"/>
    <col min="25" max="25" width="15.7109375" customWidth="1"/>
    <col min="26" max="26" width="14.85546875" customWidth="1"/>
    <col min="27" max="27" width="16.28515625" customWidth="1"/>
  </cols>
  <sheetData>
    <row r="1" spans="1:27" s="4" customFormat="1">
      <c r="A1" s="1" t="s">
        <v>0</v>
      </c>
      <c r="B1" s="2"/>
      <c r="C1" s="1"/>
      <c r="D1" s="1"/>
      <c r="E1" s="3"/>
      <c r="F1" s="1" t="s">
        <v>4</v>
      </c>
      <c r="G1" s="1"/>
      <c r="H1" s="1" t="s">
        <v>1</v>
      </c>
      <c r="I1" s="1"/>
      <c r="J1" s="1" t="s">
        <v>2</v>
      </c>
      <c r="K1" s="1"/>
      <c r="L1" s="1"/>
      <c r="M1" s="1"/>
      <c r="O1" s="1"/>
      <c r="P1" s="3" t="s">
        <v>3</v>
      </c>
      <c r="R1" s="5"/>
      <c r="S1" s="5"/>
    </row>
    <row r="2" spans="1:27" s="4" customFormat="1">
      <c r="E2" s="6"/>
      <c r="P2" s="6"/>
      <c r="U2" s="7"/>
    </row>
    <row r="3" spans="1:27" s="4" customFormat="1">
      <c r="E3" s="6"/>
      <c r="P3" s="6"/>
    </row>
    <row r="4" spans="1:27" s="4" customFormat="1">
      <c r="E4" s="6"/>
      <c r="P4" s="6"/>
    </row>
    <row r="5" spans="1:27" s="4" customFormat="1">
      <c r="E5" s="6"/>
      <c r="P5" s="6"/>
    </row>
    <row r="6" spans="1:27" s="4" customFormat="1">
      <c r="E6" s="6"/>
      <c r="P6" s="6"/>
    </row>
    <row r="7" spans="1:27" s="12" customFormat="1" ht="76.5">
      <c r="A7" s="120" t="s">
        <v>5</v>
      </c>
      <c r="B7" s="130" t="s">
        <v>6</v>
      </c>
      <c r="C7" s="120" t="s">
        <v>7</v>
      </c>
      <c r="D7" s="130" t="s">
        <v>8</v>
      </c>
      <c r="E7" s="121" t="s">
        <v>9</v>
      </c>
      <c r="F7" s="130" t="s">
        <v>10</v>
      </c>
      <c r="G7" s="120" t="s">
        <v>11</v>
      </c>
      <c r="H7" s="130" t="s">
        <v>12</v>
      </c>
      <c r="I7" s="120" t="s">
        <v>13</v>
      </c>
      <c r="J7" s="130" t="s">
        <v>14</v>
      </c>
      <c r="K7" s="120" t="s">
        <v>15</v>
      </c>
      <c r="L7" s="130" t="s">
        <v>16</v>
      </c>
      <c r="M7" s="120" t="s">
        <v>17</v>
      </c>
      <c r="N7" s="130" t="s">
        <v>18</v>
      </c>
      <c r="O7" s="120" t="s">
        <v>19</v>
      </c>
      <c r="P7" s="136" t="s">
        <v>20</v>
      </c>
      <c r="Q7" s="120" t="s">
        <v>21</v>
      </c>
      <c r="R7" s="130" t="s">
        <v>22</v>
      </c>
      <c r="S7" s="120" t="s">
        <v>23</v>
      </c>
      <c r="T7" s="130" t="s">
        <v>24</v>
      </c>
      <c r="U7" s="120" t="s">
        <v>25</v>
      </c>
      <c r="V7" s="130" t="s">
        <v>26</v>
      </c>
      <c r="W7" s="120" t="s">
        <v>27</v>
      </c>
      <c r="X7" s="130" t="s">
        <v>28</v>
      </c>
      <c r="Y7" s="122" t="s">
        <v>29</v>
      </c>
      <c r="Z7" s="123" t="s">
        <v>30</v>
      </c>
      <c r="AA7" s="122" t="s">
        <v>31</v>
      </c>
    </row>
    <row r="8" spans="1:27" s="4" customFormat="1">
      <c r="A8" s="96" t="s">
        <v>249</v>
      </c>
      <c r="B8" s="97" t="s">
        <v>177</v>
      </c>
      <c r="C8" s="97" t="s">
        <v>180</v>
      </c>
      <c r="D8" s="106">
        <v>6</v>
      </c>
      <c r="E8" s="101">
        <v>0.3</v>
      </c>
      <c r="F8" s="100">
        <v>0</v>
      </c>
      <c r="G8" s="101">
        <v>1</v>
      </c>
      <c r="H8" s="100">
        <v>0</v>
      </c>
      <c r="I8" s="101">
        <v>0</v>
      </c>
      <c r="J8" s="100">
        <f>+L8-K8</f>
        <v>1.3</v>
      </c>
      <c r="K8" s="97">
        <v>0</v>
      </c>
      <c r="L8" s="100">
        <v>1.3</v>
      </c>
      <c r="M8" s="138">
        <f t="shared" ref="M8:M35" si="0">+J8/L8</f>
        <v>1</v>
      </c>
      <c r="N8" s="98">
        <v>1.5</v>
      </c>
      <c r="O8" s="101">
        <f>+N8+J8+K8</f>
        <v>2.8</v>
      </c>
      <c r="P8" s="139">
        <f t="shared" ref="P8:P35" si="1">+D8/(H8+G8)</f>
        <v>6</v>
      </c>
      <c r="Q8" s="99">
        <v>-1118.7239999999999</v>
      </c>
      <c r="R8" s="106">
        <v>34589.641000000003</v>
      </c>
      <c r="S8" s="99">
        <v>18369.668000000001</v>
      </c>
      <c r="T8" s="106">
        <v>6916.19</v>
      </c>
      <c r="U8" s="99">
        <v>4589.7520000000004</v>
      </c>
      <c r="V8" s="106">
        <f>+S8+R8</f>
        <v>52959.309000000008</v>
      </c>
      <c r="W8" s="99">
        <f>+V8+Q8</f>
        <v>51840.585000000006</v>
      </c>
      <c r="X8" s="106">
        <f t="shared" ref="X8:X35" si="2">+V8/D8</f>
        <v>8826.5515000000014</v>
      </c>
      <c r="Y8" s="99">
        <f t="shared" ref="Y8:Y35" si="3">+(V8-(U8+T8))/D8</f>
        <v>6908.8945000000022</v>
      </c>
      <c r="Z8" s="106">
        <f t="shared" ref="Z8:Z35" si="4">+((W8-(U8+T8))/D8)</f>
        <v>6722.4405000000015</v>
      </c>
      <c r="AA8" s="99">
        <f t="shared" ref="AA8:AA35" si="5">+R8/D8</f>
        <v>5764.9401666666672</v>
      </c>
    </row>
    <row r="9" spans="1:27" s="4" customFormat="1" outlineLevel="2">
      <c r="A9" s="129" t="s">
        <v>249</v>
      </c>
      <c r="B9" s="131" t="s">
        <v>131</v>
      </c>
      <c r="C9" s="131" t="s">
        <v>132</v>
      </c>
      <c r="D9" s="127">
        <v>11</v>
      </c>
      <c r="E9" s="132">
        <v>0.7</v>
      </c>
      <c r="F9" s="125">
        <v>0</v>
      </c>
      <c r="G9" s="132">
        <v>2.0099999999999998</v>
      </c>
      <c r="H9" s="125">
        <v>0</v>
      </c>
      <c r="I9" s="132">
        <v>0</v>
      </c>
      <c r="J9" s="125">
        <f>+L9-K9</f>
        <v>2.71</v>
      </c>
      <c r="K9" s="131">
        <v>0</v>
      </c>
      <c r="L9" s="125">
        <v>2.71</v>
      </c>
      <c r="M9" s="134">
        <f t="shared" si="0"/>
        <v>1</v>
      </c>
      <c r="N9" s="124">
        <v>3.5</v>
      </c>
      <c r="O9" s="132">
        <f>+N9+J9+K9</f>
        <v>6.21</v>
      </c>
      <c r="P9" s="126">
        <f t="shared" si="1"/>
        <v>5.4726368159203984</v>
      </c>
      <c r="Q9" s="137">
        <v>-586</v>
      </c>
      <c r="R9" s="127">
        <v>88360</v>
      </c>
      <c r="S9" s="137">
        <v>28852</v>
      </c>
      <c r="T9" s="127">
        <v>0</v>
      </c>
      <c r="U9" s="137">
        <v>0</v>
      </c>
      <c r="V9" s="127">
        <f>+S9+R9</f>
        <v>117212</v>
      </c>
      <c r="W9" s="137">
        <f>+V9+Q9</f>
        <v>116626</v>
      </c>
      <c r="X9" s="127">
        <f t="shared" si="2"/>
        <v>10655.636363636364</v>
      </c>
      <c r="Y9" s="137">
        <f t="shared" si="3"/>
        <v>10655.636363636364</v>
      </c>
      <c r="Z9" s="127">
        <f t="shared" si="4"/>
        <v>10602.363636363636</v>
      </c>
      <c r="AA9" s="137">
        <f t="shared" si="5"/>
        <v>8032.727272727273</v>
      </c>
    </row>
    <row r="10" spans="1:27" s="4" customFormat="1" outlineLevel="2">
      <c r="A10" s="42" t="s">
        <v>249</v>
      </c>
      <c r="B10" s="45" t="s">
        <v>151</v>
      </c>
      <c r="C10" s="45" t="s">
        <v>152</v>
      </c>
      <c r="D10" s="32">
        <v>11</v>
      </c>
      <c r="E10" s="52">
        <v>0.75</v>
      </c>
      <c r="F10" s="33">
        <v>0</v>
      </c>
      <c r="G10" s="52">
        <v>4</v>
      </c>
      <c r="H10" s="33">
        <v>0</v>
      </c>
      <c r="I10" s="52">
        <v>0</v>
      </c>
      <c r="J10" s="33">
        <f>+L10-K10</f>
        <v>1.75</v>
      </c>
      <c r="K10" s="45">
        <v>3</v>
      </c>
      <c r="L10" s="33">
        <v>4.75</v>
      </c>
      <c r="M10" s="133">
        <f t="shared" si="0"/>
        <v>0.36842105263157893</v>
      </c>
      <c r="N10" s="31">
        <v>2.6</v>
      </c>
      <c r="O10" s="52">
        <f>+N10+J10+K10</f>
        <v>7.35</v>
      </c>
      <c r="P10" s="36">
        <f t="shared" si="1"/>
        <v>2.75</v>
      </c>
      <c r="Q10" s="48">
        <v>-1585.4718199999998</v>
      </c>
      <c r="R10" s="32">
        <v>56798.563590000005</v>
      </c>
      <c r="S10" s="48">
        <v>13852.99302</v>
      </c>
      <c r="T10" s="32">
        <v>4804</v>
      </c>
      <c r="U10" s="48">
        <v>1837.8050000000001</v>
      </c>
      <c r="V10" s="32">
        <f>+S10+R10</f>
        <v>70651.55661</v>
      </c>
      <c r="W10" s="48">
        <f>+V10+Q10</f>
        <v>69066.084789999994</v>
      </c>
      <c r="X10" s="32">
        <f t="shared" si="2"/>
        <v>6422.8687827272724</v>
      </c>
      <c r="Y10" s="48">
        <f t="shared" si="3"/>
        <v>5819.0683281818183</v>
      </c>
      <c r="Z10" s="32">
        <f t="shared" si="4"/>
        <v>5674.934526363636</v>
      </c>
      <c r="AA10" s="48">
        <f t="shared" si="5"/>
        <v>5163.5057809090913</v>
      </c>
    </row>
    <row r="11" spans="1:27" s="24" customFormat="1" outlineLevel="1">
      <c r="A11" s="140" t="s">
        <v>284</v>
      </c>
      <c r="B11" s="142" t="s">
        <v>283</v>
      </c>
      <c r="C11" s="142"/>
      <c r="D11" s="148">
        <f t="shared" ref="D11:L11" si="6">SUBTOTAL(9,D9:D10)</f>
        <v>22</v>
      </c>
      <c r="E11" s="143">
        <f t="shared" si="6"/>
        <v>1.45</v>
      </c>
      <c r="F11" s="144">
        <f t="shared" si="6"/>
        <v>0</v>
      </c>
      <c r="G11" s="143">
        <f t="shared" si="6"/>
        <v>6.01</v>
      </c>
      <c r="H11" s="144">
        <f t="shared" si="6"/>
        <v>0</v>
      </c>
      <c r="I11" s="143">
        <f t="shared" si="6"/>
        <v>0</v>
      </c>
      <c r="J11" s="144">
        <f t="shared" si="6"/>
        <v>4.46</v>
      </c>
      <c r="K11" s="142">
        <f t="shared" si="6"/>
        <v>3</v>
      </c>
      <c r="L11" s="144">
        <f t="shared" si="6"/>
        <v>7.46</v>
      </c>
      <c r="M11" s="145">
        <f t="shared" si="0"/>
        <v>0.59785522788203749</v>
      </c>
      <c r="N11" s="141">
        <f>SUBTOTAL(9,N9:N10)</f>
        <v>6.1</v>
      </c>
      <c r="O11" s="143">
        <f>SUBTOTAL(9,O9:O10)</f>
        <v>13.559999999999999</v>
      </c>
      <c r="P11" s="146">
        <f t="shared" si="1"/>
        <v>3.6605657237936775</v>
      </c>
      <c r="Q11" s="147">
        <f t="shared" ref="Q11:W11" si="7">SUBTOTAL(9,Q9:Q10)</f>
        <v>-2171.4718199999998</v>
      </c>
      <c r="R11" s="148">
        <f t="shared" si="7"/>
        <v>145158.56359000001</v>
      </c>
      <c r="S11" s="147">
        <f t="shared" si="7"/>
        <v>42704.993020000002</v>
      </c>
      <c r="T11" s="148">
        <f t="shared" si="7"/>
        <v>4804</v>
      </c>
      <c r="U11" s="147">
        <f t="shared" si="7"/>
        <v>1837.8050000000001</v>
      </c>
      <c r="V11" s="148">
        <f t="shared" si="7"/>
        <v>187863.55661</v>
      </c>
      <c r="W11" s="147">
        <f t="shared" si="7"/>
        <v>185692.08478999999</v>
      </c>
      <c r="X11" s="148">
        <f t="shared" si="2"/>
        <v>8539.2525731818187</v>
      </c>
      <c r="Y11" s="147">
        <f t="shared" si="3"/>
        <v>8237.352345909092</v>
      </c>
      <c r="Z11" s="148">
        <f t="shared" si="4"/>
        <v>8138.6490813636365</v>
      </c>
      <c r="AA11" s="147">
        <f t="shared" si="5"/>
        <v>6598.1165268181821</v>
      </c>
    </row>
    <row r="12" spans="1:27" s="4" customFormat="1" outlineLevel="2">
      <c r="A12" s="96" t="s">
        <v>250</v>
      </c>
      <c r="B12" s="97" t="s">
        <v>177</v>
      </c>
      <c r="C12" s="97" t="s">
        <v>179</v>
      </c>
      <c r="D12" s="106">
        <v>26</v>
      </c>
      <c r="E12" s="101">
        <v>0.8</v>
      </c>
      <c r="F12" s="100">
        <v>0</v>
      </c>
      <c r="G12" s="101">
        <v>6</v>
      </c>
      <c r="H12" s="100">
        <v>0</v>
      </c>
      <c r="I12" s="101">
        <v>0</v>
      </c>
      <c r="J12" s="100">
        <f t="shared" ref="J12:J19" si="8">+L12-K12</f>
        <v>4.6999999999999993</v>
      </c>
      <c r="K12" s="97">
        <v>2.1</v>
      </c>
      <c r="L12" s="100">
        <v>6.8</v>
      </c>
      <c r="M12" s="138">
        <f t="shared" si="0"/>
        <v>0.69117647058823517</v>
      </c>
      <c r="N12" s="98">
        <v>3</v>
      </c>
      <c r="O12" s="101">
        <f t="shared" ref="O12:O19" si="9">+N12+J12+K12</f>
        <v>9.7999999999999989</v>
      </c>
      <c r="P12" s="139">
        <f t="shared" si="1"/>
        <v>4.333333333333333</v>
      </c>
      <c r="Q12" s="99">
        <v>-4448.5820000000003</v>
      </c>
      <c r="R12" s="106">
        <v>90275.652000000002</v>
      </c>
      <c r="S12" s="99">
        <v>34375.682999999997</v>
      </c>
      <c r="T12" s="106">
        <v>10450.027</v>
      </c>
      <c r="U12" s="99">
        <v>14363.328</v>
      </c>
      <c r="V12" s="106">
        <f t="shared" ref="V12:V19" si="10">+S12+R12</f>
        <v>124651.33499999999</v>
      </c>
      <c r="W12" s="99">
        <f t="shared" ref="W12:W19" si="11">+V12+Q12</f>
        <v>120202.753</v>
      </c>
      <c r="X12" s="106">
        <f t="shared" si="2"/>
        <v>4794.2821153846153</v>
      </c>
      <c r="Y12" s="99">
        <f t="shared" si="3"/>
        <v>3839.9223076923076</v>
      </c>
      <c r="Z12" s="106">
        <f t="shared" si="4"/>
        <v>3668.8229999999999</v>
      </c>
      <c r="AA12" s="99">
        <f t="shared" si="5"/>
        <v>3472.1404615384618</v>
      </c>
    </row>
    <row r="13" spans="1:27" s="4" customFormat="1" outlineLevel="2">
      <c r="A13" s="129" t="s">
        <v>250</v>
      </c>
      <c r="B13" s="131" t="s">
        <v>183</v>
      </c>
      <c r="C13" s="131" t="s">
        <v>185</v>
      </c>
      <c r="D13" s="127">
        <v>27</v>
      </c>
      <c r="E13" s="132">
        <v>0.3</v>
      </c>
      <c r="F13" s="125">
        <v>0</v>
      </c>
      <c r="G13" s="132">
        <v>3.51</v>
      </c>
      <c r="H13" s="125">
        <v>1</v>
      </c>
      <c r="I13" s="132">
        <v>0</v>
      </c>
      <c r="J13" s="125">
        <f t="shared" si="8"/>
        <v>4.8099999999999996</v>
      </c>
      <c r="K13" s="131">
        <v>0</v>
      </c>
      <c r="L13" s="125">
        <v>4.8099999999999996</v>
      </c>
      <c r="M13" s="134">
        <f t="shared" si="0"/>
        <v>1</v>
      </c>
      <c r="N13" s="124">
        <v>4.7</v>
      </c>
      <c r="O13" s="132">
        <f t="shared" si="9"/>
        <v>9.51</v>
      </c>
      <c r="P13" s="126">
        <f t="shared" si="1"/>
        <v>5.9866962305986702</v>
      </c>
      <c r="Q13" s="137">
        <v>-14805.464</v>
      </c>
      <c r="R13" s="127">
        <v>77838.904999999999</v>
      </c>
      <c r="S13" s="137">
        <v>50879.173000000003</v>
      </c>
      <c r="T13" s="127">
        <v>27233.736000000001</v>
      </c>
      <c r="U13" s="137">
        <v>6196.7290000000003</v>
      </c>
      <c r="V13" s="127">
        <f t="shared" si="10"/>
        <v>128718.07800000001</v>
      </c>
      <c r="W13" s="137">
        <f t="shared" si="11"/>
        <v>113912.614</v>
      </c>
      <c r="X13" s="127">
        <f t="shared" si="2"/>
        <v>4767.3362222222222</v>
      </c>
      <c r="Y13" s="137">
        <f t="shared" si="3"/>
        <v>3529.1708518518521</v>
      </c>
      <c r="Z13" s="127">
        <f t="shared" si="4"/>
        <v>2980.8203333333336</v>
      </c>
      <c r="AA13" s="137">
        <f t="shared" si="5"/>
        <v>2882.9224074074073</v>
      </c>
    </row>
    <row r="14" spans="1:27" s="4" customFormat="1" outlineLevel="2">
      <c r="A14" s="42" t="s">
        <v>250</v>
      </c>
      <c r="B14" s="45" t="s">
        <v>201</v>
      </c>
      <c r="C14" s="45" t="s">
        <v>206</v>
      </c>
      <c r="D14" s="32">
        <v>31</v>
      </c>
      <c r="E14" s="52">
        <v>0.9</v>
      </c>
      <c r="F14" s="33">
        <v>1</v>
      </c>
      <c r="G14" s="52">
        <v>4.76</v>
      </c>
      <c r="H14" s="33">
        <v>0</v>
      </c>
      <c r="I14" s="52">
        <v>0</v>
      </c>
      <c r="J14" s="33">
        <f t="shared" si="8"/>
        <v>3.7600000000000002</v>
      </c>
      <c r="K14" s="45">
        <v>2.9</v>
      </c>
      <c r="L14" s="33">
        <v>6.66</v>
      </c>
      <c r="M14" s="133">
        <f t="shared" si="0"/>
        <v>0.56456456456456461</v>
      </c>
      <c r="N14" s="31">
        <v>3.6</v>
      </c>
      <c r="O14" s="52">
        <f t="shared" si="9"/>
        <v>10.26</v>
      </c>
      <c r="P14" s="36">
        <f t="shared" si="1"/>
        <v>6.5126050420168067</v>
      </c>
      <c r="Q14" s="48">
        <v>-4415.5339999999997</v>
      </c>
      <c r="R14" s="32">
        <v>91819.963000000003</v>
      </c>
      <c r="S14" s="48">
        <v>71765.031000000003</v>
      </c>
      <c r="T14" s="32">
        <v>39607.771999999997</v>
      </c>
      <c r="U14" s="48">
        <v>0</v>
      </c>
      <c r="V14" s="32">
        <f t="shared" si="10"/>
        <v>163584.99400000001</v>
      </c>
      <c r="W14" s="48">
        <f t="shared" si="11"/>
        <v>159169.46000000002</v>
      </c>
      <c r="X14" s="32">
        <f t="shared" si="2"/>
        <v>5276.9352903225808</v>
      </c>
      <c r="Y14" s="48">
        <f t="shared" si="3"/>
        <v>3999.2652258064518</v>
      </c>
      <c r="Z14" s="32">
        <f t="shared" si="4"/>
        <v>3856.8286451612912</v>
      </c>
      <c r="AA14" s="48">
        <f t="shared" si="5"/>
        <v>2961.9342903225806</v>
      </c>
    </row>
    <row r="15" spans="1:27" s="4" customFormat="1" outlineLevel="2">
      <c r="A15" s="129" t="s">
        <v>250</v>
      </c>
      <c r="B15" s="131" t="s">
        <v>144</v>
      </c>
      <c r="C15" s="131" t="s">
        <v>145</v>
      </c>
      <c r="D15" s="127">
        <v>32</v>
      </c>
      <c r="E15" s="132">
        <v>0.75</v>
      </c>
      <c r="F15" s="125">
        <v>0</v>
      </c>
      <c r="G15" s="132">
        <v>6.08</v>
      </c>
      <c r="H15" s="125">
        <v>0.8</v>
      </c>
      <c r="I15" s="132">
        <v>0</v>
      </c>
      <c r="J15" s="125">
        <f t="shared" si="8"/>
        <v>3.33</v>
      </c>
      <c r="K15" s="131">
        <v>4.3</v>
      </c>
      <c r="L15" s="125">
        <v>7.63</v>
      </c>
      <c r="M15" s="134">
        <f t="shared" si="0"/>
        <v>0.43643512450851901</v>
      </c>
      <c r="N15" s="124">
        <v>2.7</v>
      </c>
      <c r="O15" s="132">
        <f t="shared" si="9"/>
        <v>10.33</v>
      </c>
      <c r="P15" s="126">
        <f t="shared" si="1"/>
        <v>4.6511627906976747</v>
      </c>
      <c r="Q15" s="137">
        <v>-43602.434999999998</v>
      </c>
      <c r="R15" s="127">
        <v>115131.617</v>
      </c>
      <c r="S15" s="137">
        <v>84759.213000000003</v>
      </c>
      <c r="T15" s="127">
        <v>23215.164000000001</v>
      </c>
      <c r="U15" s="137">
        <v>14394.412</v>
      </c>
      <c r="V15" s="127">
        <f t="shared" si="10"/>
        <v>199890.83000000002</v>
      </c>
      <c r="W15" s="137">
        <f t="shared" si="11"/>
        <v>156288.39500000002</v>
      </c>
      <c r="X15" s="127">
        <f t="shared" si="2"/>
        <v>6246.5884375000005</v>
      </c>
      <c r="Y15" s="137">
        <f t="shared" si="3"/>
        <v>5071.2891875000005</v>
      </c>
      <c r="Z15" s="127">
        <f t="shared" si="4"/>
        <v>3708.7130937500006</v>
      </c>
      <c r="AA15" s="137">
        <f t="shared" si="5"/>
        <v>3597.8630312499999</v>
      </c>
    </row>
    <row r="16" spans="1:27" s="4" customFormat="1" outlineLevel="2">
      <c r="A16" s="42" t="s">
        <v>250</v>
      </c>
      <c r="B16" s="45" t="s">
        <v>166</v>
      </c>
      <c r="C16" s="45" t="s">
        <v>167</v>
      </c>
      <c r="D16" s="32">
        <v>33</v>
      </c>
      <c r="E16" s="52">
        <v>0.8</v>
      </c>
      <c r="F16" s="33">
        <v>0</v>
      </c>
      <c r="G16" s="52">
        <v>5</v>
      </c>
      <c r="H16" s="33">
        <v>0</v>
      </c>
      <c r="I16" s="52">
        <v>1</v>
      </c>
      <c r="J16" s="33">
        <f t="shared" si="8"/>
        <v>5.8</v>
      </c>
      <c r="K16" s="45">
        <v>1</v>
      </c>
      <c r="L16" s="33">
        <v>6.8</v>
      </c>
      <c r="M16" s="133">
        <f t="shared" si="0"/>
        <v>0.8529411764705882</v>
      </c>
      <c r="N16" s="31">
        <v>6</v>
      </c>
      <c r="O16" s="52">
        <f t="shared" si="9"/>
        <v>12.8</v>
      </c>
      <c r="P16" s="36">
        <f t="shared" si="1"/>
        <v>6.6</v>
      </c>
      <c r="Q16" s="48">
        <v>-8965.5450000000001</v>
      </c>
      <c r="R16" s="32">
        <v>120999.03</v>
      </c>
      <c r="S16" s="48">
        <v>71810.562999999995</v>
      </c>
      <c r="T16" s="32">
        <v>14975</v>
      </c>
      <c r="U16" s="48">
        <v>29716.616999999998</v>
      </c>
      <c r="V16" s="32">
        <f t="shared" si="10"/>
        <v>192809.59299999999</v>
      </c>
      <c r="W16" s="48">
        <f t="shared" si="11"/>
        <v>183844.04799999998</v>
      </c>
      <c r="X16" s="32">
        <f t="shared" si="2"/>
        <v>5842.7149393939389</v>
      </c>
      <c r="Y16" s="48">
        <f t="shared" si="3"/>
        <v>4488.4235151515149</v>
      </c>
      <c r="Z16" s="32">
        <f t="shared" si="4"/>
        <v>4216.7403333333332</v>
      </c>
      <c r="AA16" s="48">
        <f t="shared" si="5"/>
        <v>3666.6372727272728</v>
      </c>
    </row>
    <row r="17" spans="1:27" s="4" customFormat="1" outlineLevel="2">
      <c r="A17" s="129" t="s">
        <v>250</v>
      </c>
      <c r="B17" s="131" t="s">
        <v>196</v>
      </c>
      <c r="C17" s="131" t="s">
        <v>198</v>
      </c>
      <c r="D17" s="127">
        <v>35</v>
      </c>
      <c r="E17" s="132">
        <v>0.8</v>
      </c>
      <c r="F17" s="125">
        <v>0</v>
      </c>
      <c r="G17" s="132">
        <v>10.220000000000001</v>
      </c>
      <c r="H17" s="125">
        <v>0</v>
      </c>
      <c r="I17" s="132">
        <v>1</v>
      </c>
      <c r="J17" s="125">
        <f t="shared" si="8"/>
        <v>10.219999999999999</v>
      </c>
      <c r="K17" s="131">
        <v>1.8</v>
      </c>
      <c r="L17" s="125">
        <v>12.02</v>
      </c>
      <c r="M17" s="134">
        <f t="shared" si="0"/>
        <v>0.85024958402662221</v>
      </c>
      <c r="N17" s="124">
        <v>7.5</v>
      </c>
      <c r="O17" s="132">
        <f t="shared" si="9"/>
        <v>19.52</v>
      </c>
      <c r="P17" s="126">
        <f t="shared" si="1"/>
        <v>3.4246575342465753</v>
      </c>
      <c r="Q17" s="137">
        <v>-6277.9139999999998</v>
      </c>
      <c r="R17" s="127">
        <v>165408.62</v>
      </c>
      <c r="S17" s="137">
        <v>87967.281000000003</v>
      </c>
      <c r="T17" s="127">
        <v>22186.072</v>
      </c>
      <c r="U17" s="137">
        <v>38349.504000000001</v>
      </c>
      <c r="V17" s="127">
        <f t="shared" si="10"/>
        <v>253375.90100000001</v>
      </c>
      <c r="W17" s="137">
        <f t="shared" si="11"/>
        <v>247097.98700000002</v>
      </c>
      <c r="X17" s="127">
        <f t="shared" si="2"/>
        <v>7239.3114571428578</v>
      </c>
      <c r="Y17" s="137">
        <f t="shared" si="3"/>
        <v>5509.7235714285716</v>
      </c>
      <c r="Z17" s="127">
        <f t="shared" si="4"/>
        <v>5330.3546000000006</v>
      </c>
      <c r="AA17" s="137">
        <f t="shared" si="5"/>
        <v>4725.9605714285717</v>
      </c>
    </row>
    <row r="18" spans="1:27" s="4" customFormat="1" outlineLevel="2">
      <c r="A18" s="42" t="s">
        <v>250</v>
      </c>
      <c r="B18" s="45" t="s">
        <v>207</v>
      </c>
      <c r="C18" s="45" t="s">
        <v>212</v>
      </c>
      <c r="D18" s="32">
        <v>35</v>
      </c>
      <c r="E18" s="52">
        <v>0.8</v>
      </c>
      <c r="F18" s="33">
        <v>0</v>
      </c>
      <c r="G18" s="52">
        <v>5.29</v>
      </c>
      <c r="H18" s="33">
        <v>0</v>
      </c>
      <c r="I18" s="52">
        <v>0.81</v>
      </c>
      <c r="J18" s="33">
        <f t="shared" si="8"/>
        <v>5.1000000000000005</v>
      </c>
      <c r="K18" s="45">
        <v>1.8</v>
      </c>
      <c r="L18" s="33">
        <v>6.9</v>
      </c>
      <c r="M18" s="133">
        <f t="shared" si="0"/>
        <v>0.73913043478260876</v>
      </c>
      <c r="N18" s="31">
        <v>4.4000000000000004</v>
      </c>
      <c r="O18" s="52">
        <f t="shared" si="9"/>
        <v>11.3</v>
      </c>
      <c r="P18" s="36">
        <f t="shared" si="1"/>
        <v>6.616257088846881</v>
      </c>
      <c r="Q18" s="48">
        <v>-5891.9160000000002</v>
      </c>
      <c r="R18" s="32">
        <v>119742.77</v>
      </c>
      <c r="S18" s="48">
        <v>45390.413999999997</v>
      </c>
      <c r="T18" s="32">
        <v>29721.635999999999</v>
      </c>
      <c r="U18" s="48">
        <v>336.6</v>
      </c>
      <c r="V18" s="32">
        <f t="shared" si="10"/>
        <v>165133.18400000001</v>
      </c>
      <c r="W18" s="48">
        <f t="shared" si="11"/>
        <v>159241.26800000001</v>
      </c>
      <c r="X18" s="32">
        <f t="shared" si="2"/>
        <v>4718.0909714285717</v>
      </c>
      <c r="Y18" s="48">
        <f t="shared" si="3"/>
        <v>3859.2842285714287</v>
      </c>
      <c r="Z18" s="32">
        <f t="shared" si="4"/>
        <v>3690.9437714285718</v>
      </c>
      <c r="AA18" s="48">
        <f t="shared" si="5"/>
        <v>3421.2220000000002</v>
      </c>
    </row>
    <row r="19" spans="1:27" s="4" customFormat="1" outlineLevel="2">
      <c r="A19" s="129" t="s">
        <v>250</v>
      </c>
      <c r="B19" s="131" t="s">
        <v>240</v>
      </c>
      <c r="C19" s="131" t="s">
        <v>241</v>
      </c>
      <c r="D19" s="127">
        <v>49</v>
      </c>
      <c r="E19" s="132">
        <v>0.8</v>
      </c>
      <c r="F19" s="125">
        <v>1</v>
      </c>
      <c r="G19" s="132">
        <v>7.6</v>
      </c>
      <c r="H19" s="125">
        <v>0</v>
      </c>
      <c r="I19" s="132">
        <v>0.5</v>
      </c>
      <c r="J19" s="125">
        <f t="shared" si="8"/>
        <v>6.4</v>
      </c>
      <c r="K19" s="131">
        <v>3.5</v>
      </c>
      <c r="L19" s="125">
        <v>9.9</v>
      </c>
      <c r="M19" s="134">
        <f t="shared" si="0"/>
        <v>0.64646464646464652</v>
      </c>
      <c r="N19" s="124">
        <v>8.8000000000000007</v>
      </c>
      <c r="O19" s="132">
        <f t="shared" si="9"/>
        <v>18.700000000000003</v>
      </c>
      <c r="P19" s="126">
        <f t="shared" si="1"/>
        <v>6.4473684210526319</v>
      </c>
      <c r="Q19" s="137">
        <v>-6325.0360000000001</v>
      </c>
      <c r="R19" s="127">
        <v>147936.64000000001</v>
      </c>
      <c r="S19" s="137">
        <v>127578.519</v>
      </c>
      <c r="T19" s="127">
        <v>40349.207999999999</v>
      </c>
      <c r="U19" s="137">
        <v>20693.598999999998</v>
      </c>
      <c r="V19" s="127">
        <f t="shared" si="10"/>
        <v>275515.15899999999</v>
      </c>
      <c r="W19" s="137">
        <f t="shared" si="11"/>
        <v>269190.12299999996</v>
      </c>
      <c r="X19" s="127">
        <f t="shared" si="2"/>
        <v>5622.7583469387755</v>
      </c>
      <c r="Y19" s="137">
        <f t="shared" si="3"/>
        <v>4376.9867755102041</v>
      </c>
      <c r="Z19" s="127">
        <f t="shared" si="4"/>
        <v>4247.9044081632646</v>
      </c>
      <c r="AA19" s="137">
        <f t="shared" si="5"/>
        <v>3019.1151020408165</v>
      </c>
    </row>
    <row r="20" spans="1:27" s="24" customFormat="1" outlineLevel="1">
      <c r="A20" s="44" t="s">
        <v>278</v>
      </c>
      <c r="B20" s="108" t="s">
        <v>285</v>
      </c>
      <c r="C20" s="108"/>
      <c r="D20" s="63">
        <f t="shared" ref="D20:L20" si="12">SUBTOTAL(9,D12:D19)</f>
        <v>268</v>
      </c>
      <c r="E20" s="111">
        <f t="shared" si="12"/>
        <v>5.9499999999999993</v>
      </c>
      <c r="F20" s="110">
        <f t="shared" si="12"/>
        <v>2</v>
      </c>
      <c r="G20" s="111">
        <f t="shared" si="12"/>
        <v>48.46</v>
      </c>
      <c r="H20" s="110">
        <f t="shared" si="12"/>
        <v>1.8</v>
      </c>
      <c r="I20" s="111">
        <f t="shared" si="12"/>
        <v>3.31</v>
      </c>
      <c r="J20" s="110">
        <f t="shared" si="12"/>
        <v>44.12</v>
      </c>
      <c r="K20" s="108">
        <f t="shared" si="12"/>
        <v>17.400000000000002</v>
      </c>
      <c r="L20" s="110">
        <f t="shared" si="12"/>
        <v>61.519999999999996</v>
      </c>
      <c r="M20" s="135">
        <f t="shared" si="0"/>
        <v>0.71716514954486343</v>
      </c>
      <c r="N20" s="109">
        <f>SUBTOTAL(9,N12:N19)</f>
        <v>40.700000000000003</v>
      </c>
      <c r="O20" s="111">
        <f>SUBTOTAL(9,O12:O19)</f>
        <v>102.22</v>
      </c>
      <c r="P20" s="128">
        <f t="shared" si="1"/>
        <v>5.3322721846398728</v>
      </c>
      <c r="Q20" s="50">
        <f t="shared" ref="Q20:W20" si="13">SUBTOTAL(9,Q12:Q19)</f>
        <v>-94732.426000000007</v>
      </c>
      <c r="R20" s="63">
        <f t="shared" si="13"/>
        <v>929153.19700000004</v>
      </c>
      <c r="S20" s="50">
        <f t="shared" si="13"/>
        <v>574525.87699999998</v>
      </c>
      <c r="T20" s="63">
        <f t="shared" si="13"/>
        <v>207738.61499999999</v>
      </c>
      <c r="U20" s="50">
        <f t="shared" si="13"/>
        <v>124050.789</v>
      </c>
      <c r="V20" s="63">
        <f t="shared" si="13"/>
        <v>1503679.074</v>
      </c>
      <c r="W20" s="50">
        <f t="shared" si="13"/>
        <v>1408946.6479999998</v>
      </c>
      <c r="X20" s="63">
        <f t="shared" si="2"/>
        <v>5610.7428134328356</v>
      </c>
      <c r="Y20" s="50">
        <f t="shared" si="3"/>
        <v>4372.7226492537311</v>
      </c>
      <c r="Z20" s="63">
        <f t="shared" si="4"/>
        <v>4019.2434477611937</v>
      </c>
      <c r="AA20" s="50">
        <f t="shared" si="5"/>
        <v>3466.9895410447762</v>
      </c>
    </row>
    <row r="21" spans="1:27" s="4" customFormat="1" outlineLevel="2">
      <c r="A21" s="149" t="s">
        <v>251</v>
      </c>
      <c r="B21" s="151" t="s">
        <v>244</v>
      </c>
      <c r="C21" s="151" t="s">
        <v>246</v>
      </c>
      <c r="D21" s="157">
        <v>53</v>
      </c>
      <c r="E21" s="152">
        <v>0.5</v>
      </c>
      <c r="F21" s="153">
        <v>1</v>
      </c>
      <c r="G21" s="152">
        <v>9.06</v>
      </c>
      <c r="H21" s="153">
        <v>0</v>
      </c>
      <c r="I21" s="152">
        <v>0</v>
      </c>
      <c r="J21" s="153">
        <f t="shared" ref="J21:J26" si="14">+L21-K21</f>
        <v>7.0600000000000005</v>
      </c>
      <c r="K21" s="151">
        <v>3.5</v>
      </c>
      <c r="L21" s="153">
        <v>10.56</v>
      </c>
      <c r="M21" s="154">
        <f t="shared" si="0"/>
        <v>0.66856060606060608</v>
      </c>
      <c r="N21" s="150">
        <v>0.9</v>
      </c>
      <c r="O21" s="152">
        <f t="shared" ref="O21:O26" si="15">+N21+J21+K21</f>
        <v>11.46</v>
      </c>
      <c r="P21" s="155">
        <f t="shared" si="1"/>
        <v>5.8498896247240619</v>
      </c>
      <c r="Q21" s="156">
        <v>-5341.8090000000002</v>
      </c>
      <c r="R21" s="157">
        <v>122049.496</v>
      </c>
      <c r="S21" s="156">
        <v>83169.232999999993</v>
      </c>
      <c r="T21" s="157">
        <v>17401.896000000001</v>
      </c>
      <c r="U21" s="156">
        <v>16453.562999999998</v>
      </c>
      <c r="V21" s="157">
        <f t="shared" ref="V21:V26" si="16">+S21+R21</f>
        <v>205218.72899999999</v>
      </c>
      <c r="W21" s="156">
        <f t="shared" ref="W21:W26" si="17">+V21+Q21</f>
        <v>199876.91999999998</v>
      </c>
      <c r="X21" s="157">
        <f t="shared" si="2"/>
        <v>3872.0514905660375</v>
      </c>
      <c r="Y21" s="156">
        <f t="shared" si="3"/>
        <v>3233.2692452830188</v>
      </c>
      <c r="Z21" s="157">
        <f t="shared" si="4"/>
        <v>3132.4803962264145</v>
      </c>
      <c r="AA21" s="156">
        <f t="shared" si="5"/>
        <v>2302.8206792452829</v>
      </c>
    </row>
    <row r="22" spans="1:27" s="4" customFormat="1" outlineLevel="2">
      <c r="A22" s="42" t="s">
        <v>251</v>
      </c>
      <c r="B22" s="45" t="s">
        <v>225</v>
      </c>
      <c r="C22" s="45" t="s">
        <v>226</v>
      </c>
      <c r="D22" s="32">
        <v>57</v>
      </c>
      <c r="E22" s="52">
        <v>1</v>
      </c>
      <c r="F22" s="33">
        <v>1.1399999999999999</v>
      </c>
      <c r="G22" s="52">
        <v>8.0399999999999991</v>
      </c>
      <c r="H22" s="33">
        <v>0</v>
      </c>
      <c r="I22" s="52">
        <v>0</v>
      </c>
      <c r="J22" s="33">
        <f t="shared" si="14"/>
        <v>8.18</v>
      </c>
      <c r="K22" s="45">
        <v>2</v>
      </c>
      <c r="L22" s="33">
        <v>10.18</v>
      </c>
      <c r="M22" s="133">
        <f t="shared" si="0"/>
        <v>0.80353634577603139</v>
      </c>
      <c r="N22" s="31">
        <v>4.3</v>
      </c>
      <c r="O22" s="52">
        <f t="shared" si="15"/>
        <v>14.48</v>
      </c>
      <c r="P22" s="36">
        <f t="shared" si="1"/>
        <v>7.0895522388059709</v>
      </c>
      <c r="Q22" s="48">
        <v>-11589.248</v>
      </c>
      <c r="R22" s="32">
        <v>141850.603</v>
      </c>
      <c r="S22" s="48">
        <v>58153.368999999999</v>
      </c>
      <c r="T22" s="32">
        <v>19577.056</v>
      </c>
      <c r="U22" s="48">
        <v>16368.668</v>
      </c>
      <c r="V22" s="32">
        <f t="shared" si="16"/>
        <v>200003.97200000001</v>
      </c>
      <c r="W22" s="48">
        <f t="shared" si="17"/>
        <v>188414.72400000002</v>
      </c>
      <c r="X22" s="32">
        <f t="shared" si="2"/>
        <v>3508.8416140350878</v>
      </c>
      <c r="Y22" s="48">
        <f t="shared" si="3"/>
        <v>2878.2148771929828</v>
      </c>
      <c r="Z22" s="32">
        <f t="shared" si="4"/>
        <v>2674.8947368421054</v>
      </c>
      <c r="AA22" s="48">
        <f t="shared" si="5"/>
        <v>2488.6070701754388</v>
      </c>
    </row>
    <row r="23" spans="1:27" s="4" customFormat="1" outlineLevel="2">
      <c r="A23" s="129" t="s">
        <v>251</v>
      </c>
      <c r="B23" s="131" t="s">
        <v>196</v>
      </c>
      <c r="C23" s="131" t="s">
        <v>197</v>
      </c>
      <c r="D23" s="127">
        <v>72</v>
      </c>
      <c r="E23" s="132">
        <v>0.7</v>
      </c>
      <c r="F23" s="125">
        <v>0</v>
      </c>
      <c r="G23" s="132">
        <v>8.51</v>
      </c>
      <c r="H23" s="125">
        <v>2.65</v>
      </c>
      <c r="I23" s="132">
        <v>1.8</v>
      </c>
      <c r="J23" s="125">
        <f t="shared" si="14"/>
        <v>12.36</v>
      </c>
      <c r="K23" s="131">
        <v>1.3</v>
      </c>
      <c r="L23" s="125">
        <v>13.66</v>
      </c>
      <c r="M23" s="134">
        <f t="shared" si="0"/>
        <v>0.90483162518301608</v>
      </c>
      <c r="N23" s="124">
        <v>9.9</v>
      </c>
      <c r="O23" s="132">
        <f t="shared" si="15"/>
        <v>23.56</v>
      </c>
      <c r="P23" s="126">
        <f t="shared" si="1"/>
        <v>6.4516129032258061</v>
      </c>
      <c r="Q23" s="137">
        <v>-9513.2099999999991</v>
      </c>
      <c r="R23" s="127">
        <v>213459.34400000001</v>
      </c>
      <c r="S23" s="137">
        <v>96435.864000000001</v>
      </c>
      <c r="T23" s="127">
        <v>24248.422999999999</v>
      </c>
      <c r="U23" s="137">
        <v>35953.741000000002</v>
      </c>
      <c r="V23" s="127">
        <f t="shared" si="16"/>
        <v>309895.20799999998</v>
      </c>
      <c r="W23" s="137">
        <f t="shared" si="17"/>
        <v>300381.99799999996</v>
      </c>
      <c r="X23" s="127">
        <f t="shared" si="2"/>
        <v>4304.1001111111109</v>
      </c>
      <c r="Y23" s="137">
        <f t="shared" si="3"/>
        <v>3467.9589444444446</v>
      </c>
      <c r="Z23" s="127">
        <f t="shared" si="4"/>
        <v>3335.8310277777773</v>
      </c>
      <c r="AA23" s="137">
        <f t="shared" si="5"/>
        <v>2964.7131111111112</v>
      </c>
    </row>
    <row r="24" spans="1:27" s="4" customFormat="1" outlineLevel="2">
      <c r="A24" s="42" t="s">
        <v>251</v>
      </c>
      <c r="B24" s="45" t="s">
        <v>122</v>
      </c>
      <c r="C24" s="45" t="s">
        <v>123</v>
      </c>
      <c r="D24" s="32">
        <v>88</v>
      </c>
      <c r="E24" s="52">
        <v>1</v>
      </c>
      <c r="F24" s="33">
        <v>1</v>
      </c>
      <c r="G24" s="52">
        <v>9.65</v>
      </c>
      <c r="H24" s="33">
        <v>0</v>
      </c>
      <c r="I24" s="52">
        <v>2</v>
      </c>
      <c r="J24" s="33">
        <f t="shared" si="14"/>
        <v>11.950000000000001</v>
      </c>
      <c r="K24" s="45">
        <v>1.7</v>
      </c>
      <c r="L24" s="33">
        <v>13.65</v>
      </c>
      <c r="M24" s="133">
        <f t="shared" si="0"/>
        <v>0.87545787545787557</v>
      </c>
      <c r="N24" s="31">
        <v>9.1999999999999993</v>
      </c>
      <c r="O24" s="52">
        <f t="shared" si="15"/>
        <v>22.849999999999998</v>
      </c>
      <c r="P24" s="36">
        <f t="shared" si="1"/>
        <v>9.119170984455959</v>
      </c>
      <c r="Q24" s="48">
        <v>-11773.689</v>
      </c>
      <c r="R24" s="32">
        <v>192158.285</v>
      </c>
      <c r="S24" s="48">
        <v>143649.55499999999</v>
      </c>
      <c r="T24" s="32">
        <v>66280.524000000005</v>
      </c>
      <c r="U24" s="48">
        <v>32575.954000000002</v>
      </c>
      <c r="V24" s="32">
        <f t="shared" si="16"/>
        <v>335807.83999999997</v>
      </c>
      <c r="W24" s="48">
        <f t="shared" si="17"/>
        <v>324034.15099999995</v>
      </c>
      <c r="X24" s="32">
        <f t="shared" si="2"/>
        <v>3815.9981818181814</v>
      </c>
      <c r="Y24" s="48">
        <f t="shared" si="3"/>
        <v>2692.6291136363634</v>
      </c>
      <c r="Z24" s="32">
        <f t="shared" si="4"/>
        <v>2558.8371931818178</v>
      </c>
      <c r="AA24" s="48">
        <f t="shared" si="5"/>
        <v>2183.6168750000002</v>
      </c>
    </row>
    <row r="25" spans="1:27" s="4" customFormat="1" outlineLevel="2">
      <c r="A25" s="129" t="s">
        <v>251</v>
      </c>
      <c r="B25" s="131" t="s">
        <v>135</v>
      </c>
      <c r="C25" s="131" t="s">
        <v>136</v>
      </c>
      <c r="D25" s="127">
        <v>90</v>
      </c>
      <c r="E25" s="132">
        <v>0.8</v>
      </c>
      <c r="F25" s="125">
        <v>0</v>
      </c>
      <c r="G25" s="132">
        <v>11.19</v>
      </c>
      <c r="H25" s="125">
        <v>0</v>
      </c>
      <c r="I25" s="132">
        <v>1</v>
      </c>
      <c r="J25" s="125">
        <f t="shared" si="14"/>
        <v>10.29</v>
      </c>
      <c r="K25" s="131">
        <v>2.7</v>
      </c>
      <c r="L25" s="125">
        <v>12.99</v>
      </c>
      <c r="M25" s="134">
        <f t="shared" si="0"/>
        <v>0.79214780600461887</v>
      </c>
      <c r="N25" s="124">
        <v>7</v>
      </c>
      <c r="O25" s="132">
        <f t="shared" si="15"/>
        <v>19.989999999999998</v>
      </c>
      <c r="P25" s="126">
        <f t="shared" si="1"/>
        <v>8.0428954423592494</v>
      </c>
      <c r="Q25" s="137">
        <v>-16352.53</v>
      </c>
      <c r="R25" s="127">
        <v>178132.70199999999</v>
      </c>
      <c r="S25" s="137">
        <v>97179.11</v>
      </c>
      <c r="T25" s="127">
        <v>29809.668000000001</v>
      </c>
      <c r="U25" s="137">
        <v>40816.406999999999</v>
      </c>
      <c r="V25" s="127">
        <f t="shared" si="16"/>
        <v>275311.81199999998</v>
      </c>
      <c r="W25" s="137">
        <f t="shared" si="17"/>
        <v>258959.28199999998</v>
      </c>
      <c r="X25" s="127">
        <f t="shared" si="2"/>
        <v>3059.020133333333</v>
      </c>
      <c r="Y25" s="137">
        <f t="shared" si="3"/>
        <v>2274.2859666666664</v>
      </c>
      <c r="Z25" s="127">
        <f t="shared" si="4"/>
        <v>2092.5911888888886</v>
      </c>
      <c r="AA25" s="137">
        <f t="shared" si="5"/>
        <v>1979.2522444444444</v>
      </c>
    </row>
    <row r="26" spans="1:27" s="4" customFormat="1" outlineLevel="2">
      <c r="A26" s="42" t="s">
        <v>251</v>
      </c>
      <c r="B26" s="45" t="s">
        <v>98</v>
      </c>
      <c r="C26" s="45" t="s">
        <v>100</v>
      </c>
      <c r="D26" s="32">
        <v>96</v>
      </c>
      <c r="E26" s="52">
        <v>0.5</v>
      </c>
      <c r="F26" s="33">
        <v>0.5</v>
      </c>
      <c r="G26" s="52">
        <v>9.5</v>
      </c>
      <c r="H26" s="33">
        <v>1</v>
      </c>
      <c r="I26" s="52">
        <v>0.5</v>
      </c>
      <c r="J26" s="33">
        <f t="shared" si="14"/>
        <v>12</v>
      </c>
      <c r="K26" s="45">
        <v>0</v>
      </c>
      <c r="L26" s="33">
        <v>12</v>
      </c>
      <c r="M26" s="133">
        <f t="shared" si="0"/>
        <v>1</v>
      </c>
      <c r="N26" s="31">
        <v>7.4</v>
      </c>
      <c r="O26" s="52">
        <f t="shared" si="15"/>
        <v>19.399999999999999</v>
      </c>
      <c r="P26" s="36">
        <f t="shared" si="1"/>
        <v>9.1428571428571423</v>
      </c>
      <c r="Q26" s="48">
        <v>-26720.194</v>
      </c>
      <c r="R26" s="32">
        <v>197956.103</v>
      </c>
      <c r="S26" s="48">
        <v>96882.678</v>
      </c>
      <c r="T26" s="32">
        <v>63846.016000000003</v>
      </c>
      <c r="U26" s="48">
        <v>0</v>
      </c>
      <c r="V26" s="32">
        <f t="shared" si="16"/>
        <v>294838.78100000002</v>
      </c>
      <c r="W26" s="48">
        <f t="shared" si="17"/>
        <v>268118.587</v>
      </c>
      <c r="X26" s="32">
        <f t="shared" si="2"/>
        <v>3071.2373020833334</v>
      </c>
      <c r="Y26" s="48">
        <f t="shared" si="3"/>
        <v>2406.1746354166667</v>
      </c>
      <c r="Z26" s="32">
        <f t="shared" si="4"/>
        <v>2127.8392812500001</v>
      </c>
      <c r="AA26" s="48">
        <f t="shared" si="5"/>
        <v>2062.0427395833335</v>
      </c>
    </row>
    <row r="27" spans="1:27" s="24" customFormat="1" outlineLevel="1">
      <c r="A27" s="140" t="s">
        <v>251</v>
      </c>
      <c r="B27" s="142" t="s">
        <v>286</v>
      </c>
      <c r="C27" s="142"/>
      <c r="D27" s="148">
        <f t="shared" ref="D27:L27" si="18">SUBTOTAL(9,D21:D26)</f>
        <v>456</v>
      </c>
      <c r="E27" s="143">
        <f t="shared" si="18"/>
        <v>4.5</v>
      </c>
      <c r="F27" s="144">
        <f t="shared" si="18"/>
        <v>3.6399999999999997</v>
      </c>
      <c r="G27" s="143">
        <f t="shared" si="18"/>
        <v>55.949999999999996</v>
      </c>
      <c r="H27" s="144">
        <f t="shared" si="18"/>
        <v>3.65</v>
      </c>
      <c r="I27" s="143">
        <f t="shared" si="18"/>
        <v>5.3</v>
      </c>
      <c r="J27" s="144">
        <f t="shared" si="18"/>
        <v>61.84</v>
      </c>
      <c r="K27" s="142">
        <f t="shared" si="18"/>
        <v>11.2</v>
      </c>
      <c r="L27" s="144">
        <f t="shared" si="18"/>
        <v>73.040000000000006</v>
      </c>
      <c r="M27" s="145">
        <f t="shared" si="0"/>
        <v>0.84665936473165382</v>
      </c>
      <c r="N27" s="141">
        <f>SUBTOTAL(9,N21:N26)</f>
        <v>38.700000000000003</v>
      </c>
      <c r="O27" s="143">
        <f>SUBTOTAL(9,O21:O26)</f>
        <v>111.73999999999998</v>
      </c>
      <c r="P27" s="146">
        <f t="shared" si="1"/>
        <v>7.6510067114093969</v>
      </c>
      <c r="Q27" s="147">
        <f t="shared" ref="Q27:W27" si="19">SUBTOTAL(9,Q21:Q26)</f>
        <v>-81290.679999999993</v>
      </c>
      <c r="R27" s="148">
        <f t="shared" si="19"/>
        <v>1045606.5329999999</v>
      </c>
      <c r="S27" s="147">
        <f t="shared" si="19"/>
        <v>575469.80899999989</v>
      </c>
      <c r="T27" s="148">
        <f t="shared" si="19"/>
        <v>221163.58300000001</v>
      </c>
      <c r="U27" s="147">
        <f t="shared" si="19"/>
        <v>142168.33300000001</v>
      </c>
      <c r="V27" s="148">
        <f t="shared" si="19"/>
        <v>1621076.3419999997</v>
      </c>
      <c r="W27" s="147">
        <f t="shared" si="19"/>
        <v>1539785.662</v>
      </c>
      <c r="X27" s="148">
        <f t="shared" si="2"/>
        <v>3554.9919780701748</v>
      </c>
      <c r="Y27" s="147">
        <f t="shared" si="3"/>
        <v>2758.211460526315</v>
      </c>
      <c r="Z27" s="148">
        <f t="shared" si="4"/>
        <v>2579.9424254385967</v>
      </c>
      <c r="AA27" s="147">
        <f t="shared" si="5"/>
        <v>2292.9967828947365</v>
      </c>
    </row>
    <row r="28" spans="1:27" s="4" customFormat="1" outlineLevel="2">
      <c r="A28" s="42" t="s">
        <v>252</v>
      </c>
      <c r="B28" s="45" t="s">
        <v>186</v>
      </c>
      <c r="C28" s="45" t="s">
        <v>187</v>
      </c>
      <c r="D28" s="32">
        <v>169</v>
      </c>
      <c r="E28" s="52">
        <v>0.8</v>
      </c>
      <c r="F28" s="33">
        <v>1</v>
      </c>
      <c r="G28" s="52">
        <v>15.91</v>
      </c>
      <c r="H28" s="33">
        <v>1</v>
      </c>
      <c r="I28" s="52">
        <v>1</v>
      </c>
      <c r="J28" s="33">
        <f>+L28-K28</f>
        <v>18.71</v>
      </c>
      <c r="K28" s="45">
        <v>1</v>
      </c>
      <c r="L28" s="33">
        <v>19.71</v>
      </c>
      <c r="M28" s="133">
        <f t="shared" si="0"/>
        <v>0.94926433282597666</v>
      </c>
      <c r="N28" s="31">
        <v>8.8000000000000007</v>
      </c>
      <c r="O28" s="52">
        <f>+N28+J28+K28</f>
        <v>28.51</v>
      </c>
      <c r="P28" s="36">
        <f t="shared" si="1"/>
        <v>9.9940863394441166</v>
      </c>
      <c r="Q28" s="48">
        <v>-14278</v>
      </c>
      <c r="R28" s="32">
        <v>276701.353</v>
      </c>
      <c r="S28" s="48">
        <v>156692.93400000001</v>
      </c>
      <c r="T28" s="32">
        <v>44915.616000000002</v>
      </c>
      <c r="U28" s="48">
        <v>40367.464999999997</v>
      </c>
      <c r="V28" s="32">
        <f>+S28+R28</f>
        <v>433394.28700000001</v>
      </c>
      <c r="W28" s="48">
        <f>+V28+Q28</f>
        <v>419116.28700000001</v>
      </c>
      <c r="X28" s="32">
        <f t="shared" si="2"/>
        <v>2564.4632366863907</v>
      </c>
      <c r="Y28" s="48">
        <f t="shared" si="3"/>
        <v>2059.8296213017752</v>
      </c>
      <c r="Z28" s="32">
        <f t="shared" si="4"/>
        <v>1975.3444142011836</v>
      </c>
      <c r="AA28" s="48">
        <f t="shared" si="5"/>
        <v>1637.2861124260355</v>
      </c>
    </row>
    <row r="29" spans="1:27" s="4" customFormat="1" outlineLevel="2">
      <c r="A29" s="129" t="s">
        <v>252</v>
      </c>
      <c r="B29" s="131" t="s">
        <v>32</v>
      </c>
      <c r="C29" s="131" t="s">
        <v>56</v>
      </c>
      <c r="D29" s="127">
        <v>175</v>
      </c>
      <c r="E29" s="132">
        <v>0.75</v>
      </c>
      <c r="F29" s="125">
        <v>1</v>
      </c>
      <c r="G29" s="132">
        <v>15.72</v>
      </c>
      <c r="H29" s="125">
        <v>0</v>
      </c>
      <c r="I29" s="132">
        <v>0.5</v>
      </c>
      <c r="J29" s="125">
        <f>+L29-K29</f>
        <v>17.97</v>
      </c>
      <c r="K29" s="131">
        <v>0</v>
      </c>
      <c r="L29" s="125">
        <v>17.97</v>
      </c>
      <c r="M29" s="134">
        <f t="shared" si="0"/>
        <v>1</v>
      </c>
      <c r="N29" s="124">
        <v>20.100000000000001</v>
      </c>
      <c r="O29" s="132">
        <f>+N29+J29+K29</f>
        <v>38.07</v>
      </c>
      <c r="P29" s="126">
        <f t="shared" si="1"/>
        <v>11.132315521628499</v>
      </c>
      <c r="Q29" s="137">
        <v>-11202.968999999999</v>
      </c>
      <c r="R29" s="127">
        <v>205009.40700000001</v>
      </c>
      <c r="S29" s="137">
        <v>101523.93799999999</v>
      </c>
      <c r="T29" s="127">
        <v>54496.588000000003</v>
      </c>
      <c r="U29" s="137">
        <v>0</v>
      </c>
      <c r="V29" s="127">
        <f>+S29+R29</f>
        <v>306533.34499999997</v>
      </c>
      <c r="W29" s="137">
        <f>+V29+Q29</f>
        <v>295330.37599999999</v>
      </c>
      <c r="X29" s="127">
        <f t="shared" si="2"/>
        <v>1751.6191142857142</v>
      </c>
      <c r="Y29" s="137">
        <f t="shared" si="3"/>
        <v>1440.2100399999999</v>
      </c>
      <c r="Z29" s="127">
        <f t="shared" si="4"/>
        <v>1376.1930742857144</v>
      </c>
      <c r="AA29" s="137">
        <f t="shared" si="5"/>
        <v>1171.4823257142857</v>
      </c>
    </row>
    <row r="30" spans="1:27" s="24" customFormat="1" outlineLevel="1">
      <c r="A30" s="44" t="s">
        <v>252</v>
      </c>
      <c r="B30" s="108" t="s">
        <v>287</v>
      </c>
      <c r="C30" s="108"/>
      <c r="D30" s="63">
        <f t="shared" ref="D30:L30" si="20">SUBTOTAL(9,D28:D29)</f>
        <v>344</v>
      </c>
      <c r="E30" s="111">
        <f t="shared" si="20"/>
        <v>1.55</v>
      </c>
      <c r="F30" s="110">
        <f t="shared" si="20"/>
        <v>2</v>
      </c>
      <c r="G30" s="111">
        <f t="shared" si="20"/>
        <v>31.630000000000003</v>
      </c>
      <c r="H30" s="110">
        <f t="shared" si="20"/>
        <v>1</v>
      </c>
      <c r="I30" s="111">
        <f t="shared" si="20"/>
        <v>1.5</v>
      </c>
      <c r="J30" s="110">
        <f t="shared" si="20"/>
        <v>36.68</v>
      </c>
      <c r="K30" s="108">
        <f t="shared" si="20"/>
        <v>1</v>
      </c>
      <c r="L30" s="110">
        <f t="shared" si="20"/>
        <v>37.68</v>
      </c>
      <c r="M30" s="135">
        <f t="shared" si="0"/>
        <v>0.97346072186836519</v>
      </c>
      <c r="N30" s="109">
        <f>SUBTOTAL(9,N28:N29)</f>
        <v>28.900000000000002</v>
      </c>
      <c r="O30" s="111">
        <f>SUBTOTAL(9,O28:O29)</f>
        <v>66.58</v>
      </c>
      <c r="P30" s="128">
        <f t="shared" si="1"/>
        <v>10.542445602206557</v>
      </c>
      <c r="Q30" s="50">
        <f t="shared" ref="Q30:W30" si="21">SUBTOTAL(9,Q28:Q29)</f>
        <v>-25480.968999999997</v>
      </c>
      <c r="R30" s="63">
        <f t="shared" si="21"/>
        <v>481710.76</v>
      </c>
      <c r="S30" s="50">
        <f t="shared" si="21"/>
        <v>258216.872</v>
      </c>
      <c r="T30" s="63">
        <f t="shared" si="21"/>
        <v>99412.203999999998</v>
      </c>
      <c r="U30" s="50">
        <f t="shared" si="21"/>
        <v>40367.464999999997</v>
      </c>
      <c r="V30" s="63">
        <f t="shared" si="21"/>
        <v>739927.63199999998</v>
      </c>
      <c r="W30" s="50">
        <f t="shared" si="21"/>
        <v>714446.66299999994</v>
      </c>
      <c r="X30" s="63">
        <f t="shared" si="2"/>
        <v>2150.952418604651</v>
      </c>
      <c r="Y30" s="50">
        <f t="shared" si="3"/>
        <v>1744.616171511628</v>
      </c>
      <c r="Z30" s="63">
        <f t="shared" si="4"/>
        <v>1670.5435872093021</v>
      </c>
      <c r="AA30" s="50">
        <f t="shared" si="5"/>
        <v>1400.321976744186</v>
      </c>
    </row>
    <row r="31" spans="1:27" s="4" customFormat="1" outlineLevel="2">
      <c r="A31" s="129" t="s">
        <v>254</v>
      </c>
      <c r="B31" s="131" t="s">
        <v>98</v>
      </c>
      <c r="C31" s="131" t="s">
        <v>101</v>
      </c>
      <c r="D31" s="127">
        <v>322</v>
      </c>
      <c r="E31" s="132">
        <v>1</v>
      </c>
      <c r="F31" s="125">
        <v>0</v>
      </c>
      <c r="G31" s="132">
        <v>28.44</v>
      </c>
      <c r="H31" s="125">
        <v>4</v>
      </c>
      <c r="I31" s="132">
        <v>2.02</v>
      </c>
      <c r="J31" s="125">
        <f>+L31-K31</f>
        <v>27.36</v>
      </c>
      <c r="K31" s="131">
        <v>7.1</v>
      </c>
      <c r="L31" s="125">
        <v>34.46</v>
      </c>
      <c r="M31" s="134">
        <f>+J31/L31</f>
        <v>0.79396401625072544</v>
      </c>
      <c r="N31" s="124">
        <v>16.100000000000001</v>
      </c>
      <c r="O31" s="132">
        <f>+N31+J31+K31</f>
        <v>50.56</v>
      </c>
      <c r="P31" s="126">
        <f>+D31/(H31+G31)</f>
        <v>9.9260172626387178</v>
      </c>
      <c r="Q31" s="137">
        <v>-50424.493999999999</v>
      </c>
      <c r="R31" s="127">
        <v>472711.07400000002</v>
      </c>
      <c r="S31" s="137">
        <v>307565.26699999999</v>
      </c>
      <c r="T31" s="127">
        <v>226827.96299999999</v>
      </c>
      <c r="U31" s="137">
        <v>0</v>
      </c>
      <c r="V31" s="127">
        <f>+S31+R31</f>
        <v>780276.34100000001</v>
      </c>
      <c r="W31" s="137">
        <f>+V31+Q31</f>
        <v>729851.84700000007</v>
      </c>
      <c r="X31" s="127">
        <f>+V31/D31</f>
        <v>2423.2184503105591</v>
      </c>
      <c r="Y31" s="137">
        <f>+(V31-(U31+T31))/D31</f>
        <v>1718.7837826086957</v>
      </c>
      <c r="Z31" s="127">
        <f>+((W31-(U31+T31))/D31)</f>
        <v>1562.1859751552797</v>
      </c>
      <c r="AA31" s="137">
        <f>+R31/D31</f>
        <v>1468.0468136645964</v>
      </c>
    </row>
    <row r="32" spans="1:27" s="4" customFormat="1" outlineLevel="2">
      <c r="A32" s="42" t="s">
        <v>254</v>
      </c>
      <c r="B32" s="45" t="s">
        <v>104</v>
      </c>
      <c r="C32" s="45" t="s">
        <v>111</v>
      </c>
      <c r="D32" s="32">
        <v>324</v>
      </c>
      <c r="E32" s="52">
        <v>1</v>
      </c>
      <c r="F32" s="33">
        <v>1</v>
      </c>
      <c r="G32" s="52">
        <v>28.33</v>
      </c>
      <c r="H32" s="33">
        <v>5.05</v>
      </c>
      <c r="I32" s="52">
        <v>2</v>
      </c>
      <c r="J32" s="33">
        <f>+L32-K32</f>
        <v>18.080000000000002</v>
      </c>
      <c r="K32" s="45">
        <v>19.3</v>
      </c>
      <c r="L32" s="33">
        <v>37.380000000000003</v>
      </c>
      <c r="M32" s="133">
        <f t="shared" si="0"/>
        <v>0.48368111289459603</v>
      </c>
      <c r="N32" s="31">
        <v>17.899999999999999</v>
      </c>
      <c r="O32" s="52">
        <f>+N32+J32+K32</f>
        <v>55.28</v>
      </c>
      <c r="P32" s="36">
        <f t="shared" si="1"/>
        <v>9.7064110245656092</v>
      </c>
      <c r="Q32" s="48">
        <v>-40786.406999999999</v>
      </c>
      <c r="R32" s="32">
        <v>583455.08200000005</v>
      </c>
      <c r="S32" s="48">
        <v>215849.495</v>
      </c>
      <c r="T32" s="32">
        <v>0</v>
      </c>
      <c r="U32" s="48">
        <v>0</v>
      </c>
      <c r="V32" s="32">
        <f>+S32+R32</f>
        <v>799304.57700000005</v>
      </c>
      <c r="W32" s="48">
        <f>+V32+Q32</f>
        <v>758518.17</v>
      </c>
      <c r="X32" s="32">
        <f t="shared" si="2"/>
        <v>2466.9894351851854</v>
      </c>
      <c r="Y32" s="48">
        <f t="shared" si="3"/>
        <v>2466.9894351851854</v>
      </c>
      <c r="Z32" s="32">
        <f t="shared" si="4"/>
        <v>2341.105462962963</v>
      </c>
      <c r="AA32" s="48">
        <f t="shared" si="5"/>
        <v>1800.7872901234568</v>
      </c>
    </row>
    <row r="33" spans="1:27" s="4" customFormat="1" outlineLevel="2">
      <c r="A33" s="129" t="s">
        <v>254</v>
      </c>
      <c r="B33" s="131" t="s">
        <v>32</v>
      </c>
      <c r="C33" s="131" t="s">
        <v>68</v>
      </c>
      <c r="D33" s="127">
        <v>394</v>
      </c>
      <c r="E33" s="132">
        <v>0.5</v>
      </c>
      <c r="F33" s="125">
        <v>1</v>
      </c>
      <c r="G33" s="132">
        <v>32.479999999999997</v>
      </c>
      <c r="H33" s="125">
        <v>2</v>
      </c>
      <c r="I33" s="132">
        <v>3.85</v>
      </c>
      <c r="J33" s="125">
        <f>+L33-K33</f>
        <v>38.53</v>
      </c>
      <c r="K33" s="131">
        <v>1.3</v>
      </c>
      <c r="L33" s="125">
        <v>39.83</v>
      </c>
      <c r="M33" s="134">
        <f t="shared" si="0"/>
        <v>0.96736128546321876</v>
      </c>
      <c r="N33" s="124">
        <v>16.899999999999999</v>
      </c>
      <c r="O33" s="132">
        <f>+N33+J33+K33</f>
        <v>56.73</v>
      </c>
      <c r="P33" s="126">
        <f t="shared" si="1"/>
        <v>11.426914153132252</v>
      </c>
      <c r="Q33" s="137">
        <v>-18974.762999999999</v>
      </c>
      <c r="R33" s="127">
        <v>374259.08100000001</v>
      </c>
      <c r="S33" s="137">
        <v>457888.92300000001</v>
      </c>
      <c r="T33" s="127">
        <v>361821.57799999998</v>
      </c>
      <c r="U33" s="137">
        <v>0</v>
      </c>
      <c r="V33" s="127">
        <f>+S33+R33</f>
        <v>832148.00399999996</v>
      </c>
      <c r="W33" s="137">
        <f>+V33+Q33</f>
        <v>813173.24099999992</v>
      </c>
      <c r="X33" s="127">
        <f t="shared" si="2"/>
        <v>2112.0507715736039</v>
      </c>
      <c r="Y33" s="137">
        <f t="shared" si="3"/>
        <v>1193.7218934010152</v>
      </c>
      <c r="Z33" s="127">
        <f t="shared" si="4"/>
        <v>1145.5625964467004</v>
      </c>
      <c r="AA33" s="137">
        <f t="shared" si="5"/>
        <v>949.89614467005083</v>
      </c>
    </row>
    <row r="34" spans="1:27" s="24" customFormat="1" outlineLevel="1">
      <c r="A34" s="44" t="s">
        <v>281</v>
      </c>
      <c r="B34" s="108" t="s">
        <v>288</v>
      </c>
      <c r="C34" s="108"/>
      <c r="D34" s="63">
        <f>SUBTOTAL(9,D31:D33)</f>
        <v>1040</v>
      </c>
      <c r="E34" s="111">
        <f>SUBTOTAL(9,E31:E33)</f>
        <v>2.5</v>
      </c>
      <c r="F34" s="110">
        <f>SUBTOTAL(9,F31:F33)</f>
        <v>2</v>
      </c>
      <c r="G34" s="111">
        <f>SUBTOTAL(9,G31:G33)</f>
        <v>89.25</v>
      </c>
      <c r="H34" s="110">
        <f>SUBTOTAL(9,H31:H33)</f>
        <v>11.05</v>
      </c>
      <c r="I34" s="111">
        <f>SUBTOTAL(9,I31:I33)</f>
        <v>7.8699999999999992</v>
      </c>
      <c r="J34" s="110">
        <f>SUBTOTAL(9,J31:J33)</f>
        <v>83.97</v>
      </c>
      <c r="K34" s="108">
        <f>SUBTOTAL(9,K31:K33)</f>
        <v>27.7</v>
      </c>
      <c r="L34" s="110">
        <f>SUBTOTAL(9,L31:L33)</f>
        <v>111.67</v>
      </c>
      <c r="M34" s="135">
        <f t="shared" si="0"/>
        <v>0.75194770305364012</v>
      </c>
      <c r="N34" s="109">
        <f>SUBTOTAL(9,N31:N33)</f>
        <v>50.9</v>
      </c>
      <c r="O34" s="111">
        <f>SUBTOTAL(9,O31:O33)</f>
        <v>162.57</v>
      </c>
      <c r="P34" s="128">
        <f t="shared" si="1"/>
        <v>10.368893320039881</v>
      </c>
      <c r="Q34" s="50">
        <f>SUBTOTAL(9,Q31:Q33)</f>
        <v>-110185.66399999999</v>
      </c>
      <c r="R34" s="63">
        <f>SUBTOTAL(9,R31:R33)</f>
        <v>1430425.237</v>
      </c>
      <c r="S34" s="50">
        <f>SUBTOTAL(9,S31:S33)</f>
        <v>981303.68500000006</v>
      </c>
      <c r="T34" s="63">
        <f>SUBTOTAL(9,T31:T33)</f>
        <v>588649.54099999997</v>
      </c>
      <c r="U34" s="50">
        <f>SUBTOTAL(9,U31:U33)</f>
        <v>0</v>
      </c>
      <c r="V34" s="63">
        <f>SUBTOTAL(9,V31:V33)</f>
        <v>2411728.9220000003</v>
      </c>
      <c r="W34" s="50">
        <f>SUBTOTAL(9,W31:W33)</f>
        <v>2301543.2579999999</v>
      </c>
      <c r="X34" s="63">
        <f t="shared" si="2"/>
        <v>2318.9701173076924</v>
      </c>
      <c r="Y34" s="50">
        <f t="shared" si="3"/>
        <v>1752.9609432692309</v>
      </c>
      <c r="Z34" s="63">
        <f t="shared" si="4"/>
        <v>1647.0131894230769</v>
      </c>
      <c r="AA34" s="50">
        <f t="shared" si="5"/>
        <v>1375.4088817307693</v>
      </c>
    </row>
    <row r="35" spans="1:27" s="24" customFormat="1" ht="15.75" thickBot="1">
      <c r="A35" s="164" t="s">
        <v>262</v>
      </c>
      <c r="B35" s="165" t="s">
        <v>289</v>
      </c>
      <c r="C35" s="165"/>
      <c r="D35" s="166">
        <f>+D30+D34+D27+D20+D11</f>
        <v>2130</v>
      </c>
      <c r="E35" s="170">
        <f>+E34+E30+E27+E20+E11</f>
        <v>15.95</v>
      </c>
      <c r="F35" s="170">
        <f t="shared" ref="F35:Q35" si="22">+F34+F30+F27+F20+F11</f>
        <v>9.64</v>
      </c>
      <c r="G35" s="170">
        <f t="shared" si="22"/>
        <v>231.29999999999998</v>
      </c>
      <c r="H35" s="170">
        <f t="shared" si="22"/>
        <v>17.5</v>
      </c>
      <c r="I35" s="170">
        <f t="shared" si="22"/>
        <v>17.979999999999997</v>
      </c>
      <c r="J35" s="170">
        <f t="shared" si="22"/>
        <v>231.07000000000002</v>
      </c>
      <c r="K35" s="170">
        <f t="shared" si="22"/>
        <v>60.3</v>
      </c>
      <c r="L35" s="170">
        <f t="shared" si="22"/>
        <v>291.36999999999995</v>
      </c>
      <c r="M35" s="167">
        <f t="shared" si="0"/>
        <v>0.793046641727014</v>
      </c>
      <c r="N35" s="170">
        <f t="shared" si="22"/>
        <v>165.29999999999998</v>
      </c>
      <c r="O35" s="170">
        <f t="shared" si="22"/>
        <v>456.67</v>
      </c>
      <c r="P35" s="168">
        <f t="shared" si="1"/>
        <v>8.5610932475884258</v>
      </c>
      <c r="Q35" s="166">
        <f t="shared" si="22"/>
        <v>-313861.21081999992</v>
      </c>
      <c r="R35" s="166">
        <f t="shared" ref="Q35:W35" si="23">SUBTOTAL(9,R9:R33)</f>
        <v>4032054.2905900003</v>
      </c>
      <c r="S35" s="169">
        <f t="shared" si="23"/>
        <v>2432221.2360200002</v>
      </c>
      <c r="T35" s="166">
        <f t="shared" si="23"/>
        <v>1121767.943</v>
      </c>
      <c r="U35" s="169">
        <f t="shared" si="23"/>
        <v>308424.39199999999</v>
      </c>
      <c r="V35" s="166">
        <f t="shared" si="23"/>
        <v>6464275.5266099991</v>
      </c>
      <c r="W35" s="169">
        <f t="shared" si="23"/>
        <v>6150414.3157899994</v>
      </c>
      <c r="X35" s="166">
        <f t="shared" si="2"/>
        <v>3034.8711392535206</v>
      </c>
      <c r="Y35" s="169">
        <f t="shared" si="3"/>
        <v>2363.4193387840373</v>
      </c>
      <c r="Z35" s="166">
        <f t="shared" si="4"/>
        <v>2216.066657647887</v>
      </c>
      <c r="AA35" s="169">
        <f t="shared" si="5"/>
        <v>1892.9832350187794</v>
      </c>
    </row>
    <row r="36" spans="1:27" ht="15.75" thickTop="1"/>
  </sheetData>
  <sheetProtection algorithmName="SHA-512" hashValue="+ea/r7ILxt5SU1dFf7KxqZSzplQrAcIxYxs0MgmFrwXMsibZwqyLdRTWVnD4VA7poDIxl273aLzwnhzbjTnxvA==" saltValue="PztOZ/HqwQ/jJwCM9mxisQ==" spinCount="100000" sheet="1" objects="1" scenarios="1" formatColumns="0" formatRows="0" sort="0" autoFilter="0" pivotTables="0"/>
  <autoFilter ref="A7:B35" xr:uid="{3BD0B5EB-47CB-4154-8B62-AC734878C25D}"/>
  <sortState xmlns:xlrd2="http://schemas.microsoft.com/office/spreadsheetml/2017/richdata2" ref="A8:AA33">
    <sortCondition ref="A8:A33"/>
    <sortCondition ref="D8:D33"/>
  </sortState>
  <pageMargins left="0.7" right="0.7" top="0.75" bottom="0.75" header="0.3" footer="0.3"/>
  <pageSetup paperSize="9" orientation="portrait" horizontalDpi="4294967293" verticalDpi="0" r:id="rId1"/>
  <ignoredErrors>
    <ignoredError sqref="D11:L11 Q11:W11" formulaRange="1"/>
    <ignoredError sqref="N11:O11" formula="1" formulaRange="1"/>
    <ignoredError sqref="M11 P11 M20:P20 M27:P27 M30:P30 M34 M35 P34 P35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FDB5288BD1744FB94285E1867E42CF" ma:contentTypeVersion="2" ma:contentTypeDescription="Create a new document." ma:contentTypeScope="" ma:versionID="05d1b839287087df15dfc9b8000d378f">
  <xsd:schema xmlns:xsd="http://www.w3.org/2001/XMLSchema" xmlns:xs="http://www.w3.org/2001/XMLSchema" xmlns:p="http://schemas.microsoft.com/office/2006/metadata/properties" xmlns:ns2="f85cbc60-c7c6-4480-9186-003b4d44aa44" targetNamespace="http://schemas.microsoft.com/office/2006/metadata/properties" ma:root="true" ma:fieldsID="df8c384935e0db1d0c371ca2cff8c633" ns2:_="">
    <xsd:import namespace="f85cbc60-c7c6-4480-9186-003b4d44a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cbc60-c7c6-4480-9186-003b4d44a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1EDD72-F00D-4353-AF5D-A096DEA35641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f85cbc60-c7c6-4480-9186-003b4d44aa44"/>
  </ds:schemaRefs>
</ds:datastoreItem>
</file>

<file path=customXml/itemProps2.xml><?xml version="1.0" encoding="utf-8"?>
<ds:datastoreItem xmlns:ds="http://schemas.openxmlformats.org/officeDocument/2006/customXml" ds:itemID="{15238323-DCA0-46F4-9BAE-23A4EF8AD5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D23E3D-7E78-4361-A536-E6C23084B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5cbc60-c7c6-4480-9186-003b4d44a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Grunntafla</vt:lpstr>
      <vt:lpstr>Filter</vt:lpstr>
      <vt:lpstr>Samreknir skólar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Valgerður Freyja Ágústsdóttir</dc:creator>
  <cp:lastModifiedBy>Valgerður Freyja Ágústsdóttir</cp:lastModifiedBy>
  <dcterms:created xsi:type="dcterms:W3CDTF">2022-11-02T11:23:37Z</dcterms:created>
  <dcterms:modified xsi:type="dcterms:W3CDTF">2022-11-09T17:37:39Z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0x01010034FDB5288BD1744FB94285E1867E42CF</vt:lpwstr>
  </property>
</Properties>
</file>