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Árnína Björg\Documents\Privat\Sérfr.vinna\Félagsmálaráðuneytið\"/>
    </mc:Choice>
  </mc:AlternateContent>
  <xr:revisionPtr revIDLastSave="0" documentId="13_ncr:1_{A46AFE5D-203E-43BB-BDCC-843ECD91F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pgjör" sheetId="38" r:id="rId1"/>
    <sheet name="Kostn.líkan - Alls" sheetId="30" r:id="rId2"/>
  </sheets>
  <definedNames>
    <definedName name="ALEinst">#REF!</definedName>
    <definedName name="ALFull">#REF!</definedName>
    <definedName name="ALHjon">#REF!</definedName>
    <definedName name="Ar1AL">#REF!</definedName>
    <definedName name="Ar1FJ">#REF!</definedName>
    <definedName name="Ar1Kv">#REF!</definedName>
    <definedName name="FJEinst">#REF!</definedName>
    <definedName name="FJFull">#REF!</definedName>
    <definedName name="FJHjon">#REF!</definedName>
    <definedName name="FjMala_Ar1">#REF!</definedName>
    <definedName name="FjMala_Ar2">#REF!</definedName>
    <definedName name="FjMala_Ar3">#REF!</definedName>
    <definedName name="GrPrFjolsk_Ar1">#REF!</definedName>
    <definedName name="GrPrFjolsk_Ar2">#REF!</definedName>
    <definedName name="GrPrFjolsk_Ar3">#REF!</definedName>
    <definedName name="KVEinst">#REF!</definedName>
    <definedName name="KVFull">#REF!</definedName>
    <definedName name="KVHjon">#REF!</definedName>
    <definedName name="LaunKlst">'Kostn.líkan - Alls'!$C$4</definedName>
    <definedName name="Starfshlutf_Ar1">#REF!</definedName>
    <definedName name="Starfshlutf_Ar2">#REF!</definedName>
    <definedName name="VinnustPrFjolsk_Ar1">#REF!</definedName>
    <definedName name="VinnustPrFjolsk_Ar2">#REF!</definedName>
    <definedName name="VinnustPrFjolsk_Ar3">#REF!</definedName>
    <definedName name="VirkarVinnustPrMan">'Kostn.líkan - Alls'!$C$5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38" l="1"/>
  <c r="F21" i="38" l="1"/>
  <c r="F19" i="38"/>
  <c r="F18" i="38"/>
  <c r="F17" i="38"/>
  <c r="F15" i="38"/>
  <c r="F14" i="38"/>
  <c r="F13" i="38"/>
  <c r="C5" i="38" l="1"/>
  <c r="C4" i="38" l="1"/>
  <c r="D32" i="38" l="1"/>
  <c r="C32" i="38" l="1"/>
  <c r="E32" i="38"/>
  <c r="F32" i="38" s="1"/>
  <c r="D30" i="38"/>
  <c r="E30" i="38"/>
  <c r="C30" i="38" l="1"/>
  <c r="F30" i="38"/>
  <c r="E26" i="38" l="1"/>
  <c r="D26" i="38"/>
  <c r="C26" i="38" l="1"/>
  <c r="F26" i="38" s="1"/>
  <c r="E24" i="38" l="1"/>
  <c r="E25" i="38"/>
  <c r="E28" i="38"/>
  <c r="E29" i="38" l="1"/>
  <c r="E34" i="38" s="1"/>
  <c r="E35" i="38" s="1"/>
  <c r="C28" i="38" l="1"/>
  <c r="D28" i="38"/>
  <c r="D25" i="38"/>
  <c r="F28" i="38" l="1"/>
  <c r="C29" i="38"/>
  <c r="C25" i="38"/>
  <c r="F25" i="38" s="1"/>
  <c r="D29" i="38"/>
  <c r="F29" i="38" l="1"/>
  <c r="D24" i="38" l="1"/>
  <c r="C34" i="38" l="1"/>
  <c r="C35" i="38" s="1"/>
  <c r="D34" i="38"/>
  <c r="F24" i="38" l="1"/>
  <c r="F34" i="38"/>
  <c r="D35" i="38"/>
  <c r="F35" i="38" l="1"/>
  <c r="C7" i="38"/>
  <c r="C8" i="38" s="1"/>
</calcChain>
</file>

<file path=xl/sharedStrings.xml><?xml version="1.0" encoding="utf-8"?>
<sst xmlns="http://schemas.openxmlformats.org/spreadsheetml/2006/main" count="122" uniqueCount="71">
  <si>
    <t>Meðal laun félagsráðgjafa pr. mánuð</t>
  </si>
  <si>
    <t>Ár 1</t>
  </si>
  <si>
    <t>Ár 2</t>
  </si>
  <si>
    <t>Klst.</t>
  </si>
  <si>
    <t>Kvótaflóttafólk</t>
  </si>
  <si>
    <t>% hlutf.</t>
  </si>
  <si>
    <t>Kostn.</t>
  </si>
  <si>
    <t>Alþjóðleg vernd</t>
  </si>
  <si>
    <t>Samtals</t>
  </si>
  <si>
    <t>Alþjóðleg vernd - Komin  til landsins</t>
  </si>
  <si>
    <t>Kvótaflóttafólk - Ekki komin til landsins</t>
  </si>
  <si>
    <t>Laun félagsráðgjafa og fjöldi vinnustunda á viku og fjöldi virkra vinnustunda</t>
  </si>
  <si>
    <t>Ár1</t>
  </si>
  <si>
    <t>Ár2</t>
  </si>
  <si>
    <t>Einstk. án barns - Kvótaflóttafólk</t>
  </si>
  <si>
    <t>Hjón án barns - Kvótaflóttafólk</t>
  </si>
  <si>
    <t>Einstk. án barns - Alþjóðleg vernd</t>
  </si>
  <si>
    <t>Hjón án barns - Alþjóðleg vernd</t>
  </si>
  <si>
    <t>3)</t>
  </si>
  <si>
    <t xml:space="preserve">Þetta er þá ýmis annað eða báðir foreldrar komnir.  Svo kemur restin af fjölskyldunni eftir ca ár (börnin) og þá er haldið áfram að borga samkv. alþjóðlegri vernd fyrir foreldrana/foreldrið fyrir ár tvö, </t>
  </si>
  <si>
    <t>Ef t.d. fjölskyldan er komin, þ.e. fullorðnir og börn, og fjölskyldusameiningin snýst um að amma og afi komi til landsins.  Þá mun ekki vera borgað samkv. fjölskyldusameiningu heldur taxtanum</t>
  </si>
  <si>
    <t>Dæmi:</t>
  </si>
  <si>
    <t>Foreldri mætir til landsins á ári 1 og fær greitt samkv. alþjóðleg vernd einst.</t>
  </si>
  <si>
    <t>Ár3</t>
  </si>
  <si>
    <t>Hérna núllast ekki staðan fyrir foreldri heldur heldur áfram að fá borgað samkv. sínu ferli</t>
  </si>
  <si>
    <t>Fjölskyldusameiningar - DÆMI</t>
  </si>
  <si>
    <t>VirkarVinnustPrMan</t>
  </si>
  <si>
    <t>Ár 3</t>
  </si>
  <si>
    <t>Samtals 3 ár</t>
  </si>
  <si>
    <t>Fjölskyldusameining:  Nánari skýring</t>
  </si>
  <si>
    <t>Hérna er það hugsunin að fyrri aðili (fullorðinn) sé komin og byrjaður í ferlinu sem er þá í flokknum Alþjóðleg vernd hér fyrir ofan.</t>
  </si>
  <si>
    <t>Alþjoðleg vernd - hjón án barna.  Af því að þau hafa fjölskyldu til stuðnings þegar þau koma og fá hjálp þar</t>
  </si>
  <si>
    <t>Ár4</t>
  </si>
  <si>
    <t>Kostnaðarlíkan - Niðurstaða</t>
  </si>
  <si>
    <t>Einstaklingar</t>
  </si>
  <si>
    <t>Fjölskyldusameining</t>
  </si>
  <si>
    <t>Kostn. á klst.</t>
  </si>
  <si>
    <t>Þegar greitt</t>
  </si>
  <si>
    <t>Tímabil:</t>
  </si>
  <si>
    <t>2022 Q1</t>
  </si>
  <si>
    <t>Fullorðnir aðilar sem koma í fjölskyldusameiningu fara í viðeigandi hóp eftir því hvort einstaklingur eða hjón eru að koma, í hópnum alþjóðleg vernd</t>
  </si>
  <si>
    <t>Sá aðili sem kom fyrstur til landsins heldur áfram í sínum hóp óháð þeim aðila sem koma eftir á</t>
  </si>
  <si>
    <t>Pr. barn sem kemur eftir á</t>
  </si>
  <si>
    <t>Fjölskyldusameining - Ef börn</t>
  </si>
  <si>
    <t>Pr. fullorðin aðila sem kemur eftirá, greitt skv. alþj.vernd hér fyrir ofan, annaðhvort einst. eða hjón</t>
  </si>
  <si>
    <t xml:space="preserve"> Síðan kemur barn á ári 2 og þá bætist við greiðsla á ári 2.  </t>
  </si>
  <si>
    <t>Börn</t>
  </si>
  <si>
    <t>Laun pr. klst.</t>
  </si>
  <si>
    <t>LaunKlst</t>
  </si>
  <si>
    <t>Fjöldi barna sem kemur eftirá**</t>
  </si>
  <si>
    <t>Hjón*</t>
  </si>
  <si>
    <t>** Á aðeins við um börn sem koma ein eftir á í fjölskyldusameiningu</t>
  </si>
  <si>
    <t>*  Hjón:  Tveir einstaklingar í hjónabandi er talinn sem 1 hjón</t>
  </si>
  <si>
    <t>Dæmi: 4 hjón sem eru 8 einstaklingar.  Talan 4 er skráð í töfluna</t>
  </si>
  <si>
    <t>Fjöldi stöðugilda</t>
  </si>
  <si>
    <t>Virkar vinnustundir pr. ár</t>
  </si>
  <si>
    <t>Fjöldi aðila pr. hóp</t>
  </si>
  <si>
    <t>Fjöldi vinnustunda pr. hóp (klst.)</t>
  </si>
  <si>
    <t>Fjöldi stöðugilda pr. ár</t>
  </si>
  <si>
    <t>Útreikningur skv. fjölda</t>
  </si>
  <si>
    <t>Uppgjör og yfirlitsblað</t>
  </si>
  <si>
    <t>Samtals vinnustundir pr. ár (klst.)</t>
  </si>
  <si>
    <t xml:space="preserve"> + Til greiðslu / - Umframgreitt</t>
  </si>
  <si>
    <t>Launatengd gjöld 45,8%</t>
  </si>
  <si>
    <t>Virkur vinnutími</t>
  </si>
  <si>
    <t>Hópur</t>
  </si>
  <si>
    <t>Pr. barn - Alþjóðleg vernd</t>
  </si>
  <si>
    <t>Pr. barn - Kvótaflóttafólk</t>
  </si>
  <si>
    <t>en byrjað að borga aukalega 0,19 pr. barn sem kemur eftir á</t>
  </si>
  <si>
    <t xml:space="preserve">Ef annað foreldri er komið og svo kemur hitt foreldrið með börnin, þá falla þau í hópinn alþjóðleg vernd þá sem einst. og svo börnin sér. </t>
  </si>
  <si>
    <t>Fylla inn í ljósgráu reitina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</si>
</sst>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0" xfId="0" applyFont="1" applyBorder="1"/>
    <xf numFmtId="0" fontId="7" fillId="0" borderId="0" xfId="0" applyFont="1"/>
    <xf numFmtId="0" fontId="1" fillId="0" borderId="1" xfId="0" applyFont="1" applyBorder="1"/>
    <xf numFmtId="0" fontId="0" fillId="0" borderId="0" xfId="0" applyBorder="1" applyAlignment="1">
      <alignment horizontal="left"/>
    </xf>
    <xf numFmtId="2" fontId="0" fillId="0" borderId="1" xfId="0" applyNumberFormat="1" applyBorder="1"/>
    <xf numFmtId="3" fontId="0" fillId="0" borderId="0" xfId="0" applyNumberFormat="1" applyFill="1" applyBorder="1"/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3" fontId="0" fillId="0" borderId="0" xfId="0" applyNumberFormat="1" applyBorder="1"/>
    <xf numFmtId="2" fontId="0" fillId="0" borderId="1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right"/>
    </xf>
    <xf numFmtId="0" fontId="8" fillId="2" borderId="7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9" fillId="0" borderId="0" xfId="0" applyFont="1"/>
    <xf numFmtId="3" fontId="0" fillId="0" borderId="0" xfId="0" applyNumberFormat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2" fontId="0" fillId="0" borderId="6" xfId="0" applyNumberForma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3" fontId="0" fillId="0" borderId="6" xfId="0" applyNumberFormat="1" applyBorder="1" applyAlignment="1">
      <alignment horizontal="right"/>
    </xf>
    <xf numFmtId="0" fontId="6" fillId="0" borderId="0" xfId="0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6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6" fillId="0" borderId="0" xfId="0" applyNumberFormat="1" applyFont="1"/>
    <xf numFmtId="164" fontId="1" fillId="0" borderId="0" xfId="2" applyNumberFormat="1" applyFont="1"/>
    <xf numFmtId="0" fontId="1" fillId="0" borderId="10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1" fillId="0" borderId="0" xfId="2" applyNumberFormat="1" applyFont="1" applyFill="1"/>
    <xf numFmtId="0" fontId="0" fillId="0" borderId="0" xfId="0" applyFont="1" applyFill="1" applyAlignment="1">
      <alignment horizontal="left" indent="2"/>
    </xf>
    <xf numFmtId="0" fontId="0" fillId="0" borderId="1" xfId="0" applyFont="1" applyFill="1" applyBorder="1" applyAlignment="1">
      <alignment horizontal="left" indent="2"/>
    </xf>
    <xf numFmtId="0" fontId="0" fillId="0" borderId="0" xfId="0" applyFont="1" applyFill="1" applyBorder="1" applyAlignment="1">
      <alignment horizontal="left" indent="2"/>
    </xf>
    <xf numFmtId="0" fontId="1" fillId="0" borderId="0" xfId="0" applyFont="1" applyFill="1" applyAlignment="1">
      <alignment horizontal="left" indent="1"/>
    </xf>
    <xf numFmtId="164" fontId="0" fillId="0" borderId="0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indent="1"/>
    </xf>
    <xf numFmtId="43" fontId="1" fillId="0" borderId="1" xfId="2" applyFont="1" applyFill="1" applyBorder="1" applyAlignment="1">
      <alignment horizontal="right"/>
    </xf>
    <xf numFmtId="164" fontId="1" fillId="0" borderId="11" xfId="2" applyNumberFormat="1" applyFont="1" applyBorder="1"/>
    <xf numFmtId="0" fontId="10" fillId="0" borderId="0" xfId="0" applyFont="1"/>
    <xf numFmtId="165" fontId="0" fillId="0" borderId="0" xfId="2" applyNumberFormat="1" applyFont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0" fillId="3" borderId="1" xfId="0" applyFill="1" applyBorder="1"/>
    <xf numFmtId="164" fontId="0" fillId="3" borderId="0" xfId="0" applyNumberFormat="1" applyFill="1"/>
    <xf numFmtId="164" fontId="0" fillId="3" borderId="1" xfId="0" applyNumberFormat="1" applyFill="1" applyBorder="1"/>
    <xf numFmtId="164" fontId="1" fillId="3" borderId="0" xfId="0" applyNumberFormat="1" applyFont="1" applyFill="1"/>
    <xf numFmtId="43" fontId="1" fillId="3" borderId="1" xfId="2" applyFont="1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164" fontId="0" fillId="3" borderId="0" xfId="2" applyNumberFormat="1" applyFont="1" applyFill="1" applyBorder="1" applyAlignment="1">
      <alignment horizontal="right"/>
    </xf>
    <xf numFmtId="2" fontId="8" fillId="0" borderId="0" xfId="0" applyNumberFormat="1" applyFont="1" applyFill="1"/>
    <xf numFmtId="3" fontId="1" fillId="0" borderId="0" xfId="0" applyNumberFormat="1" applyFont="1" applyFill="1"/>
    <xf numFmtId="2" fontId="0" fillId="0" borderId="9" xfId="0" applyNumberForma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1" fillId="0" borderId="0" xfId="0" applyFont="1"/>
    <xf numFmtId="0" fontId="1" fillId="4" borderId="0" xfId="0" applyFont="1" applyFill="1" applyAlignment="1" applyProtection="1">
      <alignment horizontal="right"/>
      <protection locked="0"/>
    </xf>
    <xf numFmtId="164" fontId="1" fillId="4" borderId="0" xfId="2" applyNumberFormat="1" applyFont="1" applyFill="1" applyProtection="1"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A8E3-BC22-4294-AA1A-F00B6CB71A7F}">
  <dimension ref="B1:F44"/>
  <sheetViews>
    <sheetView tabSelected="1" workbookViewId="0">
      <selection activeCell="C5" sqref="C5"/>
    </sheetView>
  </sheetViews>
  <sheetFormatPr defaultRowHeight="14.4" x14ac:dyDescent="0.3"/>
  <cols>
    <col min="2" max="2" width="36.5546875" customWidth="1"/>
    <col min="3" max="6" width="12.88671875" customWidth="1"/>
  </cols>
  <sheetData>
    <row r="1" spans="2:6" ht="18" x14ac:dyDescent="0.35">
      <c r="B1" s="73" t="s">
        <v>60</v>
      </c>
      <c r="C1" s="91" t="s">
        <v>70</v>
      </c>
    </row>
    <row r="3" spans="2:6" x14ac:dyDescent="0.3">
      <c r="B3" s="1" t="s">
        <v>38</v>
      </c>
      <c r="C3" s="92" t="s">
        <v>39</v>
      </c>
    </row>
    <row r="4" spans="2:6" x14ac:dyDescent="0.3">
      <c r="B4" s="1" t="s">
        <v>36</v>
      </c>
      <c r="C4" s="61">
        <f>+LaunKlst</f>
        <v>6832.2276575999995</v>
      </c>
    </row>
    <row r="5" spans="2:6" x14ac:dyDescent="0.3">
      <c r="B5" s="1" t="s">
        <v>55</v>
      </c>
      <c r="C5" s="53">
        <f>+VirkarVinnustPrMan*12</f>
        <v>1872.0000288000001</v>
      </c>
    </row>
    <row r="6" spans="2:6" x14ac:dyDescent="0.3">
      <c r="B6" s="1" t="s">
        <v>37</v>
      </c>
      <c r="C6" s="93">
        <v>50000000</v>
      </c>
    </row>
    <row r="7" spans="2:6" x14ac:dyDescent="0.3">
      <c r="B7" s="1" t="s">
        <v>59</v>
      </c>
      <c r="C7" s="53">
        <f>+F34*LaunKlst</f>
        <v>51627728.082855344</v>
      </c>
    </row>
    <row r="8" spans="2:6" ht="15" thickBot="1" x14ac:dyDescent="0.35">
      <c r="B8" s="1" t="s">
        <v>62</v>
      </c>
      <c r="C8" s="72">
        <f>+C7-C6</f>
        <v>1627728.0828553438</v>
      </c>
    </row>
    <row r="9" spans="2:6" ht="15" thickTop="1" x14ac:dyDescent="0.3"/>
    <row r="10" spans="2:6" ht="15" thickBot="1" x14ac:dyDescent="0.35">
      <c r="B10" s="13"/>
      <c r="C10" s="54" t="s">
        <v>1</v>
      </c>
      <c r="D10" s="54" t="s">
        <v>2</v>
      </c>
      <c r="E10" s="54" t="s">
        <v>27</v>
      </c>
      <c r="F10" s="69" t="s">
        <v>8</v>
      </c>
    </row>
    <row r="11" spans="2:6" ht="19.8" customHeight="1" thickTop="1" x14ac:dyDescent="0.3">
      <c r="B11" s="75" t="s">
        <v>56</v>
      </c>
      <c r="C11" s="76"/>
      <c r="D11" s="76"/>
      <c r="E11" s="76"/>
      <c r="F11" s="77"/>
    </row>
    <row r="12" spans="2:6" x14ac:dyDescent="0.3">
      <c r="B12" s="65" t="s">
        <v>7</v>
      </c>
      <c r="F12" s="77"/>
    </row>
    <row r="13" spans="2:6" x14ac:dyDescent="0.3">
      <c r="B13" s="62" t="s">
        <v>34</v>
      </c>
      <c r="C13" s="94">
        <v>30</v>
      </c>
      <c r="D13" s="94">
        <v>20</v>
      </c>
      <c r="E13" s="94">
        <v>10</v>
      </c>
      <c r="F13" s="77">
        <f>SUM(C13:E13)</f>
        <v>60</v>
      </c>
    </row>
    <row r="14" spans="2:6" x14ac:dyDescent="0.3">
      <c r="B14" s="62" t="s">
        <v>50</v>
      </c>
      <c r="C14" s="94">
        <v>25</v>
      </c>
      <c r="D14" s="94">
        <v>5</v>
      </c>
      <c r="E14" s="94">
        <v>3</v>
      </c>
      <c r="F14" s="77">
        <f>SUM(C14:E14)</f>
        <v>33</v>
      </c>
    </row>
    <row r="15" spans="2:6" x14ac:dyDescent="0.3">
      <c r="B15" s="62" t="s">
        <v>46</v>
      </c>
      <c r="C15" s="94">
        <v>30</v>
      </c>
      <c r="D15" s="94">
        <v>15</v>
      </c>
      <c r="E15" s="94">
        <v>10</v>
      </c>
      <c r="F15" s="77">
        <f>SUM(C15:E15)</f>
        <v>55</v>
      </c>
    </row>
    <row r="16" spans="2:6" x14ac:dyDescent="0.3">
      <c r="B16" s="65" t="s">
        <v>4</v>
      </c>
      <c r="C16" s="7"/>
      <c r="D16" s="7"/>
      <c r="E16" s="7"/>
      <c r="F16" s="77"/>
    </row>
    <row r="17" spans="2:6" x14ac:dyDescent="0.3">
      <c r="B17" s="62" t="s">
        <v>34</v>
      </c>
      <c r="C17" s="94">
        <v>5</v>
      </c>
      <c r="D17" s="94">
        <v>10</v>
      </c>
      <c r="E17" s="94">
        <v>5</v>
      </c>
      <c r="F17" s="77">
        <f>SUM(C17:E17)</f>
        <v>20</v>
      </c>
    </row>
    <row r="18" spans="2:6" x14ac:dyDescent="0.3">
      <c r="B18" s="62" t="s">
        <v>50</v>
      </c>
      <c r="C18" s="94">
        <v>6</v>
      </c>
      <c r="D18" s="94">
        <v>7</v>
      </c>
      <c r="E18" s="94">
        <v>9</v>
      </c>
      <c r="F18" s="77">
        <f>SUM(C18:E18)</f>
        <v>22</v>
      </c>
    </row>
    <row r="19" spans="2:6" x14ac:dyDescent="0.3">
      <c r="B19" s="62" t="s">
        <v>46</v>
      </c>
      <c r="C19" s="94">
        <v>20</v>
      </c>
      <c r="D19" s="94">
        <v>15</v>
      </c>
      <c r="E19" s="94">
        <v>3</v>
      </c>
      <c r="F19" s="77">
        <f>SUM(C19:E19)</f>
        <v>38</v>
      </c>
    </row>
    <row r="20" spans="2:6" x14ac:dyDescent="0.3">
      <c r="B20" s="65" t="s">
        <v>35</v>
      </c>
      <c r="C20" s="7"/>
      <c r="D20" s="7"/>
      <c r="E20" s="7"/>
      <c r="F20" s="77"/>
    </row>
    <row r="21" spans="2:6" x14ac:dyDescent="0.3">
      <c r="B21" s="63" t="s">
        <v>49</v>
      </c>
      <c r="C21" s="95">
        <v>2</v>
      </c>
      <c r="D21" s="95">
        <v>3</v>
      </c>
      <c r="E21" s="95">
        <v>1</v>
      </c>
      <c r="F21" s="78">
        <f>SUM(C21:E21)</f>
        <v>6</v>
      </c>
    </row>
    <row r="22" spans="2:6" ht="19.8" customHeight="1" x14ac:dyDescent="0.3">
      <c r="B22" s="75" t="s">
        <v>57</v>
      </c>
      <c r="C22" s="76"/>
      <c r="D22" s="76"/>
      <c r="E22" s="76"/>
      <c r="F22" s="77"/>
    </row>
    <row r="23" spans="2:6" x14ac:dyDescent="0.3">
      <c r="B23" s="65" t="s">
        <v>7</v>
      </c>
      <c r="C23" s="60"/>
      <c r="D23" s="60"/>
      <c r="E23" s="60"/>
      <c r="F23" s="77"/>
    </row>
    <row r="24" spans="2:6" x14ac:dyDescent="0.3">
      <c r="B24" s="62" t="s">
        <v>34</v>
      </c>
      <c r="C24" s="66">
        <f>+C13*'Kostn.líkan - Alls'!H10</f>
        <v>2130</v>
      </c>
      <c r="D24" s="66">
        <f>+D13*'Kostn.líkan - Alls'!K10</f>
        <v>540</v>
      </c>
      <c r="E24" s="66">
        <f>+E13*'Kostn.líkan - Alls'!N10</f>
        <v>180</v>
      </c>
      <c r="F24" s="79">
        <f>SUM(C24:E24)</f>
        <v>2850</v>
      </c>
    </row>
    <row r="25" spans="2:6" x14ac:dyDescent="0.3">
      <c r="B25" s="62" t="s">
        <v>50</v>
      </c>
      <c r="C25" s="66">
        <f>+C14*'Kostn.líkan - Alls'!H11</f>
        <v>1987.4999750000002</v>
      </c>
      <c r="D25" s="66">
        <f>+D14*'Kostn.líkan - Alls'!K11</f>
        <v>157.5</v>
      </c>
      <c r="E25" s="66">
        <f>+E14*'Kostn.líkan - Alls'!N11</f>
        <v>54</v>
      </c>
      <c r="F25" s="79">
        <f>SUM(C25:E25)</f>
        <v>2198.9999750000002</v>
      </c>
    </row>
    <row r="26" spans="2:6" x14ac:dyDescent="0.3">
      <c r="B26" s="62" t="s">
        <v>46</v>
      </c>
      <c r="C26" s="66">
        <f>+C15*'Kostn.líkan - Alls'!H12</f>
        <v>270</v>
      </c>
      <c r="D26" s="66">
        <f>+D15*'Kostn.líkan - Alls'!K12</f>
        <v>45</v>
      </c>
      <c r="E26" s="66">
        <f>+E15*'Kostn.líkan - Alls'!N12</f>
        <v>10</v>
      </c>
      <c r="F26" s="79">
        <f>SUM(C26:E26)</f>
        <v>325</v>
      </c>
    </row>
    <row r="27" spans="2:6" x14ac:dyDescent="0.3">
      <c r="B27" s="65" t="s">
        <v>4</v>
      </c>
      <c r="C27" s="66"/>
      <c r="D27" s="66"/>
      <c r="E27" s="66"/>
      <c r="F27" s="77"/>
    </row>
    <row r="28" spans="2:6" x14ac:dyDescent="0.3">
      <c r="B28" s="62" t="s">
        <v>34</v>
      </c>
      <c r="C28" s="66">
        <f>+C17*'Kostn.líkan - Alls'!H14</f>
        <v>450</v>
      </c>
      <c r="D28" s="66">
        <f>+D17*'Kostn.líkan - Alls'!K14</f>
        <v>300</v>
      </c>
      <c r="E28" s="66">
        <f>+E17*'Kostn.líkan - Alls'!N14</f>
        <v>90</v>
      </c>
      <c r="F28" s="79">
        <f>SUM(C28:E28)</f>
        <v>840</v>
      </c>
    </row>
    <row r="29" spans="2:6" x14ac:dyDescent="0.3">
      <c r="B29" s="62" t="s">
        <v>50</v>
      </c>
      <c r="C29" s="66">
        <f>+C18*'Kostn.líkan - Alls'!H15</f>
        <v>590.99999400000002</v>
      </c>
      <c r="D29" s="66">
        <f>+D18*'Kostn.líkan - Alls'!K15</f>
        <v>241.5</v>
      </c>
      <c r="E29" s="66">
        <f>+E18*'Kostn.líkan - Alls'!N15</f>
        <v>162</v>
      </c>
      <c r="F29" s="79">
        <f>SUM(C29:E29)</f>
        <v>994.49999400000002</v>
      </c>
    </row>
    <row r="30" spans="2:6" x14ac:dyDescent="0.3">
      <c r="B30" s="62" t="s">
        <v>46</v>
      </c>
      <c r="C30" s="66">
        <f>+C19*'Kostn.líkan - Alls'!H16</f>
        <v>260</v>
      </c>
      <c r="D30" s="66">
        <f>+D19*'Kostn.líkan - Alls'!K16</f>
        <v>45</v>
      </c>
      <c r="E30" s="66">
        <f>+E19*'Kostn.líkan - Alls'!N16</f>
        <v>3</v>
      </c>
      <c r="F30" s="79">
        <f>SUM(C30:E30)</f>
        <v>308</v>
      </c>
    </row>
    <row r="31" spans="2:6" x14ac:dyDescent="0.3">
      <c r="B31" s="65" t="s">
        <v>35</v>
      </c>
      <c r="C31" s="66"/>
      <c r="D31" s="66"/>
      <c r="E31" s="66"/>
      <c r="F31" s="77"/>
    </row>
    <row r="32" spans="2:6" x14ac:dyDescent="0.3">
      <c r="B32" s="63" t="s">
        <v>49</v>
      </c>
      <c r="C32" s="67">
        <f>+C21*'Kostn.líkan - Alls'!H21</f>
        <v>27</v>
      </c>
      <c r="D32" s="67">
        <f>+D21*'Kostn.líkan - Alls'!K21</f>
        <v>12</v>
      </c>
      <c r="E32" s="67">
        <f>+E21*'Kostn.líkan - Alls'!N21</f>
        <v>1</v>
      </c>
      <c r="F32" s="80">
        <f>SUM(C32:E32)</f>
        <v>40</v>
      </c>
    </row>
    <row r="33" spans="2:6" ht="19.8" customHeight="1" x14ac:dyDescent="0.3">
      <c r="B33" s="83" t="s">
        <v>54</v>
      </c>
      <c r="C33" s="84"/>
      <c r="D33" s="84"/>
      <c r="E33" s="84"/>
      <c r="F33" s="77"/>
    </row>
    <row r="34" spans="2:6" x14ac:dyDescent="0.3">
      <c r="B34" s="65" t="s">
        <v>61</v>
      </c>
      <c r="C34" s="68">
        <f>SUM(C24:C32)</f>
        <v>5715.4999690000004</v>
      </c>
      <c r="D34" s="68">
        <f>SUM(D24:D32)</f>
        <v>1341</v>
      </c>
      <c r="E34" s="68">
        <f>SUM(E24:E32)</f>
        <v>500</v>
      </c>
      <c r="F34" s="81">
        <f>SUM(C34:E34)</f>
        <v>7556.4999690000004</v>
      </c>
    </row>
    <row r="35" spans="2:6" x14ac:dyDescent="0.3">
      <c r="B35" s="70" t="s">
        <v>58</v>
      </c>
      <c r="C35" s="71">
        <f>+C34/(VirkarVinnustPrMan*12)</f>
        <v>3.0531516458703165</v>
      </c>
      <c r="D35" s="71">
        <f>+D34/(VirkarVinnustPrMan*12)</f>
        <v>0.71634614282544395</v>
      </c>
      <c r="E35" s="71">
        <f>+E34/(VirkarVinnustPrMan*12)</f>
        <v>0.26709401298487839</v>
      </c>
      <c r="F35" s="82">
        <f>+F34/(VirkarVinnustPrMan*12)</f>
        <v>4.0365918016806388</v>
      </c>
    </row>
    <row r="36" spans="2:6" x14ac:dyDescent="0.3">
      <c r="B36" s="64"/>
      <c r="C36" s="66"/>
      <c r="D36" s="66"/>
      <c r="E36" s="66"/>
    </row>
    <row r="37" spans="2:6" x14ac:dyDescent="0.3">
      <c r="B37" s="64"/>
      <c r="C37" s="66"/>
      <c r="D37" s="66"/>
      <c r="E37" s="66"/>
    </row>
    <row r="39" spans="2:6" x14ac:dyDescent="0.3">
      <c r="B39" s="12" t="s">
        <v>52</v>
      </c>
    </row>
    <row r="40" spans="2:6" x14ac:dyDescent="0.3">
      <c r="B40" s="39" t="s">
        <v>53</v>
      </c>
    </row>
    <row r="41" spans="2:6" x14ac:dyDescent="0.3">
      <c r="B41" s="12"/>
    </row>
    <row r="42" spans="2:6" x14ac:dyDescent="0.3">
      <c r="B42" s="12" t="s">
        <v>51</v>
      </c>
    </row>
    <row r="43" spans="2:6" x14ac:dyDescent="0.3">
      <c r="B43" s="39" t="s">
        <v>40</v>
      </c>
    </row>
    <row r="44" spans="2:6" x14ac:dyDescent="0.3">
      <c r="B44" s="39" t="s">
        <v>41</v>
      </c>
    </row>
  </sheetData>
  <sheetProtection algorithmName="SHA-512" hashValue="9tB6md/QPK7vWJgWnlW2HILx9nmsBnCyL3mbd3dz7TYac8GcLNgb35eGvlmL8u3bMc7X8gzYb5tDB9uBXJPvnw==" saltValue="XNvGuM55inYZdyW/Au8VR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7"/>
  <sheetViews>
    <sheetView zoomScaleNormal="100" workbookViewId="0">
      <selection activeCell="G45" sqref="G45"/>
    </sheetView>
  </sheetViews>
  <sheetFormatPr defaultRowHeight="14.4" x14ac:dyDescent="0.3"/>
  <cols>
    <col min="1" max="1" width="2.5546875" customWidth="1"/>
    <col min="2" max="2" width="33.77734375" customWidth="1"/>
    <col min="3" max="3" width="9.109375" customWidth="1"/>
    <col min="4" max="5" width="7.88671875" customWidth="1"/>
    <col min="6" max="6" width="7.5546875" customWidth="1"/>
    <col min="7" max="7" width="2.5546875" customWidth="1"/>
    <col min="8" max="9" width="7.5546875" customWidth="1"/>
    <col min="10" max="10" width="10.109375" customWidth="1"/>
    <col min="11" max="11" width="7.5546875" customWidth="1"/>
    <col min="12" max="12" width="11.21875" customWidth="1"/>
    <col min="13" max="16" width="7.5546875" customWidth="1"/>
    <col min="17" max="17" width="3.109375" style="4" customWidth="1"/>
    <col min="18" max="19" width="8" customWidth="1"/>
    <col min="20" max="20" width="9.109375" customWidth="1"/>
    <col min="22" max="22" width="11" bestFit="1" customWidth="1"/>
  </cols>
  <sheetData>
    <row r="1" spans="2:21" ht="15.6" x14ac:dyDescent="0.3">
      <c r="B1" s="14" t="s">
        <v>11</v>
      </c>
    </row>
    <row r="2" spans="2:21" x14ac:dyDescent="0.3">
      <c r="B2" s="1" t="s">
        <v>0</v>
      </c>
      <c r="C2" s="2">
        <v>741460</v>
      </c>
      <c r="D2" s="1"/>
    </row>
    <row r="3" spans="2:21" x14ac:dyDescent="0.3">
      <c r="B3" s="1" t="s">
        <v>63</v>
      </c>
      <c r="C3" s="2">
        <v>1081048.68</v>
      </c>
    </row>
    <row r="4" spans="2:21" x14ac:dyDescent="0.3">
      <c r="B4" s="1" t="s">
        <v>47</v>
      </c>
      <c r="C4" s="86">
        <v>6832.2276575999995</v>
      </c>
      <c r="D4" s="25" t="s">
        <v>48</v>
      </c>
    </row>
    <row r="5" spans="2:21" x14ac:dyDescent="0.3">
      <c r="B5" s="1" t="s">
        <v>64</v>
      </c>
      <c r="C5" s="85">
        <v>156.0000024</v>
      </c>
      <c r="D5" s="25" t="s">
        <v>26</v>
      </c>
    </row>
    <row r="7" spans="2:21" x14ac:dyDescent="0.3">
      <c r="B7" s="27" t="s">
        <v>33</v>
      </c>
      <c r="C7" s="28"/>
      <c r="D7" s="29"/>
      <c r="E7" s="29"/>
      <c r="F7" s="30"/>
      <c r="G7" s="3"/>
      <c r="H7" s="88" t="s">
        <v>1</v>
      </c>
      <c r="I7" s="89"/>
      <c r="J7" s="90"/>
      <c r="K7" s="88" t="s">
        <v>2</v>
      </c>
      <c r="L7" s="89"/>
      <c r="M7" s="90"/>
      <c r="N7" s="88" t="s">
        <v>27</v>
      </c>
      <c r="O7" s="89"/>
      <c r="P7" s="90"/>
      <c r="Q7" s="6"/>
      <c r="R7" s="88" t="s">
        <v>28</v>
      </c>
      <c r="S7" s="89"/>
      <c r="T7" s="90"/>
    </row>
    <row r="8" spans="2:21" x14ac:dyDescent="0.3">
      <c r="B8" s="31" t="s">
        <v>65</v>
      </c>
      <c r="C8" s="55" t="s">
        <v>1</v>
      </c>
      <c r="D8" s="32" t="s">
        <v>2</v>
      </c>
      <c r="E8" s="32" t="s">
        <v>27</v>
      </c>
      <c r="F8" s="56" t="s">
        <v>8</v>
      </c>
      <c r="G8" s="3"/>
      <c r="H8" s="35" t="s">
        <v>3</v>
      </c>
      <c r="I8" s="32" t="s">
        <v>5</v>
      </c>
      <c r="J8" s="36" t="s">
        <v>6</v>
      </c>
      <c r="K8" s="35" t="s">
        <v>3</v>
      </c>
      <c r="L8" s="32" t="s">
        <v>5</v>
      </c>
      <c r="M8" s="36" t="s">
        <v>6</v>
      </c>
      <c r="N8" s="55" t="s">
        <v>3</v>
      </c>
      <c r="O8" s="32" t="s">
        <v>5</v>
      </c>
      <c r="P8" s="56" t="s">
        <v>6</v>
      </c>
      <c r="Q8" s="6"/>
      <c r="R8" s="55" t="s">
        <v>3</v>
      </c>
      <c r="S8" s="32" t="s">
        <v>5</v>
      </c>
      <c r="T8" s="56" t="s">
        <v>6</v>
      </c>
    </row>
    <row r="9" spans="2:21" ht="21" customHeight="1" x14ac:dyDescent="0.3">
      <c r="B9" s="10" t="s">
        <v>9</v>
      </c>
      <c r="C9" s="26"/>
      <c r="D9" s="26"/>
      <c r="E9" s="26"/>
      <c r="F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2:21" x14ac:dyDescent="0.3">
      <c r="B10" s="12" t="s">
        <v>16</v>
      </c>
      <c r="C10" s="41">
        <v>1</v>
      </c>
      <c r="D10" s="41">
        <v>1</v>
      </c>
      <c r="E10" s="41">
        <v>1</v>
      </c>
      <c r="F10" s="41">
        <v>1</v>
      </c>
      <c r="G10" s="12"/>
      <c r="H10" s="45">
        <v>71</v>
      </c>
      <c r="I10" s="46">
        <v>3.7927349843852737E-2</v>
      </c>
      <c r="J10" s="50">
        <v>485088.16368959995</v>
      </c>
      <c r="K10" s="45">
        <v>27</v>
      </c>
      <c r="L10" s="46">
        <v>1.4423076701183434E-2</v>
      </c>
      <c r="M10" s="50">
        <v>184470.1467552</v>
      </c>
      <c r="N10" s="45">
        <v>18</v>
      </c>
      <c r="O10" s="46">
        <v>9.6153844674556222E-3</v>
      </c>
      <c r="P10" s="50">
        <v>122980.09783679999</v>
      </c>
      <c r="Q10" s="57"/>
      <c r="R10" s="45">
        <v>116</v>
      </c>
      <c r="S10" s="46">
        <v>6.1965811012491795E-2</v>
      </c>
      <c r="T10" s="47">
        <v>792538.40828159999</v>
      </c>
    </row>
    <row r="11" spans="2:21" x14ac:dyDescent="0.3">
      <c r="B11" s="12" t="s">
        <v>17</v>
      </c>
      <c r="C11" s="41">
        <v>1.1197182957746479</v>
      </c>
      <c r="D11" s="41">
        <v>1.1666666666666665</v>
      </c>
      <c r="E11" s="41">
        <v>1</v>
      </c>
      <c r="F11" s="41">
        <v>1.1120689568965516</v>
      </c>
      <c r="G11" s="52"/>
      <c r="H11" s="45">
        <v>79.499999000000003</v>
      </c>
      <c r="I11" s="46">
        <v>4.246794753040764E-2</v>
      </c>
      <c r="J11" s="50">
        <v>543162.0919469723</v>
      </c>
      <c r="K11" s="45">
        <v>31.5</v>
      </c>
      <c r="L11" s="46">
        <v>1.6826922818047339E-2</v>
      </c>
      <c r="M11" s="50">
        <v>215215.17121439998</v>
      </c>
      <c r="N11" s="45">
        <v>18</v>
      </c>
      <c r="O11" s="46">
        <v>9.6153844674556222E-3</v>
      </c>
      <c r="P11" s="50">
        <v>122980.09783679999</v>
      </c>
      <c r="Q11" s="57"/>
      <c r="R11" s="45">
        <v>128.999999</v>
      </c>
      <c r="S11" s="46">
        <v>6.8910254815910607E-2</v>
      </c>
      <c r="T11" s="47">
        <v>881357.36099817231</v>
      </c>
    </row>
    <row r="12" spans="2:21" x14ac:dyDescent="0.3">
      <c r="B12" s="12" t="s">
        <v>66</v>
      </c>
      <c r="C12" s="41">
        <v>0.12676056338028169</v>
      </c>
      <c r="D12" s="41">
        <v>0.1111111111111111</v>
      </c>
      <c r="E12" s="41">
        <v>5.5555555555555552E-2</v>
      </c>
      <c r="F12" s="41">
        <v>0.11206896551724137</v>
      </c>
      <c r="G12" s="52"/>
      <c r="H12" s="45">
        <v>9</v>
      </c>
      <c r="I12" s="46">
        <v>4.8076922337278111E-3</v>
      </c>
      <c r="J12" s="50">
        <v>61490.048918399996</v>
      </c>
      <c r="K12" s="45">
        <v>3</v>
      </c>
      <c r="L12" s="46">
        <v>1.6025640779092705E-3</v>
      </c>
      <c r="M12" s="50">
        <v>20496.682972799998</v>
      </c>
      <c r="N12" s="45">
        <v>1</v>
      </c>
      <c r="O12" s="46">
        <v>5.3418802596975684E-4</v>
      </c>
      <c r="P12" s="50">
        <v>6832.2276575999995</v>
      </c>
      <c r="Q12" s="57"/>
      <c r="R12" s="45">
        <v>13</v>
      </c>
      <c r="S12" s="46">
        <v>6.9444443376068393E-3</v>
      </c>
      <c r="T12" s="47">
        <v>88818.95954879999</v>
      </c>
    </row>
    <row r="13" spans="2:21" ht="21" customHeight="1" x14ac:dyDescent="0.3">
      <c r="B13" s="10" t="s">
        <v>10</v>
      </c>
      <c r="C13" s="19"/>
      <c r="D13" s="19"/>
      <c r="E13" s="19"/>
      <c r="F13" s="19"/>
      <c r="H13" s="8"/>
      <c r="I13" s="20"/>
      <c r="J13" s="51"/>
      <c r="K13" s="8"/>
      <c r="L13" s="20"/>
      <c r="M13" s="51"/>
      <c r="N13" s="8"/>
      <c r="O13" s="20"/>
      <c r="P13" s="51"/>
      <c r="Q13" s="58"/>
      <c r="R13" s="8"/>
      <c r="S13" s="20"/>
      <c r="T13" s="48"/>
    </row>
    <row r="14" spans="2:21" x14ac:dyDescent="0.3">
      <c r="B14" s="12" t="s">
        <v>14</v>
      </c>
      <c r="C14" s="41">
        <v>1.267605633802817</v>
      </c>
      <c r="D14" s="41">
        <v>1.1111111111111109</v>
      </c>
      <c r="E14" s="41">
        <v>1</v>
      </c>
      <c r="F14" s="41">
        <v>1.1896551724137931</v>
      </c>
      <c r="G14" s="52"/>
      <c r="H14" s="45">
        <v>90</v>
      </c>
      <c r="I14" s="46">
        <v>4.8076922337278116E-2</v>
      </c>
      <c r="J14" s="50">
        <v>614900.48918399995</v>
      </c>
      <c r="K14" s="45">
        <v>30</v>
      </c>
      <c r="L14" s="46">
        <v>1.6025640779092704E-2</v>
      </c>
      <c r="M14" s="50">
        <v>204966.82972799998</v>
      </c>
      <c r="N14" s="45">
        <v>18</v>
      </c>
      <c r="O14" s="46">
        <v>9.6153844674556222E-3</v>
      </c>
      <c r="P14" s="50">
        <v>122980.09783679999</v>
      </c>
      <c r="Q14" s="57"/>
      <c r="R14" s="45">
        <v>138</v>
      </c>
      <c r="S14" s="46">
        <v>7.3717947583826438E-2</v>
      </c>
      <c r="T14" s="47">
        <v>942847.41674879997</v>
      </c>
    </row>
    <row r="15" spans="2:21" x14ac:dyDescent="0.3">
      <c r="B15" s="12" t="s">
        <v>15</v>
      </c>
      <c r="C15" s="41">
        <v>1.3873239295774649</v>
      </c>
      <c r="D15" s="41">
        <v>1.2777777777777777</v>
      </c>
      <c r="E15" s="41">
        <v>1</v>
      </c>
      <c r="F15" s="41">
        <v>1.3017241293103448</v>
      </c>
      <c r="G15" s="52"/>
      <c r="H15" s="45">
        <v>98.499999000000003</v>
      </c>
      <c r="I15" s="46">
        <v>5.2617520023833027E-2</v>
      </c>
      <c r="J15" s="50">
        <v>672974.41744137229</v>
      </c>
      <c r="K15" s="45">
        <v>34.5</v>
      </c>
      <c r="L15" s="46">
        <v>1.8429486895956609E-2</v>
      </c>
      <c r="M15" s="50">
        <v>235711.85418719999</v>
      </c>
      <c r="N15" s="45">
        <v>18</v>
      </c>
      <c r="O15" s="46">
        <v>9.6153844674556222E-3</v>
      </c>
      <c r="P15" s="50">
        <v>122980.09783679999</v>
      </c>
      <c r="Q15" s="57"/>
      <c r="R15" s="45">
        <v>150.999999</v>
      </c>
      <c r="S15" s="46">
        <v>8.066239138724525E-2</v>
      </c>
      <c r="T15" s="47">
        <v>1031666.3694653723</v>
      </c>
    </row>
    <row r="16" spans="2:21" x14ac:dyDescent="0.3">
      <c r="B16" s="12" t="s">
        <v>67</v>
      </c>
      <c r="C16" s="41">
        <v>0.18309859154929578</v>
      </c>
      <c r="D16" s="41">
        <v>0.1111111111111111</v>
      </c>
      <c r="E16" s="41">
        <v>5.5555555555555552E-2</v>
      </c>
      <c r="F16" s="41">
        <v>0.14655172413793102</v>
      </c>
      <c r="H16" s="45">
        <v>13</v>
      </c>
      <c r="I16" s="46">
        <v>6.9444443376068385E-3</v>
      </c>
      <c r="J16" s="50">
        <v>88818.95954879999</v>
      </c>
      <c r="K16" s="45">
        <v>3</v>
      </c>
      <c r="L16" s="46">
        <v>1.6025640779092705E-3</v>
      </c>
      <c r="M16" s="50">
        <v>20496.682972799998</v>
      </c>
      <c r="N16" s="45">
        <v>1</v>
      </c>
      <c r="O16" s="46">
        <v>5.3418802596975684E-4</v>
      </c>
      <c r="P16" s="50">
        <v>6832.2276575999995</v>
      </c>
      <c r="Q16" s="57"/>
      <c r="R16" s="59">
        <v>17</v>
      </c>
      <c r="S16" s="46">
        <v>9.0811964414858667E-3</v>
      </c>
      <c r="T16" s="47">
        <v>116147.87017919999</v>
      </c>
      <c r="U16" s="41"/>
    </row>
    <row r="17" spans="1:20" x14ac:dyDescent="0.3">
      <c r="B17" s="12"/>
      <c r="C17" s="41"/>
      <c r="D17" s="41"/>
      <c r="E17" s="41"/>
      <c r="F17" s="41"/>
      <c r="G17" s="52"/>
      <c r="H17" s="45"/>
      <c r="I17" s="46"/>
      <c r="J17" s="50"/>
      <c r="K17" s="45"/>
      <c r="L17" s="46"/>
      <c r="M17" s="50"/>
      <c r="N17" s="45"/>
      <c r="O17" s="46"/>
      <c r="P17" s="50"/>
      <c r="Q17" s="57"/>
      <c r="R17" s="45"/>
      <c r="S17" s="46"/>
      <c r="T17" s="47"/>
    </row>
    <row r="18" spans="1:20" ht="21" customHeight="1" x14ac:dyDescent="0.3">
      <c r="B18" s="33"/>
      <c r="C18" s="40"/>
      <c r="D18" s="40"/>
      <c r="E18" s="40"/>
      <c r="F18" s="40"/>
      <c r="H18" s="42"/>
      <c r="I18" s="43"/>
      <c r="J18" s="49"/>
      <c r="K18" s="42"/>
      <c r="L18" s="43"/>
      <c r="M18" s="49"/>
      <c r="N18" s="42"/>
      <c r="O18" s="43"/>
      <c r="P18" s="49"/>
      <c r="Q18" s="58"/>
      <c r="R18" s="42"/>
      <c r="S18" s="43"/>
      <c r="T18" s="44"/>
    </row>
    <row r="19" spans="1:20" x14ac:dyDescent="0.3">
      <c r="B19" s="27" t="s">
        <v>43</v>
      </c>
      <c r="C19" s="28"/>
      <c r="D19" s="29"/>
      <c r="E19" s="29"/>
      <c r="F19" s="30"/>
      <c r="G19" s="3"/>
      <c r="H19" s="88" t="s">
        <v>1</v>
      </c>
      <c r="I19" s="89"/>
      <c r="J19" s="90"/>
      <c r="K19" s="88" t="s">
        <v>2</v>
      </c>
      <c r="L19" s="89"/>
      <c r="M19" s="90"/>
      <c r="N19" s="88" t="s">
        <v>27</v>
      </c>
      <c r="O19" s="89"/>
      <c r="P19" s="90"/>
      <c r="Q19" s="6"/>
      <c r="R19" s="88" t="s">
        <v>28</v>
      </c>
      <c r="S19" s="89"/>
      <c r="T19" s="90"/>
    </row>
    <row r="20" spans="1:20" x14ac:dyDescent="0.3">
      <c r="B20" s="31"/>
      <c r="C20" s="37" t="s">
        <v>1</v>
      </c>
      <c r="D20" s="32" t="s">
        <v>2</v>
      </c>
      <c r="E20" s="32" t="s">
        <v>27</v>
      </c>
      <c r="F20" s="38" t="s">
        <v>8</v>
      </c>
      <c r="G20" s="3"/>
      <c r="H20" s="37" t="s">
        <v>3</v>
      </c>
      <c r="I20" s="32" t="s">
        <v>5</v>
      </c>
      <c r="J20" s="38" t="s">
        <v>6</v>
      </c>
      <c r="K20" s="37" t="s">
        <v>3</v>
      </c>
      <c r="L20" s="32" t="s">
        <v>5</v>
      </c>
      <c r="M20" s="38" t="s">
        <v>6</v>
      </c>
      <c r="N20" s="37" t="s">
        <v>3</v>
      </c>
      <c r="O20" s="32" t="s">
        <v>5</v>
      </c>
      <c r="P20" s="32" t="s">
        <v>6</v>
      </c>
      <c r="Q20" s="6"/>
      <c r="R20" s="32" t="s">
        <v>3</v>
      </c>
      <c r="S20" s="32" t="s">
        <v>5</v>
      </c>
      <c r="T20" s="38" t="s">
        <v>6</v>
      </c>
    </row>
    <row r="21" spans="1:20" x14ac:dyDescent="0.3">
      <c r="A21" s="11" t="s">
        <v>18</v>
      </c>
      <c r="B21" t="s">
        <v>42</v>
      </c>
      <c r="C21" s="87">
        <v>0.19014084507042256</v>
      </c>
      <c r="D21" s="87">
        <v>0.14814814814814814</v>
      </c>
      <c r="E21" s="87">
        <v>5.5555555555555552E-2</v>
      </c>
      <c r="F21" s="87">
        <v>0.15948275862068967</v>
      </c>
      <c r="H21" s="45">
        <v>13.5</v>
      </c>
      <c r="I21" s="46">
        <v>7.2115383505917171E-3</v>
      </c>
      <c r="J21" s="50">
        <v>92235.073377599998</v>
      </c>
      <c r="K21" s="45">
        <v>4</v>
      </c>
      <c r="L21" s="46">
        <v>2.1367521038790274E-3</v>
      </c>
      <c r="M21" s="50">
        <v>27328.910630399998</v>
      </c>
      <c r="N21" s="45">
        <v>1</v>
      </c>
      <c r="O21" s="46">
        <v>5.3418802596975684E-4</v>
      </c>
      <c r="P21" s="50">
        <v>6832.2276575999995</v>
      </c>
      <c r="Q21" s="57"/>
      <c r="R21" s="45">
        <v>18.5</v>
      </c>
      <c r="S21" s="46">
        <v>9.8824784804405017E-3</v>
      </c>
      <c r="T21" s="47">
        <v>126396.2116656</v>
      </c>
    </row>
    <row r="22" spans="1:20" x14ac:dyDescent="0.3">
      <c r="A22" s="11"/>
      <c r="B22" t="s">
        <v>44</v>
      </c>
      <c r="C22" s="19"/>
      <c r="D22" s="19"/>
      <c r="E22" s="19"/>
      <c r="F22" s="19"/>
      <c r="H22" s="8"/>
      <c r="I22" s="20"/>
      <c r="J22" s="21"/>
      <c r="K22" s="8"/>
      <c r="L22" s="20"/>
      <c r="M22" s="21"/>
      <c r="N22" s="21"/>
      <c r="O22" s="21"/>
      <c r="P22" s="21"/>
      <c r="Q22" s="18"/>
      <c r="R22" s="8"/>
      <c r="S22" s="20"/>
      <c r="T22" s="21"/>
    </row>
    <row r="23" spans="1:20" x14ac:dyDescent="0.3">
      <c r="A23" s="11"/>
      <c r="C23" s="19"/>
      <c r="D23" s="19"/>
      <c r="E23" s="19"/>
      <c r="F23" s="19"/>
      <c r="H23" s="8"/>
      <c r="I23" s="20"/>
      <c r="J23" s="21"/>
      <c r="K23" s="8"/>
      <c r="L23" s="20"/>
      <c r="M23" s="21"/>
      <c r="N23" s="21"/>
      <c r="O23" s="21"/>
      <c r="P23" s="21"/>
      <c r="Q23" s="18"/>
      <c r="R23" s="8"/>
      <c r="S23" s="20"/>
      <c r="T23" s="21"/>
    </row>
    <row r="24" spans="1:20" x14ac:dyDescent="0.3">
      <c r="A24" s="11"/>
      <c r="B24" s="15" t="s">
        <v>29</v>
      </c>
      <c r="C24" s="19"/>
      <c r="D24" s="19"/>
      <c r="E24" s="19"/>
      <c r="F24" s="19"/>
      <c r="H24" s="8"/>
      <c r="I24" s="20"/>
      <c r="J24" s="21"/>
      <c r="K24" s="8"/>
      <c r="L24" s="20"/>
      <c r="M24" s="21"/>
      <c r="N24" s="21"/>
      <c r="O24" s="21"/>
      <c r="P24" s="21"/>
      <c r="Q24" s="18"/>
      <c r="R24" s="8"/>
      <c r="S24" s="20"/>
      <c r="T24" s="21"/>
    </row>
    <row r="25" spans="1:20" x14ac:dyDescent="0.3">
      <c r="A25" s="11" t="s">
        <v>18</v>
      </c>
      <c r="B25" s="11" t="s">
        <v>30</v>
      </c>
      <c r="C25" s="19"/>
      <c r="D25" s="19"/>
      <c r="E25" s="19"/>
      <c r="F25" s="19"/>
      <c r="H25" s="8"/>
      <c r="I25" s="20"/>
      <c r="J25" s="21"/>
      <c r="K25" s="8"/>
      <c r="L25" s="20"/>
      <c r="M25" s="21"/>
      <c r="N25" s="21"/>
      <c r="O25" s="21"/>
      <c r="P25" s="21"/>
      <c r="Q25" s="18"/>
      <c r="R25" s="8"/>
      <c r="S25" s="20"/>
      <c r="T25" s="74"/>
    </row>
    <row r="26" spans="1:20" x14ac:dyDescent="0.3">
      <c r="B26" s="11" t="s">
        <v>19</v>
      </c>
      <c r="C26" s="19"/>
      <c r="D26" s="19"/>
      <c r="E26" s="19"/>
      <c r="F26" s="19"/>
      <c r="H26" s="8"/>
      <c r="I26" s="20"/>
      <c r="J26" s="21"/>
      <c r="K26" s="8"/>
      <c r="L26" s="20"/>
      <c r="M26" s="21"/>
      <c r="N26" s="21"/>
      <c r="O26" s="21"/>
      <c r="P26" s="21"/>
      <c r="Q26" s="18"/>
      <c r="R26" s="8"/>
      <c r="S26" s="20"/>
      <c r="T26" s="21"/>
    </row>
    <row r="27" spans="1:20" x14ac:dyDescent="0.3">
      <c r="B27" s="11" t="s">
        <v>68</v>
      </c>
      <c r="C27" s="19"/>
      <c r="D27" s="19"/>
      <c r="E27" s="19"/>
      <c r="F27" s="19"/>
      <c r="H27" s="8"/>
      <c r="I27" s="20"/>
      <c r="J27" s="21"/>
      <c r="K27" s="8"/>
      <c r="L27" s="20"/>
      <c r="M27" s="21"/>
      <c r="N27" s="21"/>
      <c r="O27" s="21"/>
      <c r="P27" s="21"/>
      <c r="Q27" s="18"/>
      <c r="R27" s="8"/>
      <c r="S27" s="20"/>
      <c r="T27" s="21"/>
    </row>
    <row r="28" spans="1:20" x14ac:dyDescent="0.3">
      <c r="B28" s="11" t="s">
        <v>69</v>
      </c>
      <c r="C28" s="19"/>
      <c r="D28" s="19"/>
      <c r="E28" s="19"/>
      <c r="F28" s="19"/>
      <c r="H28" s="8"/>
      <c r="I28" s="20"/>
      <c r="J28" s="21"/>
      <c r="K28" s="8"/>
      <c r="L28" s="20"/>
      <c r="M28" s="21"/>
      <c r="N28" s="21"/>
      <c r="O28" s="21"/>
      <c r="P28" s="21"/>
      <c r="Q28" s="18"/>
      <c r="R28" s="8"/>
      <c r="S28" s="20"/>
      <c r="T28" s="21"/>
    </row>
    <row r="29" spans="1:20" x14ac:dyDescent="0.3">
      <c r="B29" s="11" t="s">
        <v>20</v>
      </c>
      <c r="C29" s="19"/>
      <c r="D29" s="19"/>
      <c r="E29" s="19"/>
      <c r="F29" s="19"/>
      <c r="H29" s="8"/>
      <c r="I29" s="20"/>
      <c r="J29" s="21"/>
      <c r="K29" s="8"/>
      <c r="L29" s="20"/>
      <c r="M29" s="21"/>
      <c r="N29" s="21"/>
      <c r="O29" s="21"/>
      <c r="P29" s="21"/>
      <c r="Q29" s="18"/>
      <c r="R29" s="8"/>
      <c r="S29" s="20"/>
      <c r="T29" s="21"/>
    </row>
    <row r="30" spans="1:20" x14ac:dyDescent="0.3">
      <c r="B30" s="11" t="s">
        <v>31</v>
      </c>
      <c r="C30" s="19"/>
      <c r="D30" s="19"/>
      <c r="E30" s="19"/>
      <c r="F30" s="19"/>
      <c r="H30" s="8"/>
      <c r="I30" s="20"/>
      <c r="J30" s="21"/>
      <c r="K30" s="8"/>
      <c r="L30" s="20"/>
      <c r="M30" s="21"/>
      <c r="N30" s="21"/>
      <c r="O30" s="21"/>
      <c r="P30" s="21"/>
      <c r="Q30" s="18"/>
      <c r="R30" s="8"/>
      <c r="S30" s="20"/>
      <c r="T30" s="21"/>
    </row>
    <row r="31" spans="1:20" x14ac:dyDescent="0.3">
      <c r="B31" s="11"/>
      <c r="C31" s="19"/>
      <c r="D31" s="19"/>
      <c r="E31" s="19"/>
      <c r="F31" s="19"/>
      <c r="H31" s="8"/>
      <c r="I31" s="20"/>
      <c r="J31" s="21"/>
      <c r="K31" s="8"/>
      <c r="L31" s="20"/>
      <c r="M31" s="21"/>
      <c r="N31" s="21"/>
      <c r="O31" s="21"/>
      <c r="P31" s="21"/>
      <c r="Q31" s="18"/>
      <c r="R31" s="8"/>
      <c r="S31" s="20"/>
      <c r="T31" s="21"/>
    </row>
    <row r="32" spans="1:20" x14ac:dyDescent="0.3">
      <c r="B32" s="11" t="s">
        <v>25</v>
      </c>
      <c r="C32" s="19"/>
      <c r="D32" s="19"/>
      <c r="E32" s="19"/>
      <c r="F32" s="19"/>
      <c r="H32" s="8"/>
      <c r="I32" s="20"/>
      <c r="J32" s="21"/>
      <c r="K32" s="8"/>
      <c r="L32" s="20"/>
      <c r="M32" s="21"/>
      <c r="N32" s="21"/>
      <c r="O32" s="21"/>
      <c r="P32" s="21"/>
      <c r="Q32" s="18"/>
      <c r="R32" s="8"/>
      <c r="S32" s="20"/>
      <c r="T32" s="21"/>
    </row>
    <row r="33" spans="2:20" x14ac:dyDescent="0.3">
      <c r="B33" s="11" t="s">
        <v>21</v>
      </c>
      <c r="C33" s="23" t="s">
        <v>12</v>
      </c>
      <c r="D33" s="23" t="s">
        <v>13</v>
      </c>
      <c r="E33" s="23" t="s">
        <v>23</v>
      </c>
      <c r="F33" s="23" t="s">
        <v>32</v>
      </c>
      <c r="H33" s="24" t="s">
        <v>8</v>
      </c>
      <c r="I33" s="8"/>
      <c r="J33" s="21"/>
      <c r="K33" s="8"/>
      <c r="L33" s="20"/>
      <c r="M33" s="21"/>
      <c r="N33" s="21"/>
      <c r="O33" s="21"/>
      <c r="P33" s="21"/>
      <c r="Q33" s="18"/>
      <c r="R33" s="8"/>
      <c r="S33" s="20"/>
      <c r="T33" s="21"/>
    </row>
    <row r="34" spans="2:20" x14ac:dyDescent="0.3">
      <c r="B34" s="11" t="s">
        <v>22</v>
      </c>
      <c r="C34" s="19">
        <v>71</v>
      </c>
      <c r="D34" s="19">
        <v>27</v>
      </c>
      <c r="E34" s="19">
        <v>18</v>
      </c>
      <c r="F34" s="19"/>
      <c r="H34" s="9">
        <v>116</v>
      </c>
      <c r="I34" s="16" t="s">
        <v>24</v>
      </c>
      <c r="J34" s="21"/>
      <c r="K34" s="8"/>
      <c r="L34" s="20"/>
      <c r="M34" s="21"/>
      <c r="N34" s="21"/>
      <c r="O34" s="21"/>
      <c r="P34" s="21"/>
      <c r="Q34" s="18"/>
      <c r="R34" s="8"/>
      <c r="S34" s="20"/>
      <c r="T34" s="21"/>
    </row>
    <row r="35" spans="2:20" x14ac:dyDescent="0.3">
      <c r="B35" s="11" t="s">
        <v>45</v>
      </c>
      <c r="C35" s="22"/>
      <c r="D35" s="22">
        <v>13.5</v>
      </c>
      <c r="E35" s="22">
        <v>4</v>
      </c>
      <c r="F35" s="22">
        <v>1</v>
      </c>
      <c r="H35" s="17">
        <v>18.5</v>
      </c>
      <c r="I35" s="8"/>
      <c r="J35" s="21"/>
      <c r="K35" s="8"/>
      <c r="L35" s="20"/>
      <c r="M35" s="21"/>
      <c r="N35" s="21"/>
      <c r="O35" s="21"/>
      <c r="P35" s="21"/>
      <c r="Q35" s="18"/>
      <c r="R35" s="8"/>
      <c r="S35" s="20"/>
      <c r="T35" s="21"/>
    </row>
    <row r="36" spans="2:20" x14ac:dyDescent="0.3">
      <c r="B36" s="11"/>
      <c r="C36" s="19">
        <v>71</v>
      </c>
      <c r="D36" s="19">
        <v>40.5</v>
      </c>
      <c r="E36" s="19">
        <v>22</v>
      </c>
      <c r="F36" s="19">
        <v>1</v>
      </c>
      <c r="H36" s="9">
        <v>134.5</v>
      </c>
      <c r="I36" s="8"/>
      <c r="J36" s="21"/>
      <c r="K36" s="8"/>
      <c r="L36" s="20"/>
      <c r="M36" s="21"/>
      <c r="N36" s="21"/>
      <c r="O36" s="21"/>
      <c r="P36" s="21"/>
      <c r="Q36" s="18"/>
      <c r="R36" s="8"/>
      <c r="S36" s="20"/>
      <c r="T36" s="21"/>
    </row>
    <row r="37" spans="2:20" x14ac:dyDescent="0.3">
      <c r="B37" s="11"/>
      <c r="C37" s="19"/>
      <c r="D37" s="19"/>
      <c r="E37" s="19"/>
      <c r="F37" s="19"/>
      <c r="G37" s="9"/>
      <c r="H37" s="8"/>
      <c r="L37" s="34"/>
    </row>
  </sheetData>
  <sheetProtection algorithmName="SHA-512" hashValue="wkJUJrbpZfcmdFI9AlwBgRKBV7jkUcfAlZNIhIBQ5/dcsuVE2Ryg6Yc/9oB+OfRyUyCV2Aw7FrixvDyR0h4AVQ==" saltValue="VOA40D6RSdiBKozg/RhLHQ==" spinCount="100000" sheet="1" objects="1" scenarios="1"/>
  <mergeCells count="8">
    <mergeCell ref="H19:J19"/>
    <mergeCell ref="K19:M19"/>
    <mergeCell ref="N19:P19"/>
    <mergeCell ref="R19:T19"/>
    <mergeCell ref="H7:J7"/>
    <mergeCell ref="K7:M7"/>
    <mergeCell ref="R7:T7"/>
    <mergeCell ref="N7:P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Uppgjör</vt:lpstr>
      <vt:lpstr>Kostn.líkan - Alls</vt:lpstr>
      <vt:lpstr>LaunKlst</vt:lpstr>
      <vt:lpstr>VirkarVinnustPrMan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Arnina Bjorg Einarsdottir</cp:lastModifiedBy>
  <cp:lastPrinted>2019-10-15T11:16:15Z</cp:lastPrinted>
  <dcterms:created xsi:type="dcterms:W3CDTF">2019-09-17T14:25:36Z</dcterms:created>
  <dcterms:modified xsi:type="dcterms:W3CDTF">2022-06-19T21:36:31Z</dcterms:modified>
</cp:coreProperties>
</file>