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amband-my.sharepoint.com/personal/valgerdur_samband_is/Documents/Skólaskýrslan/uppl um skóla 2021/"/>
    </mc:Choice>
  </mc:AlternateContent>
  <xr:revisionPtr revIDLastSave="703" documentId="8_{E8A91474-6D2D-4822-9C0D-1B13ABB3EC5D}" xr6:coauthVersionLast="46" xr6:coauthVersionMax="46" xr10:uidLastSave="{2015C4B2-ACD7-4B71-A1A9-CEEB2A4F9E74}"/>
  <bookViews>
    <workbookView xWindow="-120" yWindow="-120" windowWidth="30960" windowHeight="16920" activeTab="2" xr2:uid="{8FD18C04-E5DB-48E1-81BB-F439045EAC92}"/>
  </bookViews>
  <sheets>
    <sheet name="pivot" sheetId="6" r:id="rId1"/>
    <sheet name="Grunntafla" sheetId="1" r:id="rId2"/>
    <sheet name="Filter" sheetId="2" r:id="rId3"/>
    <sheet name="Samreknir skólar" sheetId="4" r:id="rId4"/>
    <sheet name="Sheet2" sheetId="3" r:id="rId5"/>
  </sheets>
  <definedNames>
    <definedName name="_xlnm._FilterDatabase" localSheetId="2" hidden="1">Filter!$A$8:$B$233</definedName>
  </definedNames>
  <calcPr calcId="191029"/>
  <pivotCaches>
    <pivotCache cacheId="6" r:id="rId6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75" i="2" l="1"/>
  <c r="R75" i="2"/>
  <c r="U75" i="2" s="1"/>
  <c r="X75" i="2" s="1"/>
  <c r="M75" i="2"/>
  <c r="G75" i="2"/>
  <c r="F75" i="2"/>
  <c r="H75" i="2" s="1"/>
  <c r="R206" i="1"/>
  <c r="T206" i="1" s="1"/>
  <c r="S206" i="1"/>
  <c r="V206" i="1"/>
  <c r="Y206" i="1" s="1"/>
  <c r="U206" i="1"/>
  <c r="X206" i="1"/>
  <c r="W206" i="1"/>
  <c r="M206" i="1"/>
  <c r="F206" i="1"/>
  <c r="G206" i="1"/>
  <c r="H206" i="1"/>
  <c r="W36" i="2"/>
  <c r="R36" i="2"/>
  <c r="U36" i="2" s="1"/>
  <c r="X36" i="2" s="1"/>
  <c r="M36" i="2"/>
  <c r="H36" i="2"/>
  <c r="G36" i="2"/>
  <c r="R192" i="1"/>
  <c r="T192" i="1" s="1"/>
  <c r="W192" i="1"/>
  <c r="H192" i="1"/>
  <c r="G192" i="1"/>
  <c r="M192" i="1"/>
  <c r="O232" i="2"/>
  <c r="P232" i="2"/>
  <c r="Q232" i="2"/>
  <c r="N232" i="2"/>
  <c r="M232" i="2"/>
  <c r="L232" i="2"/>
  <c r="K232" i="2"/>
  <c r="J232" i="2"/>
  <c r="I232" i="2"/>
  <c r="E232" i="2"/>
  <c r="D232" i="2"/>
  <c r="O210" i="2"/>
  <c r="P210" i="2"/>
  <c r="Q210" i="2"/>
  <c r="N210" i="2"/>
  <c r="M210" i="2"/>
  <c r="L210" i="2"/>
  <c r="K210" i="2"/>
  <c r="J210" i="2"/>
  <c r="I210" i="2"/>
  <c r="E210" i="2"/>
  <c r="D210" i="2"/>
  <c r="O165" i="2"/>
  <c r="P165" i="2"/>
  <c r="Q165" i="2"/>
  <c r="N165" i="2"/>
  <c r="M165" i="2"/>
  <c r="L165" i="2"/>
  <c r="K165" i="2"/>
  <c r="J165" i="2"/>
  <c r="I165" i="2"/>
  <c r="E165" i="2"/>
  <c r="D165" i="2"/>
  <c r="O82" i="2"/>
  <c r="P82" i="2"/>
  <c r="Q82" i="2"/>
  <c r="N82" i="2"/>
  <c r="M82" i="2"/>
  <c r="L82" i="2"/>
  <c r="K82" i="2"/>
  <c r="J82" i="2"/>
  <c r="I82" i="2"/>
  <c r="E82" i="2"/>
  <c r="D82" i="2"/>
  <c r="O44" i="2"/>
  <c r="P44" i="2"/>
  <c r="Q44" i="2"/>
  <c r="N44" i="2"/>
  <c r="J44" i="2"/>
  <c r="K44" i="2"/>
  <c r="L44" i="2"/>
  <c r="M44" i="2"/>
  <c r="I44" i="2"/>
  <c r="E44" i="2"/>
  <c r="D44" i="2"/>
  <c r="X20" i="4"/>
  <c r="W20" i="4"/>
  <c r="V20" i="4"/>
  <c r="U20" i="4"/>
  <c r="T20" i="4"/>
  <c r="W81" i="2"/>
  <c r="R81" i="2"/>
  <c r="S81" i="2" s="1"/>
  <c r="V81" i="2" s="1"/>
  <c r="Y81" i="2" s="1"/>
  <c r="F81" i="2"/>
  <c r="H81" i="2" s="1"/>
  <c r="W43" i="2"/>
  <c r="R43" i="2"/>
  <c r="U43" i="2" s="1"/>
  <c r="X43" i="2" s="1"/>
  <c r="F43" i="2"/>
  <c r="W80" i="2"/>
  <c r="R80" i="2"/>
  <c r="U80" i="2" s="1"/>
  <c r="X80" i="2" s="1"/>
  <c r="F80" i="2"/>
  <c r="G80" i="2" s="1"/>
  <c r="W79" i="2"/>
  <c r="R79" i="2"/>
  <c r="T79" i="2" s="1"/>
  <c r="F79" i="2"/>
  <c r="W42" i="2"/>
  <c r="R42" i="2"/>
  <c r="F42" i="2"/>
  <c r="H42" i="2" s="1"/>
  <c r="W209" i="2"/>
  <c r="R209" i="2"/>
  <c r="F209" i="2"/>
  <c r="H209" i="2" s="1"/>
  <c r="W208" i="2"/>
  <c r="R208" i="2"/>
  <c r="T208" i="2" s="1"/>
  <c r="F208" i="2"/>
  <c r="H208" i="2" s="1"/>
  <c r="W164" i="2"/>
  <c r="R164" i="2"/>
  <c r="F164" i="2"/>
  <c r="H164" i="2" s="1"/>
  <c r="W78" i="2"/>
  <c r="V78" i="2"/>
  <c r="Y78" i="2" s="1"/>
  <c r="U78" i="2"/>
  <c r="X78" i="2" s="1"/>
  <c r="T78" i="2"/>
  <c r="W77" i="2"/>
  <c r="R77" i="2"/>
  <c r="U77" i="2" s="1"/>
  <c r="X77" i="2" s="1"/>
  <c r="F77" i="2"/>
  <c r="G77" i="2" s="1"/>
  <c r="W163" i="2"/>
  <c r="R163" i="2"/>
  <c r="T163" i="2" s="1"/>
  <c r="F163" i="2"/>
  <c r="W162" i="2"/>
  <c r="R162" i="2"/>
  <c r="F162" i="2"/>
  <c r="W76" i="2"/>
  <c r="R76" i="2"/>
  <c r="T76" i="2" s="1"/>
  <c r="F76" i="2"/>
  <c r="W41" i="2"/>
  <c r="R41" i="2"/>
  <c r="S41" i="2" s="1"/>
  <c r="V41" i="2" s="1"/>
  <c r="Y41" i="2" s="1"/>
  <c r="F41" i="2"/>
  <c r="W207" i="2"/>
  <c r="R207" i="2"/>
  <c r="S207" i="2" s="1"/>
  <c r="V207" i="2" s="1"/>
  <c r="Y207" i="2" s="1"/>
  <c r="F207" i="2"/>
  <c r="H207" i="2" s="1"/>
  <c r="W40" i="2"/>
  <c r="R40" i="2"/>
  <c r="S40" i="2" s="1"/>
  <c r="V40" i="2" s="1"/>
  <c r="Y40" i="2" s="1"/>
  <c r="F40" i="2"/>
  <c r="H40" i="2" s="1"/>
  <c r="W231" i="2"/>
  <c r="R231" i="2"/>
  <c r="T231" i="2" s="1"/>
  <c r="F231" i="2"/>
  <c r="G231" i="2" s="1"/>
  <c r="W230" i="2"/>
  <c r="R230" i="2"/>
  <c r="F230" i="2"/>
  <c r="H230" i="2" s="1"/>
  <c r="W161" i="2"/>
  <c r="R161" i="2"/>
  <c r="U161" i="2" s="1"/>
  <c r="X161" i="2" s="1"/>
  <c r="F161" i="2"/>
  <c r="W229" i="2"/>
  <c r="V229" i="2"/>
  <c r="Y229" i="2" s="1"/>
  <c r="U229" i="2"/>
  <c r="X229" i="2" s="1"/>
  <c r="T229" i="2"/>
  <c r="W228" i="2"/>
  <c r="R228" i="2"/>
  <c r="S228" i="2" s="1"/>
  <c r="V228" i="2" s="1"/>
  <c r="Y228" i="2" s="1"/>
  <c r="F228" i="2"/>
  <c r="W160" i="2"/>
  <c r="R160" i="2"/>
  <c r="S160" i="2" s="1"/>
  <c r="V160" i="2" s="1"/>
  <c r="Y160" i="2" s="1"/>
  <c r="F160" i="2"/>
  <c r="H160" i="2" s="1"/>
  <c r="W74" i="2"/>
  <c r="R74" i="2"/>
  <c r="S74" i="2" s="1"/>
  <c r="V74" i="2" s="1"/>
  <c r="Y74" i="2" s="1"/>
  <c r="F74" i="2"/>
  <c r="H74" i="2" s="1"/>
  <c r="W227" i="2"/>
  <c r="R227" i="2"/>
  <c r="T227" i="2" s="1"/>
  <c r="F227" i="2"/>
  <c r="G227" i="2" s="1"/>
  <c r="W73" i="2"/>
  <c r="R73" i="2"/>
  <c r="F73" i="2"/>
  <c r="H73" i="2" s="1"/>
  <c r="W72" i="2"/>
  <c r="R72" i="2"/>
  <c r="U72" i="2" s="1"/>
  <c r="X72" i="2" s="1"/>
  <c r="F72" i="2"/>
  <c r="W39" i="2"/>
  <c r="R39" i="2"/>
  <c r="F39" i="2"/>
  <c r="G39" i="2" s="1"/>
  <c r="W38" i="2"/>
  <c r="R38" i="2"/>
  <c r="S38" i="2" s="1"/>
  <c r="V38" i="2" s="1"/>
  <c r="Y38" i="2" s="1"/>
  <c r="F38" i="2"/>
  <c r="G38" i="2" s="1"/>
  <c r="W37" i="2"/>
  <c r="R37" i="2"/>
  <c r="U37" i="2" s="1"/>
  <c r="X37" i="2" s="1"/>
  <c r="F37" i="2"/>
  <c r="H37" i="2" s="1"/>
  <c r="W206" i="2"/>
  <c r="R206" i="2"/>
  <c r="F206" i="2"/>
  <c r="G206" i="2" s="1"/>
  <c r="W71" i="2"/>
  <c r="R71" i="2"/>
  <c r="T71" i="2" s="1"/>
  <c r="F71" i="2"/>
  <c r="H71" i="2" s="1"/>
  <c r="W205" i="2"/>
  <c r="R205" i="2"/>
  <c r="T205" i="2" s="1"/>
  <c r="F205" i="2"/>
  <c r="G205" i="2" s="1"/>
  <c r="W159" i="2"/>
  <c r="R159" i="2"/>
  <c r="U159" i="2" s="1"/>
  <c r="X159" i="2" s="1"/>
  <c r="F159" i="2"/>
  <c r="H159" i="2" s="1"/>
  <c r="W21" i="2"/>
  <c r="R21" i="2"/>
  <c r="S21" i="2" s="1"/>
  <c r="V21" i="2" s="1"/>
  <c r="Y21" i="2" s="1"/>
  <c r="F21" i="2"/>
  <c r="W35" i="2"/>
  <c r="R35" i="2"/>
  <c r="F35" i="2"/>
  <c r="H35" i="2" s="1"/>
  <c r="W34" i="2"/>
  <c r="R34" i="2"/>
  <c r="F34" i="2"/>
  <c r="H34" i="2" s="1"/>
  <c r="W33" i="2"/>
  <c r="R33" i="2"/>
  <c r="S33" i="2" s="1"/>
  <c r="V33" i="2" s="1"/>
  <c r="Y33" i="2" s="1"/>
  <c r="F33" i="2"/>
  <c r="H33" i="2" s="1"/>
  <c r="W32" i="2"/>
  <c r="R32" i="2"/>
  <c r="S32" i="2" s="1"/>
  <c r="V32" i="2" s="1"/>
  <c r="Y32" i="2" s="1"/>
  <c r="F32" i="2"/>
  <c r="G32" i="2" s="1"/>
  <c r="W31" i="2"/>
  <c r="R31" i="2"/>
  <c r="U31" i="2" s="1"/>
  <c r="X31" i="2" s="1"/>
  <c r="F31" i="2"/>
  <c r="H31" i="2" s="1"/>
  <c r="W70" i="2"/>
  <c r="R70" i="2"/>
  <c r="T70" i="2" s="1"/>
  <c r="F70" i="2"/>
  <c r="W158" i="2"/>
  <c r="R158" i="2"/>
  <c r="U158" i="2" s="1"/>
  <c r="X158" i="2" s="1"/>
  <c r="F158" i="2"/>
  <c r="G158" i="2" s="1"/>
  <c r="W157" i="2"/>
  <c r="R157" i="2"/>
  <c r="T157" i="2" s="1"/>
  <c r="F157" i="2"/>
  <c r="W30" i="2"/>
  <c r="R30" i="2"/>
  <c r="F30" i="2"/>
  <c r="H30" i="2" s="1"/>
  <c r="W204" i="2"/>
  <c r="R204" i="2"/>
  <c r="F204" i="2"/>
  <c r="H204" i="2" s="1"/>
  <c r="W29" i="2"/>
  <c r="V29" i="2"/>
  <c r="Y29" i="2" s="1"/>
  <c r="U29" i="2"/>
  <c r="X29" i="2" s="1"/>
  <c r="T29" i="2"/>
  <c r="F29" i="2"/>
  <c r="H29" i="2" s="1"/>
  <c r="W28" i="2"/>
  <c r="V28" i="2"/>
  <c r="Y28" i="2" s="1"/>
  <c r="U28" i="2"/>
  <c r="X28" i="2" s="1"/>
  <c r="T28" i="2"/>
  <c r="F28" i="2"/>
  <c r="W226" i="2"/>
  <c r="R226" i="2"/>
  <c r="F226" i="2"/>
  <c r="G226" i="2" s="1"/>
  <c r="W203" i="2"/>
  <c r="R203" i="2"/>
  <c r="U203" i="2" s="1"/>
  <c r="X203" i="2" s="1"/>
  <c r="F203" i="2"/>
  <c r="G203" i="2" s="1"/>
  <c r="W202" i="2"/>
  <c r="R202" i="2"/>
  <c r="F202" i="2"/>
  <c r="H202" i="2" s="1"/>
  <c r="W225" i="2"/>
  <c r="R225" i="2"/>
  <c r="F225" i="2"/>
  <c r="H225" i="2" s="1"/>
  <c r="W156" i="2"/>
  <c r="R156" i="2"/>
  <c r="U156" i="2" s="1"/>
  <c r="X156" i="2" s="1"/>
  <c r="F156" i="2"/>
  <c r="H156" i="2" s="1"/>
  <c r="W201" i="2"/>
  <c r="R201" i="2"/>
  <c r="T201" i="2" s="1"/>
  <c r="F201" i="2"/>
  <c r="H201" i="2" s="1"/>
  <c r="W200" i="2"/>
  <c r="R200" i="2"/>
  <c r="U200" i="2" s="1"/>
  <c r="X200" i="2" s="1"/>
  <c r="F200" i="2"/>
  <c r="G200" i="2" s="1"/>
  <c r="W155" i="2"/>
  <c r="R155" i="2"/>
  <c r="T155" i="2" s="1"/>
  <c r="F155" i="2"/>
  <c r="W199" i="2"/>
  <c r="R199" i="2"/>
  <c r="F199" i="2"/>
  <c r="H199" i="2" s="1"/>
  <c r="W27" i="2"/>
  <c r="R27" i="2"/>
  <c r="T27" i="2" s="1"/>
  <c r="F27" i="2"/>
  <c r="H27" i="2" s="1"/>
  <c r="W26" i="2"/>
  <c r="R26" i="2"/>
  <c r="S26" i="2" s="1"/>
  <c r="V26" i="2" s="1"/>
  <c r="Y26" i="2" s="1"/>
  <c r="F26" i="2"/>
  <c r="H26" i="2" s="1"/>
  <c r="W154" i="2"/>
  <c r="R154" i="2"/>
  <c r="S154" i="2" s="1"/>
  <c r="V154" i="2" s="1"/>
  <c r="Y154" i="2" s="1"/>
  <c r="F154" i="2"/>
  <c r="W69" i="2"/>
  <c r="R69" i="2"/>
  <c r="T69" i="2" s="1"/>
  <c r="F69" i="2"/>
  <c r="H69" i="2" s="1"/>
  <c r="W25" i="2"/>
  <c r="R25" i="2"/>
  <c r="U25" i="2" s="1"/>
  <c r="X25" i="2" s="1"/>
  <c r="F25" i="2"/>
  <c r="H25" i="2" s="1"/>
  <c r="W68" i="2"/>
  <c r="R68" i="2"/>
  <c r="F68" i="2"/>
  <c r="W224" i="2"/>
  <c r="R224" i="2"/>
  <c r="U224" i="2" s="1"/>
  <c r="X224" i="2" s="1"/>
  <c r="F224" i="2"/>
  <c r="H224" i="2" s="1"/>
  <c r="W24" i="2"/>
  <c r="R24" i="2"/>
  <c r="F24" i="2"/>
  <c r="H24" i="2" s="1"/>
  <c r="W23" i="2"/>
  <c r="R23" i="2"/>
  <c r="S23" i="2" s="1"/>
  <c r="V23" i="2" s="1"/>
  <c r="Y23" i="2" s="1"/>
  <c r="F23" i="2"/>
  <c r="G23" i="2" s="1"/>
  <c r="W22" i="2"/>
  <c r="R22" i="2"/>
  <c r="U22" i="2" s="1"/>
  <c r="X22" i="2" s="1"/>
  <c r="F22" i="2"/>
  <c r="W20" i="2"/>
  <c r="R20" i="2"/>
  <c r="F20" i="2"/>
  <c r="G20" i="2" s="1"/>
  <c r="W67" i="2"/>
  <c r="R67" i="2"/>
  <c r="U67" i="2" s="1"/>
  <c r="X67" i="2" s="1"/>
  <c r="F67" i="2"/>
  <c r="W19" i="2"/>
  <c r="R19" i="2"/>
  <c r="F19" i="2"/>
  <c r="H19" i="2" s="1"/>
  <c r="W18" i="2"/>
  <c r="R18" i="2"/>
  <c r="F18" i="2"/>
  <c r="H18" i="2" s="1"/>
  <c r="W17" i="2"/>
  <c r="R17" i="2"/>
  <c r="S17" i="2" s="1"/>
  <c r="V17" i="2" s="1"/>
  <c r="Y17" i="2" s="1"/>
  <c r="F17" i="2"/>
  <c r="H17" i="2" s="1"/>
  <c r="W198" i="2"/>
  <c r="R198" i="2"/>
  <c r="F198" i="2"/>
  <c r="H198" i="2" s="1"/>
  <c r="W16" i="2"/>
  <c r="R16" i="2"/>
  <c r="S16" i="2" s="1"/>
  <c r="V16" i="2" s="1"/>
  <c r="Y16" i="2" s="1"/>
  <c r="F16" i="2"/>
  <c r="G16" i="2" s="1"/>
  <c r="W15" i="2"/>
  <c r="R15" i="2"/>
  <c r="T15" i="2" s="1"/>
  <c r="F15" i="2"/>
  <c r="G15" i="2" s="1"/>
  <c r="W66" i="2"/>
  <c r="R66" i="2"/>
  <c r="T66" i="2" s="1"/>
  <c r="F66" i="2"/>
  <c r="H66" i="2" s="1"/>
  <c r="W14" i="2"/>
  <c r="R14" i="2"/>
  <c r="U14" i="2" s="1"/>
  <c r="X14" i="2" s="1"/>
  <c r="F14" i="2"/>
  <c r="W153" i="2"/>
  <c r="R153" i="2"/>
  <c r="F153" i="2"/>
  <c r="H153" i="2" s="1"/>
  <c r="W13" i="2"/>
  <c r="R13" i="2"/>
  <c r="S13" i="2" s="1"/>
  <c r="V13" i="2" s="1"/>
  <c r="Y13" i="2" s="1"/>
  <c r="F13" i="2"/>
  <c r="H13" i="2" s="1"/>
  <c r="W152" i="2"/>
  <c r="R152" i="2"/>
  <c r="F152" i="2"/>
  <c r="W65" i="2"/>
  <c r="R65" i="2"/>
  <c r="S65" i="2" s="1"/>
  <c r="V65" i="2" s="1"/>
  <c r="Y65" i="2" s="1"/>
  <c r="F65" i="2"/>
  <c r="W12" i="2"/>
  <c r="R12" i="2"/>
  <c r="F12" i="2"/>
  <c r="H12" i="2" s="1"/>
  <c r="W151" i="2"/>
  <c r="V151" i="2"/>
  <c r="Y151" i="2" s="1"/>
  <c r="U151" i="2"/>
  <c r="X151" i="2" s="1"/>
  <c r="T151" i="2"/>
  <c r="F151" i="2"/>
  <c r="W150" i="2"/>
  <c r="R150" i="2"/>
  <c r="F150" i="2"/>
  <c r="H150" i="2" s="1"/>
  <c r="W11" i="2"/>
  <c r="R11" i="2"/>
  <c r="T11" i="2" s="1"/>
  <c r="F11" i="2"/>
  <c r="H11" i="2" s="1"/>
  <c r="W64" i="2"/>
  <c r="V64" i="2"/>
  <c r="Y64" i="2" s="1"/>
  <c r="U64" i="2"/>
  <c r="X64" i="2" s="1"/>
  <c r="T64" i="2"/>
  <c r="F64" i="2"/>
  <c r="G64" i="2" s="1"/>
  <c r="W63" i="2"/>
  <c r="R63" i="2"/>
  <c r="U63" i="2" s="1"/>
  <c r="X63" i="2" s="1"/>
  <c r="F63" i="2"/>
  <c r="W223" i="2"/>
  <c r="R223" i="2"/>
  <c r="U223" i="2" s="1"/>
  <c r="X223" i="2" s="1"/>
  <c r="F223" i="2"/>
  <c r="W149" i="2"/>
  <c r="R149" i="2"/>
  <c r="T149" i="2" s="1"/>
  <c r="F149" i="2"/>
  <c r="H149" i="2" s="1"/>
  <c r="W148" i="2"/>
  <c r="R148" i="2"/>
  <c r="T148" i="2" s="1"/>
  <c r="F148" i="2"/>
  <c r="W222" i="2"/>
  <c r="R222" i="2"/>
  <c r="F222" i="2"/>
  <c r="H222" i="2" s="1"/>
  <c r="W62" i="2"/>
  <c r="R62" i="2"/>
  <c r="F62" i="2"/>
  <c r="H62" i="2" s="1"/>
  <c r="W147" i="2"/>
  <c r="R147" i="2"/>
  <c r="F147" i="2"/>
  <c r="H147" i="2" s="1"/>
  <c r="W146" i="2"/>
  <c r="R146" i="2"/>
  <c r="U146" i="2" s="1"/>
  <c r="X146" i="2" s="1"/>
  <c r="F146" i="2"/>
  <c r="G146" i="2" s="1"/>
  <c r="W145" i="2"/>
  <c r="R145" i="2"/>
  <c r="T145" i="2" s="1"/>
  <c r="F145" i="2"/>
  <c r="H145" i="2" s="1"/>
  <c r="W144" i="2"/>
  <c r="R144" i="2"/>
  <c r="F144" i="2"/>
  <c r="G144" i="2" s="1"/>
  <c r="W143" i="2"/>
  <c r="R143" i="2"/>
  <c r="F143" i="2"/>
  <c r="W197" i="2"/>
  <c r="R197" i="2"/>
  <c r="T197" i="2" s="1"/>
  <c r="F197" i="2"/>
  <c r="W196" i="2"/>
  <c r="R196" i="2"/>
  <c r="F196" i="2"/>
  <c r="H196" i="2" s="1"/>
  <c r="W142" i="2"/>
  <c r="R142" i="2"/>
  <c r="T142" i="2" s="1"/>
  <c r="F142" i="2"/>
  <c r="H142" i="2" s="1"/>
  <c r="W141" i="2"/>
  <c r="R141" i="2"/>
  <c r="F141" i="2"/>
  <c r="H141" i="2" s="1"/>
  <c r="W195" i="2"/>
  <c r="R195" i="2"/>
  <c r="F195" i="2"/>
  <c r="W194" i="2"/>
  <c r="R194" i="2"/>
  <c r="F194" i="2"/>
  <c r="H194" i="2" s="1"/>
  <c r="W193" i="2"/>
  <c r="R193" i="2"/>
  <c r="T193" i="2" s="1"/>
  <c r="F193" i="2"/>
  <c r="G193" i="2" s="1"/>
  <c r="W192" i="2"/>
  <c r="R192" i="2"/>
  <c r="T192" i="2" s="1"/>
  <c r="F192" i="2"/>
  <c r="H192" i="2" s="1"/>
  <c r="W140" i="2"/>
  <c r="R140" i="2"/>
  <c r="U140" i="2" s="1"/>
  <c r="X140" i="2" s="1"/>
  <c r="F140" i="2"/>
  <c r="W139" i="2"/>
  <c r="R139" i="2"/>
  <c r="F139" i="2"/>
  <c r="H139" i="2" s="1"/>
  <c r="W138" i="2"/>
  <c r="R138" i="2"/>
  <c r="T138" i="2" s="1"/>
  <c r="F138" i="2"/>
  <c r="H138" i="2" s="1"/>
  <c r="W137" i="2"/>
  <c r="R137" i="2"/>
  <c r="T137" i="2" s="1"/>
  <c r="F137" i="2"/>
  <c r="W136" i="2"/>
  <c r="R136" i="2"/>
  <c r="U136" i="2" s="1"/>
  <c r="X136" i="2" s="1"/>
  <c r="F136" i="2"/>
  <c r="G136" i="2" s="1"/>
  <c r="W135" i="2"/>
  <c r="R135" i="2"/>
  <c r="T135" i="2" s="1"/>
  <c r="F135" i="2"/>
  <c r="H135" i="2" s="1"/>
  <c r="W221" i="2"/>
  <c r="R221" i="2"/>
  <c r="T221" i="2" s="1"/>
  <c r="F221" i="2"/>
  <c r="W134" i="2"/>
  <c r="R134" i="2"/>
  <c r="F134" i="2"/>
  <c r="W133" i="2"/>
  <c r="R133" i="2"/>
  <c r="T133" i="2" s="1"/>
  <c r="F133" i="2"/>
  <c r="H133" i="2" s="1"/>
  <c r="W191" i="2"/>
  <c r="R191" i="2"/>
  <c r="F191" i="2"/>
  <c r="H191" i="2" s="1"/>
  <c r="W190" i="2"/>
  <c r="R190" i="2"/>
  <c r="T190" i="2" s="1"/>
  <c r="F190" i="2"/>
  <c r="H190" i="2" s="1"/>
  <c r="W132" i="2"/>
  <c r="R132" i="2"/>
  <c r="U132" i="2" s="1"/>
  <c r="X132" i="2" s="1"/>
  <c r="F132" i="2"/>
  <c r="H132" i="2" s="1"/>
  <c r="W131" i="2"/>
  <c r="R131" i="2"/>
  <c r="U131" i="2" s="1"/>
  <c r="X131" i="2" s="1"/>
  <c r="F131" i="2"/>
  <c r="G131" i="2" s="1"/>
  <c r="W130" i="2"/>
  <c r="R130" i="2"/>
  <c r="T130" i="2" s="1"/>
  <c r="F130" i="2"/>
  <c r="W189" i="2"/>
  <c r="R189" i="2"/>
  <c r="F189" i="2"/>
  <c r="W129" i="2"/>
  <c r="R129" i="2"/>
  <c r="U129" i="2" s="1"/>
  <c r="X129" i="2" s="1"/>
  <c r="F129" i="2"/>
  <c r="H129" i="2" s="1"/>
  <c r="W128" i="2"/>
  <c r="R128" i="2"/>
  <c r="F128" i="2"/>
  <c r="W127" i="2"/>
  <c r="R127" i="2"/>
  <c r="S127" i="2" s="1"/>
  <c r="V127" i="2" s="1"/>
  <c r="Y127" i="2" s="1"/>
  <c r="F127" i="2"/>
  <c r="H127" i="2" s="1"/>
  <c r="W126" i="2"/>
  <c r="R126" i="2"/>
  <c r="U126" i="2" s="1"/>
  <c r="X126" i="2" s="1"/>
  <c r="F126" i="2"/>
  <c r="H126" i="2" s="1"/>
  <c r="W125" i="2"/>
  <c r="R125" i="2"/>
  <c r="S125" i="2" s="1"/>
  <c r="V125" i="2" s="1"/>
  <c r="Y125" i="2" s="1"/>
  <c r="F125" i="2"/>
  <c r="G125" i="2" s="1"/>
  <c r="W220" i="2"/>
  <c r="R220" i="2"/>
  <c r="U220" i="2" s="1"/>
  <c r="X220" i="2" s="1"/>
  <c r="F220" i="2"/>
  <c r="W10" i="2"/>
  <c r="R10" i="2"/>
  <c r="T10" i="2" s="1"/>
  <c r="F10" i="2"/>
  <c r="W124" i="2"/>
  <c r="R124" i="2"/>
  <c r="U124" i="2" s="1"/>
  <c r="X124" i="2" s="1"/>
  <c r="F124" i="2"/>
  <c r="G124" i="2" s="1"/>
  <c r="W123" i="2"/>
  <c r="R123" i="2"/>
  <c r="F123" i="2"/>
  <c r="W61" i="2"/>
  <c r="R61" i="2"/>
  <c r="T61" i="2" s="1"/>
  <c r="F61" i="2"/>
  <c r="H61" i="2" s="1"/>
  <c r="W122" i="2"/>
  <c r="R122" i="2"/>
  <c r="F122" i="2"/>
  <c r="H122" i="2" s="1"/>
  <c r="W60" i="2"/>
  <c r="R60" i="2"/>
  <c r="F60" i="2"/>
  <c r="H60" i="2" s="1"/>
  <c r="W9" i="2"/>
  <c r="R9" i="2"/>
  <c r="T9" i="2" s="1"/>
  <c r="F9" i="2"/>
  <c r="W121" i="2"/>
  <c r="R121" i="2"/>
  <c r="U121" i="2" s="1"/>
  <c r="X121" i="2" s="1"/>
  <c r="F121" i="2"/>
  <c r="G121" i="2" s="1"/>
  <c r="W188" i="2"/>
  <c r="R188" i="2"/>
  <c r="T188" i="2" s="1"/>
  <c r="F188" i="2"/>
  <c r="W219" i="2"/>
  <c r="R219" i="2"/>
  <c r="F219" i="2"/>
  <c r="W218" i="2"/>
  <c r="R218" i="2"/>
  <c r="U218" i="2" s="1"/>
  <c r="X218" i="2" s="1"/>
  <c r="F218" i="2"/>
  <c r="W187" i="2"/>
  <c r="R187" i="2"/>
  <c r="F187" i="2"/>
  <c r="W186" i="2"/>
  <c r="R186" i="2"/>
  <c r="F186" i="2"/>
  <c r="W185" i="2"/>
  <c r="R185" i="2"/>
  <c r="U185" i="2" s="1"/>
  <c r="X185" i="2" s="1"/>
  <c r="F185" i="2"/>
  <c r="W184" i="2"/>
  <c r="R184" i="2"/>
  <c r="U184" i="2" s="1"/>
  <c r="X184" i="2" s="1"/>
  <c r="F184" i="2"/>
  <c r="H184" i="2" s="1"/>
  <c r="W183" i="2"/>
  <c r="R183" i="2"/>
  <c r="U183" i="2" s="1"/>
  <c r="X183" i="2" s="1"/>
  <c r="F183" i="2"/>
  <c r="G183" i="2" s="1"/>
  <c r="W120" i="2"/>
  <c r="R120" i="2"/>
  <c r="T120" i="2" s="1"/>
  <c r="F120" i="2"/>
  <c r="W119" i="2"/>
  <c r="R119" i="2"/>
  <c r="U119" i="2" s="1"/>
  <c r="X119" i="2" s="1"/>
  <c r="F119" i="2"/>
  <c r="G119" i="2" s="1"/>
  <c r="W118" i="2"/>
  <c r="R118" i="2"/>
  <c r="T118" i="2" s="1"/>
  <c r="F118" i="2"/>
  <c r="H118" i="2" s="1"/>
  <c r="W117" i="2"/>
  <c r="R117" i="2"/>
  <c r="U117" i="2" s="1"/>
  <c r="X117" i="2" s="1"/>
  <c r="F117" i="2"/>
  <c r="G117" i="2" s="1"/>
  <c r="W182" i="2"/>
  <c r="R182" i="2"/>
  <c r="T182" i="2" s="1"/>
  <c r="F182" i="2"/>
  <c r="H182" i="2" s="1"/>
  <c r="W116" i="2"/>
  <c r="R116" i="2"/>
  <c r="T116" i="2" s="1"/>
  <c r="F116" i="2"/>
  <c r="G116" i="2" s="1"/>
  <c r="W115" i="2"/>
  <c r="R115" i="2"/>
  <c r="S115" i="2" s="1"/>
  <c r="V115" i="2" s="1"/>
  <c r="Y115" i="2" s="1"/>
  <c r="F115" i="2"/>
  <c r="H115" i="2" s="1"/>
  <c r="W114" i="2"/>
  <c r="R114" i="2"/>
  <c r="U114" i="2" s="1"/>
  <c r="X114" i="2" s="1"/>
  <c r="F114" i="2"/>
  <c r="H114" i="2" s="1"/>
  <c r="W217" i="2"/>
  <c r="R217" i="2"/>
  <c r="F217" i="2"/>
  <c r="H217" i="2" s="1"/>
  <c r="W113" i="2"/>
  <c r="R113" i="2"/>
  <c r="T113" i="2" s="1"/>
  <c r="F113" i="2"/>
  <c r="G113" i="2" s="1"/>
  <c r="W112" i="2"/>
  <c r="R112" i="2"/>
  <c r="T112" i="2" s="1"/>
  <c r="F112" i="2"/>
  <c r="G112" i="2" s="1"/>
  <c r="W59" i="2"/>
  <c r="R59" i="2"/>
  <c r="F59" i="2"/>
  <c r="G59" i="2" s="1"/>
  <c r="W111" i="2"/>
  <c r="R111" i="2"/>
  <c r="T111" i="2" s="1"/>
  <c r="F111" i="2"/>
  <c r="H111" i="2" s="1"/>
  <c r="W110" i="2"/>
  <c r="R110" i="2"/>
  <c r="T110" i="2" s="1"/>
  <c r="F110" i="2"/>
  <c r="G110" i="2" s="1"/>
  <c r="W109" i="2"/>
  <c r="R109" i="2"/>
  <c r="F109" i="2"/>
  <c r="W108" i="2"/>
  <c r="R108" i="2"/>
  <c r="T108" i="2" s="1"/>
  <c r="F108" i="2"/>
  <c r="H108" i="2" s="1"/>
  <c r="W181" i="2"/>
  <c r="R181" i="2"/>
  <c r="U181" i="2" s="1"/>
  <c r="X181" i="2" s="1"/>
  <c r="F181" i="2"/>
  <c r="G181" i="2" s="1"/>
  <c r="W180" i="2"/>
  <c r="R180" i="2"/>
  <c r="S180" i="2" s="1"/>
  <c r="V180" i="2" s="1"/>
  <c r="Y180" i="2" s="1"/>
  <c r="F180" i="2"/>
  <c r="G180" i="2" s="1"/>
  <c r="W179" i="2"/>
  <c r="R179" i="2"/>
  <c r="T179" i="2" s="1"/>
  <c r="F179" i="2"/>
  <c r="G179" i="2" s="1"/>
  <c r="W58" i="2"/>
  <c r="R58" i="2"/>
  <c r="S58" i="2" s="1"/>
  <c r="V58" i="2" s="1"/>
  <c r="Y58" i="2" s="1"/>
  <c r="F58" i="2"/>
  <c r="G58" i="2" s="1"/>
  <c r="W107" i="2"/>
  <c r="R107" i="2"/>
  <c r="T107" i="2" s="1"/>
  <c r="F107" i="2"/>
  <c r="W106" i="2"/>
  <c r="R106" i="2"/>
  <c r="T106" i="2" s="1"/>
  <c r="F106" i="2"/>
  <c r="G106" i="2" s="1"/>
  <c r="W105" i="2"/>
  <c r="R105" i="2"/>
  <c r="S105" i="2" s="1"/>
  <c r="V105" i="2" s="1"/>
  <c r="Y105" i="2" s="1"/>
  <c r="F105" i="2"/>
  <c r="H105" i="2" s="1"/>
  <c r="W57" i="2"/>
  <c r="R57" i="2"/>
  <c r="T57" i="2" s="1"/>
  <c r="F57" i="2"/>
  <c r="G57" i="2" s="1"/>
  <c r="W104" i="2"/>
  <c r="R104" i="2"/>
  <c r="U104" i="2" s="1"/>
  <c r="X104" i="2" s="1"/>
  <c r="F104" i="2"/>
  <c r="H104" i="2" s="1"/>
  <c r="W178" i="2"/>
  <c r="R178" i="2"/>
  <c r="U178" i="2" s="1"/>
  <c r="X178" i="2" s="1"/>
  <c r="F178" i="2"/>
  <c r="W103" i="2"/>
  <c r="R103" i="2"/>
  <c r="T103" i="2" s="1"/>
  <c r="F103" i="2"/>
  <c r="G103" i="2" s="1"/>
  <c r="W216" i="2"/>
  <c r="R216" i="2"/>
  <c r="U216" i="2" s="1"/>
  <c r="X216" i="2" s="1"/>
  <c r="F216" i="2"/>
  <c r="G216" i="2" s="1"/>
  <c r="W56" i="2"/>
  <c r="R56" i="2"/>
  <c r="T56" i="2" s="1"/>
  <c r="F56" i="2"/>
  <c r="W55" i="2"/>
  <c r="R55" i="2"/>
  <c r="T55" i="2" s="1"/>
  <c r="F55" i="2"/>
  <c r="G55" i="2" s="1"/>
  <c r="W102" i="2"/>
  <c r="R102" i="2"/>
  <c r="S102" i="2" s="1"/>
  <c r="V102" i="2" s="1"/>
  <c r="Y102" i="2" s="1"/>
  <c r="F102" i="2"/>
  <c r="H102" i="2" s="1"/>
  <c r="W101" i="2"/>
  <c r="R101" i="2"/>
  <c r="T101" i="2" s="1"/>
  <c r="F101" i="2"/>
  <c r="H101" i="2" s="1"/>
  <c r="W177" i="2"/>
  <c r="R177" i="2"/>
  <c r="U177" i="2" s="1"/>
  <c r="X177" i="2" s="1"/>
  <c r="F177" i="2"/>
  <c r="G177" i="2" s="1"/>
  <c r="W176" i="2"/>
  <c r="R176" i="2"/>
  <c r="S176" i="2" s="1"/>
  <c r="V176" i="2" s="1"/>
  <c r="Y176" i="2" s="1"/>
  <c r="F176" i="2"/>
  <c r="G176" i="2" s="1"/>
  <c r="W100" i="2"/>
  <c r="R100" i="2"/>
  <c r="T100" i="2" s="1"/>
  <c r="F100" i="2"/>
  <c r="G100" i="2" s="1"/>
  <c r="W215" i="2"/>
  <c r="R215" i="2"/>
  <c r="U215" i="2" s="1"/>
  <c r="X215" i="2" s="1"/>
  <c r="F215" i="2"/>
  <c r="G215" i="2" s="1"/>
  <c r="W99" i="2"/>
  <c r="R99" i="2"/>
  <c r="S99" i="2" s="1"/>
  <c r="V99" i="2" s="1"/>
  <c r="Y99" i="2" s="1"/>
  <c r="F99" i="2"/>
  <c r="H99" i="2" s="1"/>
  <c r="W214" i="2"/>
  <c r="R214" i="2"/>
  <c r="T214" i="2" s="1"/>
  <c r="F214" i="2"/>
  <c r="H214" i="2" s="1"/>
  <c r="W98" i="2"/>
  <c r="R98" i="2"/>
  <c r="U98" i="2" s="1"/>
  <c r="X98" i="2" s="1"/>
  <c r="F98" i="2"/>
  <c r="W97" i="2"/>
  <c r="R97" i="2"/>
  <c r="T97" i="2" s="1"/>
  <c r="F97" i="2"/>
  <c r="G97" i="2" s="1"/>
  <c r="W54" i="2"/>
  <c r="R54" i="2"/>
  <c r="U54" i="2" s="1"/>
  <c r="X54" i="2" s="1"/>
  <c r="F54" i="2"/>
  <c r="H54" i="2" s="1"/>
  <c r="W96" i="2"/>
  <c r="R96" i="2"/>
  <c r="U96" i="2" s="1"/>
  <c r="X96" i="2" s="1"/>
  <c r="F96" i="2"/>
  <c r="W175" i="2"/>
  <c r="R175" i="2"/>
  <c r="T175" i="2" s="1"/>
  <c r="F175" i="2"/>
  <c r="H175" i="2" s="1"/>
  <c r="W95" i="2"/>
  <c r="R95" i="2"/>
  <c r="S95" i="2" s="1"/>
  <c r="V95" i="2" s="1"/>
  <c r="Y95" i="2" s="1"/>
  <c r="F95" i="2"/>
  <c r="G95" i="2" s="1"/>
  <c r="W53" i="2"/>
  <c r="R53" i="2"/>
  <c r="T53" i="2" s="1"/>
  <c r="F53" i="2"/>
  <c r="H53" i="2" s="1"/>
  <c r="W94" i="2"/>
  <c r="R94" i="2"/>
  <c r="T94" i="2" s="1"/>
  <c r="F94" i="2"/>
  <c r="H94" i="2" s="1"/>
  <c r="W52" i="2"/>
  <c r="R52" i="2"/>
  <c r="U52" i="2" s="1"/>
  <c r="X52" i="2" s="1"/>
  <c r="F52" i="2"/>
  <c r="H52" i="2" s="1"/>
  <c r="W51" i="2"/>
  <c r="R51" i="2"/>
  <c r="T51" i="2" s="1"/>
  <c r="F51" i="2"/>
  <c r="G51" i="2" s="1"/>
  <c r="W213" i="2"/>
  <c r="R213" i="2"/>
  <c r="S213" i="2" s="1"/>
  <c r="V213" i="2" s="1"/>
  <c r="Y213" i="2" s="1"/>
  <c r="F213" i="2"/>
  <c r="H213" i="2" s="1"/>
  <c r="W174" i="2"/>
  <c r="R174" i="2"/>
  <c r="T174" i="2" s="1"/>
  <c r="F174" i="2"/>
  <c r="W93" i="2"/>
  <c r="R93" i="2"/>
  <c r="T93" i="2" s="1"/>
  <c r="F93" i="2"/>
  <c r="H93" i="2" s="1"/>
  <c r="W92" i="2"/>
  <c r="R92" i="2"/>
  <c r="U92" i="2" s="1"/>
  <c r="X92" i="2" s="1"/>
  <c r="F92" i="2"/>
  <c r="G92" i="2" s="1"/>
  <c r="W212" i="2"/>
  <c r="R212" i="2"/>
  <c r="S212" i="2" s="1"/>
  <c r="V212" i="2" s="1"/>
  <c r="Y212" i="2" s="1"/>
  <c r="F212" i="2"/>
  <c r="H212" i="2" s="1"/>
  <c r="W173" i="2"/>
  <c r="R173" i="2"/>
  <c r="T173" i="2" s="1"/>
  <c r="F173" i="2"/>
  <c r="H173" i="2" s="1"/>
  <c r="W91" i="2"/>
  <c r="R91" i="2"/>
  <c r="U91" i="2" s="1"/>
  <c r="X91" i="2" s="1"/>
  <c r="F91" i="2"/>
  <c r="H91" i="2" s="1"/>
  <c r="W90" i="2"/>
  <c r="R90" i="2"/>
  <c r="T90" i="2" s="1"/>
  <c r="F90" i="2"/>
  <c r="G90" i="2" s="1"/>
  <c r="W89" i="2"/>
  <c r="R89" i="2"/>
  <c r="U89" i="2" s="1"/>
  <c r="X89" i="2" s="1"/>
  <c r="F89" i="2"/>
  <c r="G89" i="2" s="1"/>
  <c r="W172" i="2"/>
  <c r="R172" i="2"/>
  <c r="U172" i="2" s="1"/>
  <c r="X172" i="2" s="1"/>
  <c r="F172" i="2"/>
  <c r="G172" i="2" s="1"/>
  <c r="W50" i="2"/>
  <c r="R50" i="2"/>
  <c r="T50" i="2" s="1"/>
  <c r="F50" i="2"/>
  <c r="H50" i="2" s="1"/>
  <c r="W171" i="2"/>
  <c r="R171" i="2"/>
  <c r="U171" i="2" s="1"/>
  <c r="X171" i="2" s="1"/>
  <c r="F171" i="2"/>
  <c r="G171" i="2" s="1"/>
  <c r="W49" i="2"/>
  <c r="R49" i="2"/>
  <c r="S49" i="2" s="1"/>
  <c r="V49" i="2" s="1"/>
  <c r="Y49" i="2" s="1"/>
  <c r="F49" i="2"/>
  <c r="H49" i="2" s="1"/>
  <c r="W88" i="2"/>
  <c r="R88" i="2"/>
  <c r="T88" i="2" s="1"/>
  <c r="F88" i="2"/>
  <c r="G88" i="2" s="1"/>
  <c r="W87" i="2"/>
  <c r="R87" i="2"/>
  <c r="S87" i="2" s="1"/>
  <c r="V87" i="2" s="1"/>
  <c r="Y87" i="2" s="1"/>
  <c r="F87" i="2"/>
  <c r="H87" i="2" s="1"/>
  <c r="W170" i="2"/>
  <c r="R170" i="2"/>
  <c r="T170" i="2" s="1"/>
  <c r="F170" i="2"/>
  <c r="H170" i="2" s="1"/>
  <c r="W211" i="2"/>
  <c r="R211" i="2"/>
  <c r="U211" i="2" s="1"/>
  <c r="X211" i="2" s="1"/>
  <c r="F211" i="2"/>
  <c r="G211" i="2" s="1"/>
  <c r="W86" i="2"/>
  <c r="R86" i="2"/>
  <c r="S86" i="2" s="1"/>
  <c r="V86" i="2" s="1"/>
  <c r="Y86" i="2" s="1"/>
  <c r="F86" i="2"/>
  <c r="G86" i="2" s="1"/>
  <c r="W48" i="2"/>
  <c r="R48" i="2"/>
  <c r="U48" i="2" s="1"/>
  <c r="X48" i="2" s="1"/>
  <c r="F48" i="2"/>
  <c r="H48" i="2" s="1"/>
  <c r="W169" i="2"/>
  <c r="R169" i="2"/>
  <c r="U169" i="2" s="1"/>
  <c r="X169" i="2" s="1"/>
  <c r="F169" i="2"/>
  <c r="G169" i="2" s="1"/>
  <c r="W85" i="2"/>
  <c r="R85" i="2"/>
  <c r="U85" i="2" s="1"/>
  <c r="X85" i="2" s="1"/>
  <c r="F85" i="2"/>
  <c r="G85" i="2" s="1"/>
  <c r="W168" i="2"/>
  <c r="R168" i="2"/>
  <c r="U168" i="2" s="1"/>
  <c r="X168" i="2" s="1"/>
  <c r="F168" i="2"/>
  <c r="G168" i="2" s="1"/>
  <c r="W167" i="2"/>
  <c r="R167" i="2"/>
  <c r="S167" i="2" s="1"/>
  <c r="V167" i="2" s="1"/>
  <c r="Y167" i="2" s="1"/>
  <c r="F167" i="2"/>
  <c r="H167" i="2" s="1"/>
  <c r="W166" i="2"/>
  <c r="R166" i="2"/>
  <c r="T166" i="2" s="1"/>
  <c r="F166" i="2"/>
  <c r="H166" i="2" s="1"/>
  <c r="W47" i="2"/>
  <c r="R47" i="2"/>
  <c r="U47" i="2" s="1"/>
  <c r="X47" i="2" s="1"/>
  <c r="F47" i="2"/>
  <c r="H47" i="2" s="1"/>
  <c r="W46" i="2"/>
  <c r="R46" i="2"/>
  <c r="T46" i="2" s="1"/>
  <c r="F46" i="2"/>
  <c r="H46" i="2" s="1"/>
  <c r="W84" i="2"/>
  <c r="R84" i="2"/>
  <c r="U84" i="2" s="1"/>
  <c r="X84" i="2" s="1"/>
  <c r="F84" i="2"/>
  <c r="H84" i="2" s="1"/>
  <c r="W83" i="2"/>
  <c r="R83" i="2"/>
  <c r="U83" i="2" s="1"/>
  <c r="X83" i="2" s="1"/>
  <c r="F83" i="2"/>
  <c r="G83" i="2" s="1"/>
  <c r="W45" i="2"/>
  <c r="R45" i="2"/>
  <c r="F45" i="2"/>
  <c r="G45" i="2" s="1"/>
  <c r="O44" i="4"/>
  <c r="P44" i="4"/>
  <c r="Q44" i="4"/>
  <c r="R44" i="4"/>
  <c r="S44" i="4"/>
  <c r="N44" i="4"/>
  <c r="H44" i="4"/>
  <c r="G44" i="4"/>
  <c r="J44" i="4"/>
  <c r="K44" i="4"/>
  <c r="L44" i="4"/>
  <c r="M44" i="4"/>
  <c r="I44" i="4"/>
  <c r="F44" i="4"/>
  <c r="O41" i="4"/>
  <c r="P41" i="4"/>
  <c r="Q41" i="4"/>
  <c r="N41" i="4"/>
  <c r="M41" i="4"/>
  <c r="L41" i="4"/>
  <c r="K41" i="4"/>
  <c r="J41" i="4"/>
  <c r="I41" i="4"/>
  <c r="E41" i="4"/>
  <c r="D41" i="4"/>
  <c r="W43" i="4"/>
  <c r="R43" i="4"/>
  <c r="S43" i="4" s="1"/>
  <c r="V43" i="4" s="1"/>
  <c r="Y43" i="4" s="1"/>
  <c r="F43" i="4"/>
  <c r="H43" i="4" s="1"/>
  <c r="O37" i="4"/>
  <c r="P37" i="4"/>
  <c r="Q37" i="4"/>
  <c r="N37" i="4"/>
  <c r="M37" i="4"/>
  <c r="L37" i="4"/>
  <c r="K37" i="4"/>
  <c r="J37" i="4"/>
  <c r="I37" i="4"/>
  <c r="E37" i="4"/>
  <c r="W37" i="4" s="1"/>
  <c r="D37" i="4"/>
  <c r="O34" i="4"/>
  <c r="P34" i="4"/>
  <c r="Q34" i="4"/>
  <c r="N34" i="4"/>
  <c r="M34" i="4"/>
  <c r="L34" i="4"/>
  <c r="K34" i="4"/>
  <c r="J34" i="4"/>
  <c r="I34" i="4"/>
  <c r="E34" i="4"/>
  <c r="D34" i="4"/>
  <c r="O29" i="4"/>
  <c r="P29" i="4"/>
  <c r="Q29" i="4"/>
  <c r="N29" i="4"/>
  <c r="J29" i="4"/>
  <c r="K29" i="4"/>
  <c r="L29" i="4"/>
  <c r="M29" i="4"/>
  <c r="I29" i="4"/>
  <c r="E29" i="4"/>
  <c r="W29" i="4" s="1"/>
  <c r="D29" i="4"/>
  <c r="D44" i="4" s="1"/>
  <c r="S75" i="2" l="1"/>
  <c r="V75" i="2" s="1"/>
  <c r="Y75" i="2" s="1"/>
  <c r="T75" i="2"/>
  <c r="S192" i="1"/>
  <c r="V192" i="1" s="1"/>
  <c r="Y192" i="1" s="1"/>
  <c r="S36" i="2"/>
  <c r="V36" i="2" s="1"/>
  <c r="Y36" i="2" s="1"/>
  <c r="T36" i="2"/>
  <c r="U192" i="1"/>
  <c r="X192" i="1" s="1"/>
  <c r="D233" i="2"/>
  <c r="Q233" i="2"/>
  <c r="W165" i="2"/>
  <c r="P233" i="2"/>
  <c r="I233" i="2"/>
  <c r="O233" i="2"/>
  <c r="N233" i="2"/>
  <c r="M233" i="2"/>
  <c r="W210" i="2"/>
  <c r="L233" i="2"/>
  <c r="E233" i="2"/>
  <c r="K233" i="2"/>
  <c r="J233" i="2"/>
  <c r="W232" i="2"/>
  <c r="W82" i="2"/>
  <c r="R82" i="2"/>
  <c r="U82" i="2" s="1"/>
  <c r="X82" i="2" s="1"/>
  <c r="F232" i="2"/>
  <c r="G232" i="2" s="1"/>
  <c r="R232" i="2"/>
  <c r="F44" i="2"/>
  <c r="G44" i="2" s="1"/>
  <c r="R165" i="2"/>
  <c r="F210" i="2"/>
  <c r="G210" i="2" s="1"/>
  <c r="W44" i="2"/>
  <c r="F165" i="2"/>
  <c r="H165" i="2" s="1"/>
  <c r="R210" i="2"/>
  <c r="H200" i="2"/>
  <c r="R44" i="2"/>
  <c r="U44" i="2" s="1"/>
  <c r="X44" i="2" s="1"/>
  <c r="F82" i="2"/>
  <c r="G82" i="2" s="1"/>
  <c r="G61" i="2"/>
  <c r="S61" i="2"/>
  <c r="V61" i="2" s="1"/>
  <c r="Y61" i="2" s="1"/>
  <c r="S216" i="2"/>
  <c r="V216" i="2" s="1"/>
  <c r="Y216" i="2" s="1"/>
  <c r="S142" i="2"/>
  <c r="V142" i="2" s="1"/>
  <c r="Y142" i="2" s="1"/>
  <c r="T158" i="2"/>
  <c r="U76" i="2"/>
  <c r="X76" i="2" s="1"/>
  <c r="U9" i="2"/>
  <c r="X9" i="2" s="1"/>
  <c r="H32" i="2"/>
  <c r="H45" i="2"/>
  <c r="T181" i="2"/>
  <c r="S14" i="2"/>
  <c r="V14" i="2" s="1"/>
  <c r="Y14" i="2" s="1"/>
  <c r="G46" i="2"/>
  <c r="S132" i="2"/>
  <c r="V132" i="2" s="1"/>
  <c r="Y132" i="2" s="1"/>
  <c r="S203" i="2"/>
  <c r="V203" i="2" s="1"/>
  <c r="Y203" i="2" s="1"/>
  <c r="T228" i="2"/>
  <c r="T49" i="2"/>
  <c r="S54" i="2"/>
  <c r="V54" i="2" s="1"/>
  <c r="Y54" i="2" s="1"/>
  <c r="H125" i="2"/>
  <c r="U142" i="2"/>
  <c r="X142" i="2" s="1"/>
  <c r="U197" i="2"/>
  <c r="X197" i="2" s="1"/>
  <c r="T13" i="2"/>
  <c r="T26" i="2"/>
  <c r="U21" i="2"/>
  <c r="X21" i="2" s="1"/>
  <c r="U57" i="2"/>
  <c r="X57" i="2" s="1"/>
  <c r="U148" i="2"/>
  <c r="X148" i="2" s="1"/>
  <c r="U69" i="2"/>
  <c r="X69" i="2" s="1"/>
  <c r="U26" i="2"/>
  <c r="X26" i="2" s="1"/>
  <c r="G214" i="2"/>
  <c r="H20" i="2"/>
  <c r="G52" i="2"/>
  <c r="H97" i="2"/>
  <c r="T216" i="2"/>
  <c r="S84" i="2"/>
  <c r="V84" i="2" s="1"/>
  <c r="Y84" i="2" s="1"/>
  <c r="G164" i="2"/>
  <c r="H227" i="2"/>
  <c r="H231" i="2"/>
  <c r="S215" i="2"/>
  <c r="V215" i="2" s="1"/>
  <c r="Y215" i="2" s="1"/>
  <c r="G196" i="2"/>
  <c r="T16" i="2"/>
  <c r="G25" i="2"/>
  <c r="S72" i="2"/>
  <c r="V72" i="2" s="1"/>
  <c r="Y72" i="2" s="1"/>
  <c r="U227" i="2"/>
  <c r="X227" i="2" s="1"/>
  <c r="T40" i="2"/>
  <c r="U41" i="2"/>
  <c r="X41" i="2" s="1"/>
  <c r="G159" i="2"/>
  <c r="T41" i="2"/>
  <c r="U212" i="2"/>
  <c r="X212" i="2" s="1"/>
  <c r="G104" i="2"/>
  <c r="S110" i="2"/>
  <c r="V110" i="2" s="1"/>
  <c r="Y110" i="2" s="1"/>
  <c r="T85" i="2"/>
  <c r="S88" i="2"/>
  <c r="V88" i="2" s="1"/>
  <c r="Y88" i="2" s="1"/>
  <c r="G54" i="2"/>
  <c r="H116" i="2"/>
  <c r="S117" i="2"/>
  <c r="V117" i="2" s="1"/>
  <c r="Y117" i="2" s="1"/>
  <c r="U125" i="2"/>
  <c r="X125" i="2" s="1"/>
  <c r="S190" i="2"/>
  <c r="V190" i="2" s="1"/>
  <c r="Y190" i="2" s="1"/>
  <c r="G133" i="2"/>
  <c r="G139" i="2"/>
  <c r="G192" i="2"/>
  <c r="G142" i="2"/>
  <c r="G149" i="2"/>
  <c r="G153" i="2"/>
  <c r="U16" i="2"/>
  <c r="X16" i="2" s="1"/>
  <c r="S67" i="2"/>
  <c r="V67" i="2" s="1"/>
  <c r="Y67" i="2" s="1"/>
  <c r="H226" i="2"/>
  <c r="H206" i="2"/>
  <c r="T38" i="2"/>
  <c r="T172" i="2"/>
  <c r="H136" i="2"/>
  <c r="G204" i="2"/>
  <c r="U70" i="2"/>
  <c r="X70" i="2" s="1"/>
  <c r="G230" i="2"/>
  <c r="G91" i="2"/>
  <c r="U214" i="2"/>
  <c r="X214" i="2" s="1"/>
  <c r="H103" i="2"/>
  <c r="H180" i="2"/>
  <c r="T125" i="2"/>
  <c r="G47" i="2"/>
  <c r="H86" i="2"/>
  <c r="U170" i="2"/>
  <c r="X170" i="2" s="1"/>
  <c r="H100" i="2"/>
  <c r="T177" i="2"/>
  <c r="S104" i="2"/>
  <c r="V104" i="2" s="1"/>
  <c r="Y104" i="2" s="1"/>
  <c r="U180" i="2"/>
  <c r="X180" i="2" s="1"/>
  <c r="G114" i="2"/>
  <c r="T117" i="2"/>
  <c r="G132" i="2"/>
  <c r="U190" i="2"/>
  <c r="X190" i="2" s="1"/>
  <c r="U79" i="2"/>
  <c r="X79" i="2" s="1"/>
  <c r="U97" i="2"/>
  <c r="X97" i="2" s="1"/>
  <c r="H23" i="2"/>
  <c r="S27" i="2"/>
  <c r="V27" i="2" s="1"/>
  <c r="Y27" i="2" s="1"/>
  <c r="G30" i="2"/>
  <c r="S31" i="2"/>
  <c r="V31" i="2" s="1"/>
  <c r="Y31" i="2" s="1"/>
  <c r="G26" i="2"/>
  <c r="S161" i="2"/>
  <c r="V161" i="2" s="1"/>
  <c r="Y161" i="2" s="1"/>
  <c r="U166" i="2"/>
  <c r="X166" i="2" s="1"/>
  <c r="S94" i="2"/>
  <c r="V94" i="2" s="1"/>
  <c r="Y94" i="2" s="1"/>
  <c r="T132" i="2"/>
  <c r="G191" i="2"/>
  <c r="H80" i="2"/>
  <c r="E44" i="4"/>
  <c r="S46" i="2"/>
  <c r="V46" i="2" s="1"/>
  <c r="Y46" i="2" s="1"/>
  <c r="S168" i="2"/>
  <c r="V168" i="2" s="1"/>
  <c r="Y168" i="2" s="1"/>
  <c r="S51" i="2"/>
  <c r="V51" i="2" s="1"/>
  <c r="Y51" i="2" s="1"/>
  <c r="G94" i="2"/>
  <c r="H177" i="2"/>
  <c r="S178" i="2"/>
  <c r="V178" i="2" s="1"/>
  <c r="Y178" i="2" s="1"/>
  <c r="T58" i="2"/>
  <c r="G111" i="2"/>
  <c r="H131" i="2"/>
  <c r="S133" i="2"/>
  <c r="V133" i="2" s="1"/>
  <c r="Y133" i="2" s="1"/>
  <c r="U221" i="2"/>
  <c r="X221" i="2" s="1"/>
  <c r="G138" i="2"/>
  <c r="S63" i="2"/>
  <c r="V63" i="2" s="1"/>
  <c r="Y63" i="2" s="1"/>
  <c r="T14" i="2"/>
  <c r="G18" i="2"/>
  <c r="S224" i="2"/>
  <c r="V224" i="2" s="1"/>
  <c r="Y224" i="2" s="1"/>
  <c r="U27" i="2"/>
  <c r="X27" i="2" s="1"/>
  <c r="S155" i="2"/>
  <c r="V155" i="2" s="1"/>
  <c r="Y155" i="2" s="1"/>
  <c r="H158" i="2"/>
  <c r="H38" i="2"/>
  <c r="T74" i="2"/>
  <c r="G42" i="2"/>
  <c r="U46" i="2"/>
  <c r="X46" i="2" s="1"/>
  <c r="T168" i="2"/>
  <c r="U51" i="2"/>
  <c r="X51" i="2" s="1"/>
  <c r="G102" i="2"/>
  <c r="T178" i="2"/>
  <c r="T180" i="2"/>
  <c r="U133" i="2"/>
  <c r="X133" i="2" s="1"/>
  <c r="T136" i="2"/>
  <c r="T224" i="2"/>
  <c r="U155" i="2"/>
  <c r="X155" i="2" s="1"/>
  <c r="T81" i="2"/>
  <c r="U88" i="2"/>
  <c r="X88" i="2" s="1"/>
  <c r="S90" i="2"/>
  <c r="V90" i="2" s="1"/>
  <c r="Y90" i="2" s="1"/>
  <c r="U173" i="2"/>
  <c r="X173" i="2" s="1"/>
  <c r="U94" i="2"/>
  <c r="X94" i="2" s="1"/>
  <c r="S96" i="2"/>
  <c r="V96" i="2" s="1"/>
  <c r="Y96" i="2" s="1"/>
  <c r="T54" i="2"/>
  <c r="T215" i="2"/>
  <c r="H176" i="2"/>
  <c r="H179" i="2"/>
  <c r="G108" i="2"/>
  <c r="H119" i="2"/>
  <c r="G184" i="2"/>
  <c r="H124" i="2"/>
  <c r="T220" i="2"/>
  <c r="G190" i="2"/>
  <c r="S138" i="2"/>
  <c r="V138" i="2" s="1"/>
  <c r="Y138" i="2" s="1"/>
  <c r="H193" i="2"/>
  <c r="H146" i="2"/>
  <c r="G62" i="2"/>
  <c r="H64" i="2"/>
  <c r="G66" i="2"/>
  <c r="G17" i="2"/>
  <c r="T67" i="2"/>
  <c r="S22" i="2"/>
  <c r="V22" i="2" s="1"/>
  <c r="Y22" i="2" s="1"/>
  <c r="G24" i="2"/>
  <c r="T33" i="2"/>
  <c r="S159" i="2"/>
  <c r="V159" i="2" s="1"/>
  <c r="Y159" i="2" s="1"/>
  <c r="S37" i="2"/>
  <c r="V37" i="2" s="1"/>
  <c r="Y37" i="2" s="1"/>
  <c r="G160" i="2"/>
  <c r="U228" i="2"/>
  <c r="X228" i="2" s="1"/>
  <c r="H77" i="2"/>
  <c r="G209" i="2"/>
  <c r="T80" i="2"/>
  <c r="T96" i="2"/>
  <c r="U138" i="2"/>
  <c r="X138" i="2" s="1"/>
  <c r="T159" i="2"/>
  <c r="T37" i="2"/>
  <c r="H85" i="2"/>
  <c r="G48" i="2"/>
  <c r="H211" i="2"/>
  <c r="G87" i="2"/>
  <c r="T99" i="2"/>
  <c r="T176" i="2"/>
  <c r="G105" i="2"/>
  <c r="H181" i="2"/>
  <c r="U108" i="2"/>
  <c r="X108" i="2" s="1"/>
  <c r="U110" i="2"/>
  <c r="X110" i="2" s="1"/>
  <c r="S119" i="2"/>
  <c r="V119" i="2" s="1"/>
  <c r="Y119" i="2" s="1"/>
  <c r="S183" i="2"/>
  <c r="V183" i="2" s="1"/>
  <c r="Y183" i="2" s="1"/>
  <c r="S184" i="2"/>
  <c r="V184" i="2" s="1"/>
  <c r="Y184" i="2" s="1"/>
  <c r="T121" i="2"/>
  <c r="U61" i="2"/>
  <c r="X61" i="2" s="1"/>
  <c r="U137" i="2"/>
  <c r="X137" i="2" s="1"/>
  <c r="G141" i="2"/>
  <c r="S146" i="2"/>
  <c r="V146" i="2" s="1"/>
  <c r="Y146" i="2" s="1"/>
  <c r="G13" i="2"/>
  <c r="T17" i="2"/>
  <c r="G19" i="2"/>
  <c r="G27" i="2"/>
  <c r="H203" i="2"/>
  <c r="U157" i="2"/>
  <c r="X157" i="2" s="1"/>
  <c r="T21" i="2"/>
  <c r="H39" i="2"/>
  <c r="G73" i="2"/>
  <c r="G207" i="2"/>
  <c r="S77" i="2"/>
  <c r="V77" i="2" s="1"/>
  <c r="Y77" i="2" s="1"/>
  <c r="T89" i="2"/>
  <c r="U99" i="2"/>
  <c r="X99" i="2" s="1"/>
  <c r="G217" i="2"/>
  <c r="G115" i="2"/>
  <c r="G118" i="2"/>
  <c r="T183" i="2"/>
  <c r="T184" i="2"/>
  <c r="U231" i="2"/>
  <c r="X231" i="2" s="1"/>
  <c r="G174" i="2"/>
  <c r="H174" i="2"/>
  <c r="U152" i="2"/>
  <c r="X152" i="2" s="1"/>
  <c r="T152" i="2"/>
  <c r="S152" i="2"/>
  <c r="V152" i="2" s="1"/>
  <c r="Y152" i="2" s="1"/>
  <c r="G84" i="2"/>
  <c r="H90" i="2"/>
  <c r="G96" i="2"/>
  <c r="H96" i="2"/>
  <c r="T144" i="2"/>
  <c r="U144" i="2"/>
  <c r="X144" i="2" s="1"/>
  <c r="U34" i="2"/>
  <c r="X34" i="2" s="1"/>
  <c r="S34" i="2"/>
  <c r="V34" i="2" s="1"/>
  <c r="Y34" i="2" s="1"/>
  <c r="G167" i="2"/>
  <c r="H169" i="2"/>
  <c r="T48" i="2"/>
  <c r="T86" i="2"/>
  <c r="S171" i="2"/>
  <c r="V171" i="2" s="1"/>
  <c r="Y171" i="2" s="1"/>
  <c r="H172" i="2"/>
  <c r="H89" i="2"/>
  <c r="T92" i="2"/>
  <c r="S174" i="2"/>
  <c r="V174" i="2" s="1"/>
  <c r="Y174" i="2" s="1"/>
  <c r="U95" i="2"/>
  <c r="X95" i="2" s="1"/>
  <c r="T95" i="2"/>
  <c r="H57" i="2"/>
  <c r="H109" i="2"/>
  <c r="G109" i="2"/>
  <c r="H112" i="2"/>
  <c r="H186" i="2"/>
  <c r="G186" i="2"/>
  <c r="T60" i="2"/>
  <c r="S60" i="2"/>
  <c r="V60" i="2" s="1"/>
  <c r="Y60" i="2" s="1"/>
  <c r="H16" i="2"/>
  <c r="H154" i="2"/>
  <c r="G154" i="2"/>
  <c r="T34" i="2"/>
  <c r="H218" i="2"/>
  <c r="G218" i="2"/>
  <c r="U230" i="2"/>
  <c r="X230" i="2" s="1"/>
  <c r="T230" i="2"/>
  <c r="S230" i="2"/>
  <c r="V230" i="2" s="1"/>
  <c r="Y230" i="2" s="1"/>
  <c r="S92" i="2"/>
  <c r="V92" i="2" s="1"/>
  <c r="Y92" i="2" s="1"/>
  <c r="U86" i="2"/>
  <c r="X86" i="2" s="1"/>
  <c r="T171" i="2"/>
  <c r="U174" i="2"/>
  <c r="X174" i="2" s="1"/>
  <c r="H98" i="2"/>
  <c r="G98" i="2"/>
  <c r="S109" i="2"/>
  <c r="V109" i="2" s="1"/>
  <c r="Y109" i="2" s="1"/>
  <c r="U109" i="2"/>
  <c r="X109" i="2" s="1"/>
  <c r="T109" i="2"/>
  <c r="U217" i="2"/>
  <c r="X217" i="2" s="1"/>
  <c r="S217" i="2"/>
  <c r="V217" i="2" s="1"/>
  <c r="Y217" i="2" s="1"/>
  <c r="T186" i="2"/>
  <c r="U186" i="2"/>
  <c r="X186" i="2" s="1"/>
  <c r="S186" i="2"/>
  <c r="V186" i="2" s="1"/>
  <c r="Y186" i="2" s="1"/>
  <c r="U60" i="2"/>
  <c r="X60" i="2" s="1"/>
  <c r="U141" i="2"/>
  <c r="X141" i="2" s="1"/>
  <c r="T141" i="2"/>
  <c r="S141" i="2"/>
  <c r="V141" i="2" s="1"/>
  <c r="Y141" i="2" s="1"/>
  <c r="T62" i="2"/>
  <c r="U62" i="2"/>
  <c r="X62" i="2" s="1"/>
  <c r="S62" i="2"/>
  <c r="V62" i="2" s="1"/>
  <c r="Y62" i="2" s="1"/>
  <c r="U202" i="2"/>
  <c r="X202" i="2" s="1"/>
  <c r="S202" i="2"/>
  <c r="V202" i="2" s="1"/>
  <c r="Y202" i="2" s="1"/>
  <c r="H205" i="2"/>
  <c r="H162" i="2"/>
  <c r="G162" i="2"/>
  <c r="T114" i="2"/>
  <c r="S114" i="2"/>
  <c r="V114" i="2" s="1"/>
  <c r="Y114" i="2" s="1"/>
  <c r="S129" i="2"/>
  <c r="V129" i="2" s="1"/>
  <c r="Y129" i="2" s="1"/>
  <c r="T129" i="2"/>
  <c r="T45" i="2"/>
  <c r="S48" i="2"/>
  <c r="V48" i="2" s="1"/>
  <c r="Y48" i="2" s="1"/>
  <c r="H83" i="2"/>
  <c r="T84" i="2"/>
  <c r="S169" i="2"/>
  <c r="V169" i="2" s="1"/>
  <c r="Y169" i="2" s="1"/>
  <c r="S170" i="2"/>
  <c r="V170" i="2" s="1"/>
  <c r="Y170" i="2" s="1"/>
  <c r="S172" i="2"/>
  <c r="V172" i="2" s="1"/>
  <c r="Y172" i="2" s="1"/>
  <c r="S89" i="2"/>
  <c r="V89" i="2" s="1"/>
  <c r="Y89" i="2" s="1"/>
  <c r="U90" i="2"/>
  <c r="X90" i="2" s="1"/>
  <c r="G173" i="2"/>
  <c r="T212" i="2"/>
  <c r="H51" i="2"/>
  <c r="H65" i="2"/>
  <c r="G65" i="2"/>
  <c r="T156" i="2"/>
  <c r="S156" i="2"/>
  <c r="V156" i="2" s="1"/>
  <c r="Y156" i="2" s="1"/>
  <c r="T202" i="2"/>
  <c r="H56" i="2"/>
  <c r="G56" i="2"/>
  <c r="H143" i="2"/>
  <c r="G143" i="2"/>
  <c r="U147" i="2"/>
  <c r="X147" i="2" s="1"/>
  <c r="S147" i="2"/>
  <c r="V147" i="2" s="1"/>
  <c r="Y147" i="2" s="1"/>
  <c r="U73" i="2"/>
  <c r="X73" i="2" s="1"/>
  <c r="T73" i="2"/>
  <c r="S73" i="2"/>
  <c r="V73" i="2" s="1"/>
  <c r="Y73" i="2" s="1"/>
  <c r="U208" i="2"/>
  <c r="X208" i="2" s="1"/>
  <c r="S208" i="2"/>
  <c r="V208" i="2" s="1"/>
  <c r="Y208" i="2" s="1"/>
  <c r="H187" i="2"/>
  <c r="G187" i="2"/>
  <c r="H9" i="2"/>
  <c r="G9" i="2"/>
  <c r="T128" i="2"/>
  <c r="U128" i="2"/>
  <c r="X128" i="2" s="1"/>
  <c r="S128" i="2"/>
  <c r="V128" i="2" s="1"/>
  <c r="Y128" i="2" s="1"/>
  <c r="S83" i="2"/>
  <c r="S166" i="2"/>
  <c r="U49" i="2"/>
  <c r="X49" i="2" s="1"/>
  <c r="S173" i="2"/>
  <c r="V173" i="2" s="1"/>
  <c r="Y173" i="2" s="1"/>
  <c r="G213" i="2"/>
  <c r="S53" i="2"/>
  <c r="V53" i="2" s="1"/>
  <c r="Y53" i="2" s="1"/>
  <c r="U53" i="2"/>
  <c r="X53" i="2" s="1"/>
  <c r="H107" i="2"/>
  <c r="G107" i="2"/>
  <c r="U113" i="2"/>
  <c r="X113" i="2" s="1"/>
  <c r="S113" i="2"/>
  <c r="V113" i="2" s="1"/>
  <c r="Y113" i="2" s="1"/>
  <c r="H185" i="2"/>
  <c r="G185" i="2"/>
  <c r="U187" i="2"/>
  <c r="X187" i="2" s="1"/>
  <c r="T187" i="2"/>
  <c r="S187" i="2"/>
  <c r="V187" i="2" s="1"/>
  <c r="Y187" i="2" s="1"/>
  <c r="H123" i="2"/>
  <c r="G123" i="2"/>
  <c r="T126" i="2"/>
  <c r="S126" i="2"/>
  <c r="V126" i="2" s="1"/>
  <c r="Y126" i="2" s="1"/>
  <c r="U195" i="2"/>
  <c r="X195" i="2" s="1"/>
  <c r="T195" i="2"/>
  <c r="S195" i="2"/>
  <c r="V195" i="2" s="1"/>
  <c r="Y195" i="2" s="1"/>
  <c r="T147" i="2"/>
  <c r="U15" i="2"/>
  <c r="X15" i="2" s="1"/>
  <c r="S15" i="2"/>
  <c r="V15" i="2" s="1"/>
  <c r="Y15" i="2" s="1"/>
  <c r="H68" i="2"/>
  <c r="G68" i="2"/>
  <c r="U204" i="2"/>
  <c r="X204" i="2" s="1"/>
  <c r="T204" i="2"/>
  <c r="S204" i="2"/>
  <c r="V204" i="2" s="1"/>
  <c r="Y204" i="2" s="1"/>
  <c r="H70" i="2"/>
  <c r="G70" i="2"/>
  <c r="U209" i="2"/>
  <c r="X209" i="2" s="1"/>
  <c r="T209" i="2"/>
  <c r="S209" i="2"/>
  <c r="V209" i="2" s="1"/>
  <c r="Y209" i="2" s="1"/>
  <c r="H43" i="2"/>
  <c r="G43" i="2"/>
  <c r="U213" i="2"/>
  <c r="X213" i="2" s="1"/>
  <c r="T213" i="2"/>
  <c r="G178" i="2"/>
  <c r="H178" i="2"/>
  <c r="U59" i="2"/>
  <c r="X59" i="2" s="1"/>
  <c r="T59" i="2"/>
  <c r="S59" i="2"/>
  <c r="V59" i="2" s="1"/>
  <c r="Y59" i="2" s="1"/>
  <c r="H134" i="2"/>
  <c r="G134" i="2"/>
  <c r="H137" i="2"/>
  <c r="G137" i="2"/>
  <c r="T140" i="2"/>
  <c r="S140" i="2"/>
  <c r="V140" i="2" s="1"/>
  <c r="Y140" i="2" s="1"/>
  <c r="U71" i="2"/>
  <c r="X71" i="2" s="1"/>
  <c r="S71" i="2"/>
  <c r="V71" i="2" s="1"/>
  <c r="Y71" i="2" s="1"/>
  <c r="H76" i="2"/>
  <c r="G76" i="2"/>
  <c r="U163" i="2"/>
  <c r="X163" i="2" s="1"/>
  <c r="S163" i="2"/>
  <c r="V163" i="2" s="1"/>
  <c r="Y163" i="2" s="1"/>
  <c r="U176" i="2"/>
  <c r="X176" i="2" s="1"/>
  <c r="U58" i="2"/>
  <c r="X58" i="2" s="1"/>
  <c r="U17" i="2"/>
  <c r="X17" i="2" s="1"/>
  <c r="U33" i="2"/>
  <c r="X33" i="2" s="1"/>
  <c r="U38" i="2"/>
  <c r="X38" i="2" s="1"/>
  <c r="U74" i="2"/>
  <c r="X74" i="2" s="1"/>
  <c r="U40" i="2"/>
  <c r="X40" i="2" s="1"/>
  <c r="T119" i="2"/>
  <c r="T146" i="2"/>
  <c r="T63" i="2"/>
  <c r="T22" i="2"/>
  <c r="T203" i="2"/>
  <c r="T31" i="2"/>
  <c r="T72" i="2"/>
  <c r="T161" i="2"/>
  <c r="T77" i="2"/>
  <c r="U81" i="2"/>
  <c r="X81" i="2" s="1"/>
  <c r="S97" i="2"/>
  <c r="V97" i="2" s="1"/>
  <c r="Y97" i="2" s="1"/>
  <c r="G101" i="2"/>
  <c r="S57" i="2"/>
  <c r="V57" i="2" s="1"/>
  <c r="Y57" i="2" s="1"/>
  <c r="S181" i="2"/>
  <c r="V181" i="2" s="1"/>
  <c r="Y181" i="2" s="1"/>
  <c r="S108" i="2"/>
  <c r="V108" i="2" s="1"/>
  <c r="Y108" i="2" s="1"/>
  <c r="U116" i="2"/>
  <c r="X116" i="2" s="1"/>
  <c r="U193" i="2"/>
  <c r="X193" i="2" s="1"/>
  <c r="S148" i="2"/>
  <c r="V148" i="2" s="1"/>
  <c r="Y148" i="2" s="1"/>
  <c r="G150" i="2"/>
  <c r="T23" i="2"/>
  <c r="U201" i="2"/>
  <c r="X201" i="2" s="1"/>
  <c r="U205" i="2"/>
  <c r="X205" i="2" s="1"/>
  <c r="S101" i="2"/>
  <c r="V101" i="2" s="1"/>
  <c r="Y101" i="2" s="1"/>
  <c r="H216" i="2"/>
  <c r="S9" i="2"/>
  <c r="G60" i="2"/>
  <c r="G122" i="2"/>
  <c r="G126" i="2"/>
  <c r="G127" i="2"/>
  <c r="S131" i="2"/>
  <c r="V131" i="2" s="1"/>
  <c r="Y131" i="2" s="1"/>
  <c r="S137" i="2"/>
  <c r="V137" i="2" s="1"/>
  <c r="Y137" i="2" s="1"/>
  <c r="G147" i="2"/>
  <c r="G11" i="2"/>
  <c r="G12" i="2"/>
  <c r="S157" i="2"/>
  <c r="V157" i="2" s="1"/>
  <c r="Y157" i="2" s="1"/>
  <c r="G34" i="2"/>
  <c r="G35" i="2"/>
  <c r="S76" i="2"/>
  <c r="V76" i="2" s="1"/>
  <c r="Y76" i="2" s="1"/>
  <c r="S79" i="2"/>
  <c r="V79" i="2" s="1"/>
  <c r="Y79" i="2" s="1"/>
  <c r="S214" i="2"/>
  <c r="V214" i="2" s="1"/>
  <c r="Y214" i="2" s="1"/>
  <c r="S177" i="2"/>
  <c r="V177" i="2" s="1"/>
  <c r="Y177" i="2" s="1"/>
  <c r="U101" i="2"/>
  <c r="X101" i="2" s="1"/>
  <c r="H113" i="2"/>
  <c r="U115" i="2"/>
  <c r="X115" i="2" s="1"/>
  <c r="G182" i="2"/>
  <c r="S121" i="2"/>
  <c r="V121" i="2" s="1"/>
  <c r="Y121" i="2" s="1"/>
  <c r="S220" i="2"/>
  <c r="V220" i="2" s="1"/>
  <c r="Y220" i="2" s="1"/>
  <c r="G129" i="2"/>
  <c r="T131" i="2"/>
  <c r="S136" i="2"/>
  <c r="V136" i="2" s="1"/>
  <c r="Y136" i="2" s="1"/>
  <c r="S197" i="2"/>
  <c r="V197" i="2" s="1"/>
  <c r="Y197" i="2" s="1"/>
  <c r="H144" i="2"/>
  <c r="G222" i="2"/>
  <c r="H15" i="2"/>
  <c r="S200" i="2"/>
  <c r="V200" i="2" s="1"/>
  <c r="Y200" i="2" s="1"/>
  <c r="S158" i="2"/>
  <c r="V158" i="2" s="1"/>
  <c r="Y158" i="2" s="1"/>
  <c r="G208" i="2"/>
  <c r="S80" i="2"/>
  <c r="V80" i="2" s="1"/>
  <c r="Y80" i="2" s="1"/>
  <c r="H168" i="2"/>
  <c r="H88" i="2"/>
  <c r="T189" i="2"/>
  <c r="S189" i="2"/>
  <c r="V189" i="2" s="1"/>
  <c r="Y189" i="2" s="1"/>
  <c r="U189" i="2"/>
  <c r="X189" i="2" s="1"/>
  <c r="U134" i="2"/>
  <c r="X134" i="2" s="1"/>
  <c r="S134" i="2"/>
  <c r="V134" i="2" s="1"/>
  <c r="Y134" i="2" s="1"/>
  <c r="T134" i="2"/>
  <c r="H148" i="2"/>
  <c r="G148" i="2"/>
  <c r="U20" i="2"/>
  <c r="X20" i="2" s="1"/>
  <c r="T20" i="2"/>
  <c r="S20" i="2"/>
  <c r="V20" i="2" s="1"/>
  <c r="Y20" i="2" s="1"/>
  <c r="T83" i="2"/>
  <c r="S47" i="2"/>
  <c r="V47" i="2" s="1"/>
  <c r="Y47" i="2" s="1"/>
  <c r="G166" i="2"/>
  <c r="U167" i="2"/>
  <c r="X167" i="2" s="1"/>
  <c r="T169" i="2"/>
  <c r="S211" i="2"/>
  <c r="G170" i="2"/>
  <c r="U87" i="2"/>
  <c r="X87" i="2" s="1"/>
  <c r="G49" i="2"/>
  <c r="H171" i="2"/>
  <c r="G50" i="2"/>
  <c r="S91" i="2"/>
  <c r="V91" i="2" s="1"/>
  <c r="Y91" i="2" s="1"/>
  <c r="G212" i="2"/>
  <c r="H92" i="2"/>
  <c r="G93" i="2"/>
  <c r="S52" i="2"/>
  <c r="V52" i="2" s="1"/>
  <c r="Y52" i="2" s="1"/>
  <c r="G53" i="2"/>
  <c r="H95" i="2"/>
  <c r="G175" i="2"/>
  <c r="S98" i="2"/>
  <c r="V98" i="2" s="1"/>
  <c r="Y98" i="2" s="1"/>
  <c r="G99" i="2"/>
  <c r="H215" i="2"/>
  <c r="T104" i="2"/>
  <c r="T105" i="2"/>
  <c r="S106" i="2"/>
  <c r="V106" i="2" s="1"/>
  <c r="Y106" i="2" s="1"/>
  <c r="H110" i="2"/>
  <c r="U111" i="2"/>
  <c r="X111" i="2" s="1"/>
  <c r="S111" i="2"/>
  <c r="V111" i="2" s="1"/>
  <c r="Y111" i="2" s="1"/>
  <c r="U112" i="2"/>
  <c r="X112" i="2" s="1"/>
  <c r="S112" i="2"/>
  <c r="V112" i="2" s="1"/>
  <c r="Y112" i="2" s="1"/>
  <c r="H117" i="2"/>
  <c r="G120" i="2"/>
  <c r="H120" i="2"/>
  <c r="S218" i="2"/>
  <c r="V218" i="2" s="1"/>
  <c r="Y218" i="2" s="1"/>
  <c r="T218" i="2"/>
  <c r="U122" i="2"/>
  <c r="X122" i="2" s="1"/>
  <c r="T122" i="2"/>
  <c r="S122" i="2"/>
  <c r="V122" i="2" s="1"/>
  <c r="Y122" i="2" s="1"/>
  <c r="S10" i="2"/>
  <c r="V10" i="2" s="1"/>
  <c r="Y10" i="2" s="1"/>
  <c r="U10" i="2"/>
  <c r="X10" i="2" s="1"/>
  <c r="H152" i="2"/>
  <c r="G152" i="2"/>
  <c r="T153" i="2"/>
  <c r="S153" i="2"/>
  <c r="V153" i="2" s="1"/>
  <c r="Y153" i="2" s="1"/>
  <c r="U153" i="2"/>
  <c r="X153" i="2" s="1"/>
  <c r="U18" i="2"/>
  <c r="X18" i="2" s="1"/>
  <c r="S18" i="2"/>
  <c r="V18" i="2" s="1"/>
  <c r="Y18" i="2" s="1"/>
  <c r="T18" i="2"/>
  <c r="T167" i="2"/>
  <c r="T87" i="2"/>
  <c r="U55" i="2"/>
  <c r="X55" i="2" s="1"/>
  <c r="U127" i="2"/>
  <c r="X127" i="2" s="1"/>
  <c r="T127" i="2"/>
  <c r="S194" i="2"/>
  <c r="V194" i="2" s="1"/>
  <c r="Y194" i="2" s="1"/>
  <c r="U194" i="2"/>
  <c r="X194" i="2" s="1"/>
  <c r="T194" i="2"/>
  <c r="U143" i="2"/>
  <c r="X143" i="2" s="1"/>
  <c r="S143" i="2"/>
  <c r="V143" i="2" s="1"/>
  <c r="Y143" i="2" s="1"/>
  <c r="T143" i="2"/>
  <c r="H67" i="2"/>
  <c r="G67" i="2"/>
  <c r="T47" i="2"/>
  <c r="T211" i="2"/>
  <c r="T91" i="2"/>
  <c r="T52" i="2"/>
  <c r="T98" i="2"/>
  <c r="U105" i="2"/>
  <c r="X105" i="2" s="1"/>
  <c r="U106" i="2"/>
  <c r="X106" i="2" s="1"/>
  <c r="U120" i="2"/>
  <c r="X120" i="2" s="1"/>
  <c r="S120" i="2"/>
  <c r="V120" i="2" s="1"/>
  <c r="Y120" i="2" s="1"/>
  <c r="T185" i="2"/>
  <c r="S185" i="2"/>
  <c r="V185" i="2" s="1"/>
  <c r="Y185" i="2" s="1"/>
  <c r="H188" i="2"/>
  <c r="G188" i="2"/>
  <c r="G221" i="2"/>
  <c r="H221" i="2"/>
  <c r="G223" i="2"/>
  <c r="H223" i="2"/>
  <c r="G22" i="2"/>
  <c r="H22" i="2"/>
  <c r="U102" i="2"/>
  <c r="X102" i="2" s="1"/>
  <c r="U50" i="2"/>
  <c r="X50" i="2" s="1"/>
  <c r="S50" i="2"/>
  <c r="V50" i="2" s="1"/>
  <c r="Y50" i="2" s="1"/>
  <c r="U93" i="2"/>
  <c r="X93" i="2" s="1"/>
  <c r="S93" i="2"/>
  <c r="V93" i="2" s="1"/>
  <c r="Y93" i="2" s="1"/>
  <c r="U175" i="2"/>
  <c r="X175" i="2" s="1"/>
  <c r="S175" i="2"/>
  <c r="V175" i="2" s="1"/>
  <c r="Y175" i="2" s="1"/>
  <c r="U100" i="2"/>
  <c r="X100" i="2" s="1"/>
  <c r="S100" i="2"/>
  <c r="V100" i="2" s="1"/>
  <c r="Y100" i="2" s="1"/>
  <c r="U182" i="2"/>
  <c r="X182" i="2" s="1"/>
  <c r="S182" i="2"/>
  <c r="V182" i="2" s="1"/>
  <c r="Y182" i="2" s="1"/>
  <c r="U118" i="2"/>
  <c r="X118" i="2" s="1"/>
  <c r="S118" i="2"/>
  <c r="V118" i="2" s="1"/>
  <c r="Y118" i="2" s="1"/>
  <c r="H128" i="2"/>
  <c r="G128" i="2"/>
  <c r="H130" i="2"/>
  <c r="G130" i="2"/>
  <c r="U191" i="2"/>
  <c r="X191" i="2" s="1"/>
  <c r="T191" i="2"/>
  <c r="S191" i="2"/>
  <c r="V191" i="2" s="1"/>
  <c r="Y191" i="2" s="1"/>
  <c r="G195" i="2"/>
  <c r="H195" i="2"/>
  <c r="T150" i="2"/>
  <c r="S150" i="2"/>
  <c r="V150" i="2" s="1"/>
  <c r="Y150" i="2" s="1"/>
  <c r="U150" i="2"/>
  <c r="X150" i="2" s="1"/>
  <c r="U24" i="2"/>
  <c r="X24" i="2" s="1"/>
  <c r="T24" i="2"/>
  <c r="S24" i="2"/>
  <c r="V24" i="2" s="1"/>
  <c r="Y24" i="2" s="1"/>
  <c r="U139" i="2"/>
  <c r="X139" i="2" s="1"/>
  <c r="T139" i="2"/>
  <c r="S139" i="2"/>
  <c r="V139" i="2" s="1"/>
  <c r="Y139" i="2" s="1"/>
  <c r="G79" i="2"/>
  <c r="H79" i="2"/>
  <c r="S45" i="2"/>
  <c r="S85" i="2"/>
  <c r="V85" i="2" s="1"/>
  <c r="Y85" i="2" s="1"/>
  <c r="H55" i="2"/>
  <c r="U56" i="2"/>
  <c r="X56" i="2" s="1"/>
  <c r="S56" i="2"/>
  <c r="V56" i="2" s="1"/>
  <c r="Y56" i="2" s="1"/>
  <c r="U103" i="2"/>
  <c r="X103" i="2" s="1"/>
  <c r="S103" i="2"/>
  <c r="V103" i="2" s="1"/>
  <c r="Y103" i="2" s="1"/>
  <c r="H58" i="2"/>
  <c r="T217" i="2"/>
  <c r="T115" i="2"/>
  <c r="S116" i="2"/>
  <c r="V116" i="2" s="1"/>
  <c r="Y116" i="2" s="1"/>
  <c r="G219" i="2"/>
  <c r="H219" i="2"/>
  <c r="G220" i="2"/>
  <c r="H220" i="2"/>
  <c r="U196" i="2"/>
  <c r="X196" i="2" s="1"/>
  <c r="T196" i="2"/>
  <c r="S196" i="2"/>
  <c r="V196" i="2" s="1"/>
  <c r="Y196" i="2" s="1"/>
  <c r="H151" i="2"/>
  <c r="G151" i="2"/>
  <c r="S39" i="2"/>
  <c r="V39" i="2" s="1"/>
  <c r="Y39" i="2" s="1"/>
  <c r="U39" i="2"/>
  <c r="X39" i="2" s="1"/>
  <c r="T39" i="2"/>
  <c r="S219" i="2"/>
  <c r="V219" i="2" s="1"/>
  <c r="Y219" i="2" s="1"/>
  <c r="T219" i="2"/>
  <c r="S123" i="2"/>
  <c r="V123" i="2" s="1"/>
  <c r="Y123" i="2" s="1"/>
  <c r="T123" i="2"/>
  <c r="H140" i="2"/>
  <c r="G140" i="2"/>
  <c r="T19" i="2"/>
  <c r="S19" i="2"/>
  <c r="V19" i="2" s="1"/>
  <c r="Y19" i="2" s="1"/>
  <c r="U19" i="2"/>
  <c r="X19" i="2" s="1"/>
  <c r="U45" i="2"/>
  <c r="X45" i="2" s="1"/>
  <c r="T102" i="2"/>
  <c r="S55" i="2"/>
  <c r="V55" i="2" s="1"/>
  <c r="Y55" i="2" s="1"/>
  <c r="H106" i="2"/>
  <c r="U107" i="2"/>
  <c r="X107" i="2" s="1"/>
  <c r="S107" i="2"/>
  <c r="V107" i="2" s="1"/>
  <c r="Y107" i="2" s="1"/>
  <c r="U179" i="2"/>
  <c r="X179" i="2" s="1"/>
  <c r="S179" i="2"/>
  <c r="V179" i="2" s="1"/>
  <c r="Y179" i="2" s="1"/>
  <c r="H59" i="2"/>
  <c r="H183" i="2"/>
  <c r="U219" i="2"/>
  <c r="X219" i="2" s="1"/>
  <c r="H121" i="2"/>
  <c r="U123" i="2"/>
  <c r="X123" i="2" s="1"/>
  <c r="G189" i="2"/>
  <c r="H189" i="2"/>
  <c r="T124" i="2"/>
  <c r="S124" i="2"/>
  <c r="V124" i="2" s="1"/>
  <c r="Y124" i="2" s="1"/>
  <c r="S130" i="2"/>
  <c r="V130" i="2" s="1"/>
  <c r="Y130" i="2" s="1"/>
  <c r="U130" i="2"/>
  <c r="X130" i="2" s="1"/>
  <c r="H228" i="2"/>
  <c r="G228" i="2"/>
  <c r="H41" i="2"/>
  <c r="G41" i="2"/>
  <c r="S188" i="2"/>
  <c r="V188" i="2" s="1"/>
  <c r="Y188" i="2" s="1"/>
  <c r="U188" i="2"/>
  <c r="X188" i="2" s="1"/>
  <c r="S135" i="2"/>
  <c r="V135" i="2" s="1"/>
  <c r="Y135" i="2" s="1"/>
  <c r="U135" i="2"/>
  <c r="X135" i="2" s="1"/>
  <c r="H197" i="2"/>
  <c r="G197" i="2"/>
  <c r="U222" i="2"/>
  <c r="X222" i="2" s="1"/>
  <c r="T222" i="2"/>
  <c r="S222" i="2"/>
  <c r="V222" i="2" s="1"/>
  <c r="Y222" i="2" s="1"/>
  <c r="U66" i="2"/>
  <c r="X66" i="2" s="1"/>
  <c r="S66" i="2"/>
  <c r="V66" i="2" s="1"/>
  <c r="Y66" i="2" s="1"/>
  <c r="U68" i="2"/>
  <c r="X68" i="2" s="1"/>
  <c r="T68" i="2"/>
  <c r="S68" i="2"/>
  <c r="V68" i="2" s="1"/>
  <c r="Y68" i="2" s="1"/>
  <c r="H10" i="2"/>
  <c r="G10" i="2"/>
  <c r="U192" i="2"/>
  <c r="X192" i="2" s="1"/>
  <c r="S192" i="2"/>
  <c r="V192" i="2" s="1"/>
  <c r="Y192" i="2" s="1"/>
  <c r="S145" i="2"/>
  <c r="V145" i="2" s="1"/>
  <c r="Y145" i="2" s="1"/>
  <c r="U145" i="2"/>
  <c r="X145" i="2" s="1"/>
  <c r="U149" i="2"/>
  <c r="X149" i="2" s="1"/>
  <c r="S149" i="2"/>
  <c r="V149" i="2" s="1"/>
  <c r="Y149" i="2" s="1"/>
  <c r="H63" i="2"/>
  <c r="G63" i="2"/>
  <c r="U11" i="2"/>
  <c r="X11" i="2" s="1"/>
  <c r="S11" i="2"/>
  <c r="V11" i="2" s="1"/>
  <c r="Y11" i="2" s="1"/>
  <c r="U12" i="2"/>
  <c r="X12" i="2" s="1"/>
  <c r="T12" i="2"/>
  <c r="S12" i="2"/>
  <c r="V12" i="2" s="1"/>
  <c r="Y12" i="2" s="1"/>
  <c r="U13" i="2"/>
  <c r="X13" i="2" s="1"/>
  <c r="U23" i="2"/>
  <c r="X23" i="2" s="1"/>
  <c r="G163" i="2"/>
  <c r="H163" i="2"/>
  <c r="G155" i="2"/>
  <c r="H155" i="2"/>
  <c r="G28" i="2"/>
  <c r="H28" i="2"/>
  <c r="S30" i="2"/>
  <c r="V30" i="2" s="1"/>
  <c r="Y30" i="2" s="1"/>
  <c r="U30" i="2"/>
  <c r="X30" i="2" s="1"/>
  <c r="T30" i="2"/>
  <c r="G21" i="2"/>
  <c r="H21" i="2"/>
  <c r="T206" i="2"/>
  <c r="U206" i="2"/>
  <c r="X206" i="2" s="1"/>
  <c r="S221" i="2"/>
  <c r="V221" i="2" s="1"/>
  <c r="Y221" i="2" s="1"/>
  <c r="G135" i="2"/>
  <c r="S193" i="2"/>
  <c r="V193" i="2" s="1"/>
  <c r="Y193" i="2" s="1"/>
  <c r="G194" i="2"/>
  <c r="S144" i="2"/>
  <c r="V144" i="2" s="1"/>
  <c r="Y144" i="2" s="1"/>
  <c r="G145" i="2"/>
  <c r="S223" i="2"/>
  <c r="V223" i="2" s="1"/>
  <c r="Y223" i="2" s="1"/>
  <c r="U65" i="2"/>
  <c r="X65" i="2" s="1"/>
  <c r="T65" i="2"/>
  <c r="G198" i="2"/>
  <c r="T25" i="2"/>
  <c r="S25" i="2"/>
  <c r="V25" i="2" s="1"/>
  <c r="Y25" i="2" s="1"/>
  <c r="S69" i="2"/>
  <c r="V69" i="2" s="1"/>
  <c r="Y69" i="2" s="1"/>
  <c r="T154" i="2"/>
  <c r="U154" i="2"/>
  <c r="X154" i="2" s="1"/>
  <c r="G199" i="2"/>
  <c r="G201" i="2"/>
  <c r="G225" i="2"/>
  <c r="G202" i="2"/>
  <c r="G33" i="2"/>
  <c r="S206" i="2"/>
  <c r="V206" i="2" s="1"/>
  <c r="Y206" i="2" s="1"/>
  <c r="T223" i="2"/>
  <c r="G72" i="2"/>
  <c r="H72" i="2"/>
  <c r="T160" i="2"/>
  <c r="U160" i="2"/>
  <c r="X160" i="2" s="1"/>
  <c r="S42" i="2"/>
  <c r="V42" i="2" s="1"/>
  <c r="Y42" i="2" s="1"/>
  <c r="U42" i="2"/>
  <c r="X42" i="2" s="1"/>
  <c r="T42" i="2"/>
  <c r="H14" i="2"/>
  <c r="G14" i="2"/>
  <c r="U198" i="2"/>
  <c r="X198" i="2" s="1"/>
  <c r="T198" i="2"/>
  <c r="S199" i="2"/>
  <c r="V199" i="2" s="1"/>
  <c r="Y199" i="2" s="1"/>
  <c r="U199" i="2"/>
  <c r="X199" i="2" s="1"/>
  <c r="T199" i="2"/>
  <c r="T225" i="2"/>
  <c r="U225" i="2"/>
  <c r="X225" i="2" s="1"/>
  <c r="S162" i="2"/>
  <c r="V162" i="2" s="1"/>
  <c r="Y162" i="2" s="1"/>
  <c r="U162" i="2"/>
  <c r="X162" i="2" s="1"/>
  <c r="T162" i="2"/>
  <c r="T164" i="2"/>
  <c r="U164" i="2"/>
  <c r="X164" i="2" s="1"/>
  <c r="S198" i="2"/>
  <c r="V198" i="2" s="1"/>
  <c r="Y198" i="2" s="1"/>
  <c r="G224" i="2"/>
  <c r="T200" i="2"/>
  <c r="S225" i="2"/>
  <c r="V225" i="2" s="1"/>
  <c r="Y225" i="2" s="1"/>
  <c r="S226" i="2"/>
  <c r="V226" i="2" s="1"/>
  <c r="Y226" i="2" s="1"/>
  <c r="U226" i="2"/>
  <c r="X226" i="2" s="1"/>
  <c r="T226" i="2"/>
  <c r="G157" i="2"/>
  <c r="H157" i="2"/>
  <c r="T32" i="2"/>
  <c r="U32" i="2"/>
  <c r="X32" i="2" s="1"/>
  <c r="S35" i="2"/>
  <c r="V35" i="2" s="1"/>
  <c r="Y35" i="2" s="1"/>
  <c r="U35" i="2"/>
  <c r="X35" i="2" s="1"/>
  <c r="T35" i="2"/>
  <c r="G37" i="2"/>
  <c r="G161" i="2"/>
  <c r="H161" i="2"/>
  <c r="T207" i="2"/>
  <c r="U207" i="2"/>
  <c r="X207" i="2" s="1"/>
  <c r="S164" i="2"/>
  <c r="V164" i="2" s="1"/>
  <c r="Y164" i="2" s="1"/>
  <c r="G69" i="2"/>
  <c r="S201" i="2"/>
  <c r="V201" i="2" s="1"/>
  <c r="Y201" i="2" s="1"/>
  <c r="G156" i="2"/>
  <c r="G29" i="2"/>
  <c r="S70" i="2"/>
  <c r="V70" i="2" s="1"/>
  <c r="Y70" i="2" s="1"/>
  <c r="G31" i="2"/>
  <c r="S205" i="2"/>
  <c r="V205" i="2" s="1"/>
  <c r="Y205" i="2" s="1"/>
  <c r="G71" i="2"/>
  <c r="S227" i="2"/>
  <c r="V227" i="2" s="1"/>
  <c r="Y227" i="2" s="1"/>
  <c r="G74" i="2"/>
  <c r="S231" i="2"/>
  <c r="V231" i="2" s="1"/>
  <c r="Y231" i="2" s="1"/>
  <c r="G40" i="2"/>
  <c r="S43" i="2"/>
  <c r="V43" i="2" s="1"/>
  <c r="Y43" i="2" s="1"/>
  <c r="G81" i="2"/>
  <c r="T43" i="2"/>
  <c r="W41" i="4"/>
  <c r="W34" i="4"/>
  <c r="T43" i="4"/>
  <c r="U43" i="4"/>
  <c r="X43" i="4" s="1"/>
  <c r="G43" i="4"/>
  <c r="H44" i="2" l="1"/>
  <c r="W233" i="2"/>
  <c r="T82" i="2"/>
  <c r="T232" i="2"/>
  <c r="U232" i="2"/>
  <c r="X232" i="2" s="1"/>
  <c r="V211" i="2"/>
  <c r="Y211" i="2" s="1"/>
  <c r="S232" i="2"/>
  <c r="V232" i="2" s="1"/>
  <c r="Y232" i="2" s="1"/>
  <c r="R233" i="2"/>
  <c r="T233" i="2" s="1"/>
  <c r="F233" i="2"/>
  <c r="H233" i="2" s="1"/>
  <c r="H232" i="2"/>
  <c r="T44" i="2"/>
  <c r="G165" i="2"/>
  <c r="V166" i="2"/>
  <c r="Y166" i="2" s="1"/>
  <c r="S210" i="2"/>
  <c r="V210" i="2" s="1"/>
  <c r="Y210" i="2" s="1"/>
  <c r="V83" i="2"/>
  <c r="Y83" i="2" s="1"/>
  <c r="S165" i="2"/>
  <c r="V165" i="2" s="1"/>
  <c r="Y165" i="2" s="1"/>
  <c r="U165" i="2"/>
  <c r="X165" i="2" s="1"/>
  <c r="T165" i="2"/>
  <c r="U210" i="2"/>
  <c r="X210" i="2" s="1"/>
  <c r="T210" i="2"/>
  <c r="H210" i="2"/>
  <c r="S82" i="2"/>
  <c r="V82" i="2" s="1"/>
  <c r="Y82" i="2" s="1"/>
  <c r="S44" i="2"/>
  <c r="V44" i="2" s="1"/>
  <c r="Y44" i="2" s="1"/>
  <c r="H82" i="2"/>
  <c r="V9" i="2"/>
  <c r="Y9" i="2" s="1"/>
  <c r="W44" i="4"/>
  <c r="V44" i="4"/>
  <c r="Y44" i="4" s="1"/>
  <c r="U44" i="4"/>
  <c r="X44" i="4" s="1"/>
  <c r="T44" i="4"/>
  <c r="V45" i="2"/>
  <c r="Y45" i="2" s="1"/>
  <c r="U233" i="2" l="1"/>
  <c r="X233" i="2" s="1"/>
  <c r="S233" i="2"/>
  <c r="V233" i="2" s="1"/>
  <c r="Y233" i="2" s="1"/>
  <c r="G233" i="2"/>
  <c r="F17" i="4" l="1"/>
  <c r="G17" i="4" s="1"/>
  <c r="F18" i="4"/>
  <c r="H18" i="4" s="1"/>
  <c r="R18" i="4"/>
  <c r="S18" i="4" s="1"/>
  <c r="W193" i="1"/>
  <c r="G18" i="4" l="1"/>
  <c r="H17" i="4"/>
  <c r="W208" i="1"/>
  <c r="V208" i="1"/>
  <c r="Y208" i="1" s="1"/>
  <c r="U208" i="1"/>
  <c r="X208" i="1" s="1"/>
  <c r="T208" i="1"/>
  <c r="W219" i="1"/>
  <c r="V219" i="1"/>
  <c r="Y219" i="1" s="1"/>
  <c r="U219" i="1"/>
  <c r="X219" i="1" s="1"/>
  <c r="T219" i="1"/>
  <c r="W42" i="4" l="1"/>
  <c r="R42" i="4"/>
  <c r="U42" i="4" s="1"/>
  <c r="X42" i="4" s="1"/>
  <c r="F42" i="4"/>
  <c r="H42" i="4" s="1"/>
  <c r="W40" i="4"/>
  <c r="R40" i="4"/>
  <c r="F40" i="4"/>
  <c r="W39" i="4"/>
  <c r="R39" i="4"/>
  <c r="T39" i="4" s="1"/>
  <c r="F39" i="4"/>
  <c r="H39" i="4" s="1"/>
  <c r="W36" i="4"/>
  <c r="R36" i="4"/>
  <c r="F36" i="4"/>
  <c r="H36" i="4" s="1"/>
  <c r="W38" i="4"/>
  <c r="R38" i="4"/>
  <c r="U38" i="4" s="1"/>
  <c r="X38" i="4" s="1"/>
  <c r="F38" i="4"/>
  <c r="H38" i="4" s="1"/>
  <c r="W35" i="4"/>
  <c r="R35" i="4"/>
  <c r="U35" i="4" s="1"/>
  <c r="X35" i="4" s="1"/>
  <c r="F35" i="4"/>
  <c r="W33" i="4"/>
  <c r="R33" i="4"/>
  <c r="T33" i="4" s="1"/>
  <c r="F33" i="4"/>
  <c r="H33" i="4" s="1"/>
  <c r="W32" i="4"/>
  <c r="R32" i="4"/>
  <c r="S32" i="4" s="1"/>
  <c r="V32" i="4" s="1"/>
  <c r="Y32" i="4" s="1"/>
  <c r="F32" i="4"/>
  <c r="H32" i="4" s="1"/>
  <c r="W30" i="4"/>
  <c r="R30" i="4"/>
  <c r="F30" i="4"/>
  <c r="W31" i="4"/>
  <c r="R31" i="4"/>
  <c r="S31" i="4" s="1"/>
  <c r="V31" i="4" s="1"/>
  <c r="Y31" i="4" s="1"/>
  <c r="F31" i="4"/>
  <c r="H31" i="4" s="1"/>
  <c r="W28" i="4"/>
  <c r="R28" i="4"/>
  <c r="U28" i="4" s="1"/>
  <c r="X28" i="4" s="1"/>
  <c r="F28" i="4"/>
  <c r="H28" i="4" s="1"/>
  <c r="W27" i="4"/>
  <c r="R27" i="4"/>
  <c r="U27" i="4" s="1"/>
  <c r="X27" i="4" s="1"/>
  <c r="F27" i="4"/>
  <c r="H27" i="4" s="1"/>
  <c r="W26" i="4"/>
  <c r="R26" i="4"/>
  <c r="S26" i="4" s="1"/>
  <c r="V26" i="4" s="1"/>
  <c r="Y26" i="4" s="1"/>
  <c r="F26" i="4"/>
  <c r="H26" i="4" s="1"/>
  <c r="W25" i="4"/>
  <c r="R25" i="4"/>
  <c r="U25" i="4" s="1"/>
  <c r="X25" i="4" s="1"/>
  <c r="F25" i="4"/>
  <c r="H25" i="4" s="1"/>
  <c r="W24" i="4"/>
  <c r="R24" i="4"/>
  <c r="U24" i="4" s="1"/>
  <c r="X24" i="4" s="1"/>
  <c r="F24" i="4"/>
  <c r="H24" i="4" s="1"/>
  <c r="W23" i="4"/>
  <c r="R23" i="4"/>
  <c r="S23" i="4" s="1"/>
  <c r="V23" i="4" s="1"/>
  <c r="Y23" i="4" s="1"/>
  <c r="F23" i="4"/>
  <c r="H23" i="4" s="1"/>
  <c r="W22" i="4"/>
  <c r="R22" i="4"/>
  <c r="U22" i="4" s="1"/>
  <c r="X22" i="4" s="1"/>
  <c r="F22" i="4"/>
  <c r="H22" i="4" s="1"/>
  <c r="W21" i="4"/>
  <c r="R21" i="4"/>
  <c r="U21" i="4" s="1"/>
  <c r="X21" i="4" s="1"/>
  <c r="F21" i="4"/>
  <c r="G21" i="4" s="1"/>
  <c r="Y20" i="4"/>
  <c r="R20" i="4"/>
  <c r="S20" i="4" s="1"/>
  <c r="F20" i="4"/>
  <c r="H20" i="4" s="1"/>
  <c r="W19" i="4"/>
  <c r="R19" i="4"/>
  <c r="T19" i="4" s="1"/>
  <c r="F19" i="4"/>
  <c r="H19" i="4" s="1"/>
  <c r="W18" i="4"/>
  <c r="V18" i="4"/>
  <c r="Y18" i="4" s="1"/>
  <c r="W17" i="4"/>
  <c r="U17" i="4"/>
  <c r="X17" i="4" s="1"/>
  <c r="W16" i="4"/>
  <c r="T16" i="4"/>
  <c r="F16" i="4"/>
  <c r="H16" i="4" s="1"/>
  <c r="W15" i="4"/>
  <c r="R15" i="4"/>
  <c r="F15" i="4"/>
  <c r="H15" i="4" s="1"/>
  <c r="W14" i="4"/>
  <c r="R14" i="4"/>
  <c r="T14" i="4" s="1"/>
  <c r="F14" i="4"/>
  <c r="H14" i="4" s="1"/>
  <c r="W13" i="4"/>
  <c r="R13" i="4"/>
  <c r="T13" i="4" s="1"/>
  <c r="F13" i="4"/>
  <c r="H13" i="4" s="1"/>
  <c r="W12" i="4"/>
  <c r="R12" i="4"/>
  <c r="U12" i="4" s="1"/>
  <c r="X12" i="4" s="1"/>
  <c r="F12" i="4"/>
  <c r="H12" i="4" s="1"/>
  <c r="W11" i="4"/>
  <c r="R11" i="4"/>
  <c r="U11" i="4" s="1"/>
  <c r="X11" i="4" s="1"/>
  <c r="F11" i="4"/>
  <c r="H11" i="4" s="1"/>
  <c r="W10" i="4"/>
  <c r="R10" i="4"/>
  <c r="U10" i="4" s="1"/>
  <c r="X10" i="4" s="1"/>
  <c r="F10" i="4"/>
  <c r="H10" i="4" s="1"/>
  <c r="W9" i="4"/>
  <c r="R9" i="4"/>
  <c r="T9" i="4" s="1"/>
  <c r="F9" i="4"/>
  <c r="S15" i="4" l="1"/>
  <c r="V15" i="4" s="1"/>
  <c r="Y15" i="4" s="1"/>
  <c r="R29" i="4"/>
  <c r="H40" i="4"/>
  <c r="F41" i="4"/>
  <c r="U40" i="4"/>
  <c r="X40" i="4" s="1"/>
  <c r="R41" i="4"/>
  <c r="H30" i="4"/>
  <c r="F34" i="4"/>
  <c r="S36" i="4"/>
  <c r="R37" i="4"/>
  <c r="U30" i="4"/>
  <c r="X30" i="4" s="1"/>
  <c r="R34" i="4"/>
  <c r="H35" i="4"/>
  <c r="F37" i="4"/>
  <c r="H9" i="4"/>
  <c r="F29" i="4"/>
  <c r="S42" i="4"/>
  <c r="V42" i="4" s="1"/>
  <c r="Y42" i="4" s="1"/>
  <c r="T42" i="4"/>
  <c r="G42" i="4"/>
  <c r="U39" i="4"/>
  <c r="X39" i="4" s="1"/>
  <c r="T40" i="4"/>
  <c r="S40" i="4"/>
  <c r="G39" i="4"/>
  <c r="S39" i="4"/>
  <c r="V39" i="4" s="1"/>
  <c r="Y39" i="4" s="1"/>
  <c r="G40" i="4"/>
  <c r="T36" i="4"/>
  <c r="U36" i="4"/>
  <c r="X36" i="4" s="1"/>
  <c r="G36" i="4"/>
  <c r="S38" i="4"/>
  <c r="V38" i="4" s="1"/>
  <c r="Y38" i="4" s="1"/>
  <c r="T38" i="4"/>
  <c r="G38" i="4"/>
  <c r="S35" i="4"/>
  <c r="V35" i="4" s="1"/>
  <c r="Y35" i="4" s="1"/>
  <c r="T35" i="4"/>
  <c r="G35" i="4"/>
  <c r="S33" i="4"/>
  <c r="V33" i="4" s="1"/>
  <c r="Y33" i="4" s="1"/>
  <c r="U33" i="4"/>
  <c r="X33" i="4" s="1"/>
  <c r="G33" i="4"/>
  <c r="T32" i="4"/>
  <c r="U32" i="4"/>
  <c r="X32" i="4" s="1"/>
  <c r="G32" i="4"/>
  <c r="S30" i="4"/>
  <c r="U16" i="4"/>
  <c r="X16" i="4" s="1"/>
  <c r="T30" i="4"/>
  <c r="G9" i="4"/>
  <c r="G30" i="4"/>
  <c r="T31" i="4"/>
  <c r="U31" i="4"/>
  <c r="X31" i="4" s="1"/>
  <c r="G31" i="4"/>
  <c r="S28" i="4"/>
  <c r="V28" i="4" s="1"/>
  <c r="Y28" i="4" s="1"/>
  <c r="T28" i="4"/>
  <c r="G28" i="4"/>
  <c r="S27" i="4"/>
  <c r="V27" i="4" s="1"/>
  <c r="Y27" i="4" s="1"/>
  <c r="T27" i="4"/>
  <c r="G27" i="4"/>
  <c r="T26" i="4"/>
  <c r="U26" i="4"/>
  <c r="X26" i="4" s="1"/>
  <c r="G26" i="4"/>
  <c r="S25" i="4"/>
  <c r="V25" i="4" s="1"/>
  <c r="Y25" i="4" s="1"/>
  <c r="T25" i="4"/>
  <c r="G25" i="4"/>
  <c r="S24" i="4"/>
  <c r="V24" i="4" s="1"/>
  <c r="Y24" i="4" s="1"/>
  <c r="T24" i="4"/>
  <c r="G24" i="4"/>
  <c r="T23" i="4"/>
  <c r="U23" i="4"/>
  <c r="X23" i="4" s="1"/>
  <c r="G23" i="4"/>
  <c r="S22" i="4"/>
  <c r="V22" i="4" s="1"/>
  <c r="Y22" i="4" s="1"/>
  <c r="G22" i="4"/>
  <c r="T22" i="4"/>
  <c r="H21" i="4"/>
  <c r="S21" i="4"/>
  <c r="V21" i="4" s="1"/>
  <c r="Y21" i="4" s="1"/>
  <c r="T21" i="4"/>
  <c r="G20" i="4"/>
  <c r="U19" i="4"/>
  <c r="X19" i="4" s="1"/>
  <c r="S19" i="4"/>
  <c r="V19" i="4" s="1"/>
  <c r="Y19" i="4" s="1"/>
  <c r="G19" i="4"/>
  <c r="T18" i="4"/>
  <c r="U18" i="4"/>
  <c r="X18" i="4" s="1"/>
  <c r="V17" i="4"/>
  <c r="Y17" i="4" s="1"/>
  <c r="T17" i="4"/>
  <c r="G16" i="4"/>
  <c r="V16" i="4"/>
  <c r="Y16" i="4" s="1"/>
  <c r="T15" i="4"/>
  <c r="U15" i="4"/>
  <c r="X15" i="4" s="1"/>
  <c r="G15" i="4"/>
  <c r="U14" i="4"/>
  <c r="X14" i="4" s="1"/>
  <c r="S14" i="4"/>
  <c r="V14" i="4" s="1"/>
  <c r="Y14" i="4" s="1"/>
  <c r="G14" i="4"/>
  <c r="U13" i="4"/>
  <c r="X13" i="4" s="1"/>
  <c r="S13" i="4"/>
  <c r="V13" i="4" s="1"/>
  <c r="Y13" i="4" s="1"/>
  <c r="G13" i="4"/>
  <c r="S12" i="4"/>
  <c r="V12" i="4" s="1"/>
  <c r="Y12" i="4" s="1"/>
  <c r="T12" i="4"/>
  <c r="G12" i="4"/>
  <c r="T11" i="4"/>
  <c r="S11" i="4"/>
  <c r="V11" i="4" s="1"/>
  <c r="Y11" i="4" s="1"/>
  <c r="G11" i="4"/>
  <c r="S10" i="4"/>
  <c r="V10" i="4" s="1"/>
  <c r="Y10" i="4" s="1"/>
  <c r="T10" i="4"/>
  <c r="G10" i="4"/>
  <c r="S9" i="4"/>
  <c r="U9" i="4"/>
  <c r="X9" i="4" s="1"/>
  <c r="V40" i="4" l="1"/>
  <c r="Y40" i="4" s="1"/>
  <c r="S41" i="4"/>
  <c r="V41" i="4" s="1"/>
  <c r="Y41" i="4" s="1"/>
  <c r="H37" i="4"/>
  <c r="G37" i="4"/>
  <c r="U41" i="4"/>
  <c r="X41" i="4" s="1"/>
  <c r="T41" i="4"/>
  <c r="V9" i="4"/>
  <c r="Y9" i="4" s="1"/>
  <c r="S29" i="4"/>
  <c r="V29" i="4" s="1"/>
  <c r="Y29" i="4" s="1"/>
  <c r="U34" i="4"/>
  <c r="X34" i="4" s="1"/>
  <c r="T34" i="4"/>
  <c r="G41" i="4"/>
  <c r="H41" i="4"/>
  <c r="H34" i="4"/>
  <c r="G34" i="4"/>
  <c r="H29" i="4"/>
  <c r="G29" i="4"/>
  <c r="U37" i="4"/>
  <c r="X37" i="4" s="1"/>
  <c r="T37" i="4"/>
  <c r="U29" i="4"/>
  <c r="X29" i="4" s="1"/>
  <c r="T29" i="4"/>
  <c r="V30" i="4"/>
  <c r="Y30" i="4" s="1"/>
  <c r="S34" i="4"/>
  <c r="V34" i="4" s="1"/>
  <c r="Y34" i="4" s="1"/>
  <c r="V36" i="4"/>
  <c r="Y36" i="4" s="1"/>
  <c r="S37" i="4"/>
  <c r="V37" i="4" s="1"/>
  <c r="Y37" i="4" s="1"/>
  <c r="W10" i="1"/>
  <c r="W11" i="1"/>
  <c r="W12" i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W27" i="1"/>
  <c r="W28" i="1"/>
  <c r="W29" i="1"/>
  <c r="W30" i="1"/>
  <c r="W31" i="1"/>
  <c r="W32" i="1"/>
  <c r="W33" i="1"/>
  <c r="W34" i="1"/>
  <c r="W35" i="1"/>
  <c r="W36" i="1"/>
  <c r="W37" i="1"/>
  <c r="W38" i="1"/>
  <c r="W39" i="1"/>
  <c r="W40" i="1"/>
  <c r="W41" i="1"/>
  <c r="W42" i="1"/>
  <c r="W43" i="1"/>
  <c r="W44" i="1"/>
  <c r="W45" i="1"/>
  <c r="W46" i="1"/>
  <c r="W47" i="1"/>
  <c r="W48" i="1"/>
  <c r="W49" i="1"/>
  <c r="W50" i="1"/>
  <c r="W51" i="1"/>
  <c r="W52" i="1"/>
  <c r="W53" i="1"/>
  <c r="W54" i="1"/>
  <c r="W55" i="1"/>
  <c r="W56" i="1"/>
  <c r="W57" i="1"/>
  <c r="W58" i="1"/>
  <c r="W59" i="1"/>
  <c r="W60" i="1"/>
  <c r="W61" i="1"/>
  <c r="W62" i="1"/>
  <c r="W63" i="1"/>
  <c r="W64" i="1"/>
  <c r="W65" i="1"/>
  <c r="W66" i="1"/>
  <c r="W67" i="1"/>
  <c r="W68" i="1"/>
  <c r="W69" i="1"/>
  <c r="W70" i="1"/>
  <c r="W71" i="1"/>
  <c r="W72" i="1"/>
  <c r="W73" i="1"/>
  <c r="W74" i="1"/>
  <c r="W75" i="1"/>
  <c r="W76" i="1"/>
  <c r="W77" i="1"/>
  <c r="W78" i="1"/>
  <c r="W79" i="1"/>
  <c r="W80" i="1"/>
  <c r="W81" i="1"/>
  <c r="W82" i="1"/>
  <c r="W83" i="1"/>
  <c r="W84" i="1"/>
  <c r="W85" i="1"/>
  <c r="W86" i="1"/>
  <c r="W87" i="1"/>
  <c r="W88" i="1"/>
  <c r="W89" i="1"/>
  <c r="W90" i="1"/>
  <c r="W91" i="1"/>
  <c r="W92" i="1"/>
  <c r="W93" i="1"/>
  <c r="W94" i="1"/>
  <c r="W95" i="1"/>
  <c r="W96" i="1"/>
  <c r="W97" i="1"/>
  <c r="W98" i="1"/>
  <c r="W99" i="1"/>
  <c r="W100" i="1"/>
  <c r="W101" i="1"/>
  <c r="W102" i="1"/>
  <c r="W103" i="1"/>
  <c r="W104" i="1"/>
  <c r="W105" i="1"/>
  <c r="W106" i="1"/>
  <c r="W107" i="1"/>
  <c r="W108" i="1"/>
  <c r="W109" i="1"/>
  <c r="W110" i="1"/>
  <c r="W111" i="1"/>
  <c r="W112" i="1"/>
  <c r="W113" i="1"/>
  <c r="W114" i="1"/>
  <c r="W115" i="1"/>
  <c r="W116" i="1"/>
  <c r="W117" i="1"/>
  <c r="W118" i="1"/>
  <c r="W119" i="1"/>
  <c r="W120" i="1"/>
  <c r="W121" i="1"/>
  <c r="W122" i="1"/>
  <c r="W123" i="1"/>
  <c r="W124" i="1"/>
  <c r="W125" i="1"/>
  <c r="W126" i="1"/>
  <c r="W127" i="1"/>
  <c r="W128" i="1"/>
  <c r="W129" i="1"/>
  <c r="W130" i="1"/>
  <c r="W131" i="1"/>
  <c r="W132" i="1"/>
  <c r="W133" i="1"/>
  <c r="W134" i="1"/>
  <c r="W135" i="1"/>
  <c r="W136" i="1"/>
  <c r="W137" i="1"/>
  <c r="W138" i="1"/>
  <c r="W139" i="1"/>
  <c r="W140" i="1"/>
  <c r="W141" i="1"/>
  <c r="W142" i="1"/>
  <c r="W143" i="1"/>
  <c r="W144" i="1"/>
  <c r="W145" i="1"/>
  <c r="W146" i="1"/>
  <c r="W147" i="1"/>
  <c r="W148" i="1"/>
  <c r="W149" i="1"/>
  <c r="W150" i="1"/>
  <c r="W151" i="1"/>
  <c r="W152" i="1"/>
  <c r="W153" i="1"/>
  <c r="W154" i="1"/>
  <c r="W155" i="1"/>
  <c r="W156" i="1"/>
  <c r="W157" i="1"/>
  <c r="W158" i="1"/>
  <c r="W159" i="1"/>
  <c r="W160" i="1"/>
  <c r="W161" i="1"/>
  <c r="W162" i="1"/>
  <c r="W163" i="1"/>
  <c r="W164" i="1"/>
  <c r="W165" i="1"/>
  <c r="W166" i="1"/>
  <c r="W167" i="1"/>
  <c r="W168" i="1"/>
  <c r="W169" i="1"/>
  <c r="W170" i="1"/>
  <c r="W171" i="1"/>
  <c r="W172" i="1"/>
  <c r="W173" i="1"/>
  <c r="W174" i="1"/>
  <c r="W175" i="1"/>
  <c r="W176" i="1"/>
  <c r="W177" i="1"/>
  <c r="W178" i="1"/>
  <c r="W179" i="1"/>
  <c r="W181" i="1"/>
  <c r="W180" i="1"/>
  <c r="W182" i="1"/>
  <c r="W183" i="1"/>
  <c r="W184" i="1"/>
  <c r="W185" i="1"/>
  <c r="W186" i="1"/>
  <c r="W187" i="1"/>
  <c r="W188" i="1"/>
  <c r="W189" i="1"/>
  <c r="W190" i="1"/>
  <c r="W191" i="1"/>
  <c r="W194" i="1"/>
  <c r="W195" i="1"/>
  <c r="W196" i="1"/>
  <c r="W197" i="1"/>
  <c r="W198" i="1"/>
  <c r="W199" i="1"/>
  <c r="W200" i="1"/>
  <c r="W201" i="1"/>
  <c r="W202" i="1"/>
  <c r="W203" i="1"/>
  <c r="W204" i="1"/>
  <c r="W205" i="1"/>
  <c r="W207" i="1"/>
  <c r="W209" i="1"/>
  <c r="W210" i="1"/>
  <c r="W211" i="1"/>
  <c r="W212" i="1"/>
  <c r="W213" i="1"/>
  <c r="W214" i="1"/>
  <c r="W215" i="1"/>
  <c r="W216" i="1"/>
  <c r="W217" i="1"/>
  <c r="W218" i="1"/>
  <c r="W220" i="1"/>
  <c r="W221" i="1"/>
  <c r="W222" i="1"/>
  <c r="W223" i="1"/>
  <c r="W224" i="1"/>
  <c r="W225" i="1"/>
  <c r="W226" i="1"/>
  <c r="W227" i="1"/>
  <c r="W9" i="1"/>
  <c r="O228" i="1"/>
  <c r="P228" i="1"/>
  <c r="Q228" i="1"/>
  <c r="N228" i="1"/>
  <c r="J228" i="1"/>
  <c r="K228" i="1"/>
  <c r="L228" i="1"/>
  <c r="M228" i="1"/>
  <c r="I228" i="1"/>
  <c r="E228" i="1"/>
  <c r="D228" i="1"/>
  <c r="F10" i="1"/>
  <c r="G10" i="1" s="1"/>
  <c r="F11" i="1"/>
  <c r="G11" i="1" s="1"/>
  <c r="F12" i="1"/>
  <c r="H12" i="1" s="1"/>
  <c r="F13" i="1"/>
  <c r="H13" i="1" s="1"/>
  <c r="F14" i="1"/>
  <c r="H14" i="1" s="1"/>
  <c r="F15" i="1"/>
  <c r="H15" i="1" s="1"/>
  <c r="F16" i="1"/>
  <c r="H16" i="1" s="1"/>
  <c r="F17" i="1"/>
  <c r="G17" i="1" s="1"/>
  <c r="F18" i="1"/>
  <c r="G18" i="1" s="1"/>
  <c r="F19" i="1"/>
  <c r="F20" i="1"/>
  <c r="H20" i="1" s="1"/>
  <c r="F21" i="1"/>
  <c r="H21" i="1" s="1"/>
  <c r="F22" i="1"/>
  <c r="H22" i="1" s="1"/>
  <c r="F23" i="1"/>
  <c r="H23" i="1" s="1"/>
  <c r="F24" i="1"/>
  <c r="H24" i="1" s="1"/>
  <c r="F25" i="1"/>
  <c r="G25" i="1" s="1"/>
  <c r="F26" i="1"/>
  <c r="G26" i="1" s="1"/>
  <c r="F27" i="1"/>
  <c r="F28" i="1"/>
  <c r="H28" i="1" s="1"/>
  <c r="F29" i="1"/>
  <c r="H29" i="1" s="1"/>
  <c r="F30" i="1"/>
  <c r="H30" i="1" s="1"/>
  <c r="F31" i="1"/>
  <c r="H31" i="1" s="1"/>
  <c r="F32" i="1"/>
  <c r="H32" i="1" s="1"/>
  <c r="F33" i="1"/>
  <c r="H33" i="1" s="1"/>
  <c r="F34" i="1"/>
  <c r="G34" i="1" s="1"/>
  <c r="F35" i="1"/>
  <c r="G35" i="1" s="1"/>
  <c r="F36" i="1"/>
  <c r="H36" i="1" s="1"/>
  <c r="F37" i="1"/>
  <c r="H37" i="1" s="1"/>
  <c r="F38" i="1"/>
  <c r="H38" i="1" s="1"/>
  <c r="F39" i="1"/>
  <c r="H39" i="1" s="1"/>
  <c r="F40" i="1"/>
  <c r="H40" i="1" s="1"/>
  <c r="F41" i="1"/>
  <c r="H41" i="1" s="1"/>
  <c r="F42" i="1"/>
  <c r="G42" i="1" s="1"/>
  <c r="F43" i="1"/>
  <c r="G43" i="1" s="1"/>
  <c r="F44" i="1"/>
  <c r="H44" i="1" s="1"/>
  <c r="F45" i="1"/>
  <c r="H45" i="1" s="1"/>
  <c r="F46" i="1"/>
  <c r="H46" i="1" s="1"/>
  <c r="F47" i="1"/>
  <c r="H47" i="1" s="1"/>
  <c r="F48" i="1"/>
  <c r="H48" i="1" s="1"/>
  <c r="F49" i="1"/>
  <c r="H49" i="1" s="1"/>
  <c r="F50" i="1"/>
  <c r="G50" i="1" s="1"/>
  <c r="F51" i="1"/>
  <c r="F52" i="1"/>
  <c r="H52" i="1" s="1"/>
  <c r="F53" i="1"/>
  <c r="H53" i="1" s="1"/>
  <c r="F54" i="1"/>
  <c r="H54" i="1" s="1"/>
  <c r="F55" i="1"/>
  <c r="H55" i="1" s="1"/>
  <c r="F56" i="1"/>
  <c r="H56" i="1" s="1"/>
  <c r="F57" i="1"/>
  <c r="G57" i="1" s="1"/>
  <c r="F58" i="1"/>
  <c r="G58" i="1" s="1"/>
  <c r="F59" i="1"/>
  <c r="F60" i="1"/>
  <c r="H60" i="1" s="1"/>
  <c r="F61" i="1"/>
  <c r="H61" i="1" s="1"/>
  <c r="F62" i="1"/>
  <c r="H62" i="1" s="1"/>
  <c r="F63" i="1"/>
  <c r="H63" i="1" s="1"/>
  <c r="F64" i="1"/>
  <c r="H64" i="1" s="1"/>
  <c r="F65" i="1"/>
  <c r="H65" i="1" s="1"/>
  <c r="F66" i="1"/>
  <c r="G66" i="1" s="1"/>
  <c r="F67" i="1"/>
  <c r="G67" i="1" s="1"/>
  <c r="F68" i="1"/>
  <c r="H68" i="1" s="1"/>
  <c r="F69" i="1"/>
  <c r="H69" i="1" s="1"/>
  <c r="F70" i="1"/>
  <c r="H70" i="1" s="1"/>
  <c r="F71" i="1"/>
  <c r="H71" i="1" s="1"/>
  <c r="F72" i="1"/>
  <c r="H72" i="1" s="1"/>
  <c r="F73" i="1"/>
  <c r="H73" i="1" s="1"/>
  <c r="F74" i="1"/>
  <c r="G74" i="1" s="1"/>
  <c r="F75" i="1"/>
  <c r="G75" i="1" s="1"/>
  <c r="F76" i="1"/>
  <c r="H76" i="1" s="1"/>
  <c r="F77" i="1"/>
  <c r="H77" i="1" s="1"/>
  <c r="F78" i="1"/>
  <c r="H78" i="1" s="1"/>
  <c r="F79" i="1"/>
  <c r="H79" i="1" s="1"/>
  <c r="F80" i="1"/>
  <c r="H80" i="1" s="1"/>
  <c r="F81" i="1"/>
  <c r="H81" i="1" s="1"/>
  <c r="F82" i="1"/>
  <c r="G82" i="1" s="1"/>
  <c r="F83" i="1"/>
  <c r="F84" i="1"/>
  <c r="H84" i="1" s="1"/>
  <c r="F85" i="1"/>
  <c r="H85" i="1" s="1"/>
  <c r="F86" i="1"/>
  <c r="H86" i="1" s="1"/>
  <c r="F87" i="1"/>
  <c r="H87" i="1" s="1"/>
  <c r="F88" i="1"/>
  <c r="H88" i="1" s="1"/>
  <c r="F89" i="1"/>
  <c r="G89" i="1" s="1"/>
  <c r="F90" i="1"/>
  <c r="G90" i="1" s="1"/>
  <c r="F91" i="1"/>
  <c r="F92" i="1"/>
  <c r="H92" i="1" s="1"/>
  <c r="F93" i="1"/>
  <c r="H93" i="1" s="1"/>
  <c r="F94" i="1"/>
  <c r="H94" i="1" s="1"/>
  <c r="F95" i="1"/>
  <c r="H95" i="1" s="1"/>
  <c r="F96" i="1"/>
  <c r="H96" i="1" s="1"/>
  <c r="F97" i="1"/>
  <c r="H97" i="1" s="1"/>
  <c r="F98" i="1"/>
  <c r="G98" i="1" s="1"/>
  <c r="F99" i="1"/>
  <c r="G99" i="1" s="1"/>
  <c r="F100" i="1"/>
  <c r="H100" i="1" s="1"/>
  <c r="F101" i="1"/>
  <c r="H101" i="1" s="1"/>
  <c r="F102" i="1"/>
  <c r="H102" i="1" s="1"/>
  <c r="F103" i="1"/>
  <c r="H103" i="1" s="1"/>
  <c r="F104" i="1"/>
  <c r="H104" i="1" s="1"/>
  <c r="F105" i="1"/>
  <c r="H105" i="1" s="1"/>
  <c r="F106" i="1"/>
  <c r="G106" i="1" s="1"/>
  <c r="F107" i="1"/>
  <c r="G107" i="1" s="1"/>
  <c r="F108" i="1"/>
  <c r="H108" i="1" s="1"/>
  <c r="F109" i="1"/>
  <c r="H109" i="1" s="1"/>
  <c r="F110" i="1"/>
  <c r="H110" i="1" s="1"/>
  <c r="F111" i="1"/>
  <c r="F112" i="1"/>
  <c r="H112" i="1" s="1"/>
  <c r="F113" i="1"/>
  <c r="G113" i="1" s="1"/>
  <c r="F114" i="1"/>
  <c r="G114" i="1" s="1"/>
  <c r="F115" i="1"/>
  <c r="F116" i="1"/>
  <c r="H116" i="1" s="1"/>
  <c r="F117" i="1"/>
  <c r="H117" i="1" s="1"/>
  <c r="F118" i="1"/>
  <c r="H118" i="1" s="1"/>
  <c r="F119" i="1"/>
  <c r="H119" i="1" s="1"/>
  <c r="F120" i="1"/>
  <c r="H120" i="1" s="1"/>
  <c r="F121" i="1"/>
  <c r="G121" i="1" s="1"/>
  <c r="F122" i="1"/>
  <c r="G122" i="1" s="1"/>
  <c r="F123" i="1"/>
  <c r="F124" i="1"/>
  <c r="H124" i="1" s="1"/>
  <c r="F125" i="1"/>
  <c r="H125" i="1" s="1"/>
  <c r="F126" i="1"/>
  <c r="H126" i="1" s="1"/>
  <c r="F127" i="1"/>
  <c r="H127" i="1" s="1"/>
  <c r="F128" i="1"/>
  <c r="H128" i="1" s="1"/>
  <c r="F129" i="1"/>
  <c r="H129" i="1" s="1"/>
  <c r="F130" i="1"/>
  <c r="G130" i="1" s="1"/>
  <c r="F131" i="1"/>
  <c r="G131" i="1" s="1"/>
  <c r="F132" i="1"/>
  <c r="H132" i="1" s="1"/>
  <c r="F133" i="1"/>
  <c r="H133" i="1" s="1"/>
  <c r="F134" i="1"/>
  <c r="H134" i="1" s="1"/>
  <c r="F135" i="1"/>
  <c r="H135" i="1" s="1"/>
  <c r="F136" i="1"/>
  <c r="H136" i="1" s="1"/>
  <c r="F137" i="1"/>
  <c r="H137" i="1" s="1"/>
  <c r="F138" i="1"/>
  <c r="G138" i="1" s="1"/>
  <c r="F139" i="1"/>
  <c r="G139" i="1" s="1"/>
  <c r="F140" i="1"/>
  <c r="H140" i="1" s="1"/>
  <c r="F141" i="1"/>
  <c r="H141" i="1" s="1"/>
  <c r="F142" i="1"/>
  <c r="H142" i="1" s="1"/>
  <c r="F143" i="1"/>
  <c r="F144" i="1"/>
  <c r="H144" i="1" s="1"/>
  <c r="F145" i="1"/>
  <c r="G145" i="1" s="1"/>
  <c r="F146" i="1"/>
  <c r="G146" i="1" s="1"/>
  <c r="F147" i="1"/>
  <c r="F148" i="1"/>
  <c r="H148" i="1" s="1"/>
  <c r="F149" i="1"/>
  <c r="H149" i="1" s="1"/>
  <c r="F150" i="1"/>
  <c r="H150" i="1" s="1"/>
  <c r="F151" i="1"/>
  <c r="H151" i="1" s="1"/>
  <c r="F152" i="1"/>
  <c r="H152" i="1" s="1"/>
  <c r="F153" i="1"/>
  <c r="G153" i="1" s="1"/>
  <c r="F154" i="1"/>
  <c r="F155" i="1"/>
  <c r="H155" i="1" s="1"/>
  <c r="F156" i="1"/>
  <c r="H156" i="1" s="1"/>
  <c r="F157" i="1"/>
  <c r="H157" i="1" s="1"/>
  <c r="F158" i="1"/>
  <c r="H158" i="1" s="1"/>
  <c r="F159" i="1"/>
  <c r="H159" i="1" s="1"/>
  <c r="F160" i="1"/>
  <c r="H160" i="1" s="1"/>
  <c r="F161" i="1"/>
  <c r="G161" i="1" s="1"/>
  <c r="F162" i="1"/>
  <c r="G162" i="1" s="1"/>
  <c r="F163" i="1"/>
  <c r="H163" i="1" s="1"/>
  <c r="F164" i="1"/>
  <c r="H164" i="1" s="1"/>
  <c r="F165" i="1"/>
  <c r="H165" i="1" s="1"/>
  <c r="F166" i="1"/>
  <c r="H166" i="1" s="1"/>
  <c r="F167" i="1"/>
  <c r="H167" i="1" s="1"/>
  <c r="F168" i="1"/>
  <c r="H168" i="1" s="1"/>
  <c r="F169" i="1"/>
  <c r="G169" i="1" s="1"/>
  <c r="F170" i="1"/>
  <c r="H170" i="1" s="1"/>
  <c r="F171" i="1"/>
  <c r="H171" i="1" s="1"/>
  <c r="F172" i="1"/>
  <c r="F173" i="1"/>
  <c r="H173" i="1" s="1"/>
  <c r="F174" i="1"/>
  <c r="H174" i="1" s="1"/>
  <c r="F175" i="1"/>
  <c r="G175" i="1" s="1"/>
  <c r="F176" i="1"/>
  <c r="F177" i="1"/>
  <c r="H177" i="1" s="1"/>
  <c r="F178" i="1"/>
  <c r="H178" i="1" s="1"/>
  <c r="F179" i="1"/>
  <c r="H179" i="1" s="1"/>
  <c r="F181" i="1"/>
  <c r="H181" i="1" s="1"/>
  <c r="F180" i="1"/>
  <c r="H180" i="1" s="1"/>
  <c r="F182" i="1"/>
  <c r="G182" i="1" s="1"/>
  <c r="F183" i="1"/>
  <c r="G183" i="1" s="1"/>
  <c r="F184" i="1"/>
  <c r="F185" i="1"/>
  <c r="H185" i="1" s="1"/>
  <c r="F186" i="1"/>
  <c r="H186" i="1" s="1"/>
  <c r="F187" i="1"/>
  <c r="H187" i="1" s="1"/>
  <c r="F188" i="1"/>
  <c r="H188" i="1" s="1"/>
  <c r="F189" i="1"/>
  <c r="H189" i="1" s="1"/>
  <c r="F190" i="1"/>
  <c r="H190" i="1" s="1"/>
  <c r="F191" i="1"/>
  <c r="G191" i="1" s="1"/>
  <c r="F193" i="1"/>
  <c r="G193" i="1" s="1"/>
  <c r="F194" i="1"/>
  <c r="H194" i="1" s="1"/>
  <c r="F195" i="1"/>
  <c r="H195" i="1" s="1"/>
  <c r="F196" i="1"/>
  <c r="H196" i="1" s="1"/>
  <c r="F197" i="1"/>
  <c r="H197" i="1" s="1"/>
  <c r="F198" i="1"/>
  <c r="H198" i="1" s="1"/>
  <c r="F199" i="1"/>
  <c r="H199" i="1" s="1"/>
  <c r="F200" i="1"/>
  <c r="G200" i="1" s="1"/>
  <c r="F201" i="1"/>
  <c r="G201" i="1" s="1"/>
  <c r="F202" i="1"/>
  <c r="H202" i="1" s="1"/>
  <c r="F203" i="1"/>
  <c r="H203" i="1" s="1"/>
  <c r="F204" i="1"/>
  <c r="H204" i="1" s="1"/>
  <c r="F205" i="1"/>
  <c r="F207" i="1"/>
  <c r="H207" i="1" s="1"/>
  <c r="F209" i="1"/>
  <c r="H209" i="1" s="1"/>
  <c r="F210" i="1"/>
  <c r="G210" i="1" s="1"/>
  <c r="F211" i="1"/>
  <c r="F212" i="1"/>
  <c r="H212" i="1" s="1"/>
  <c r="F213" i="1"/>
  <c r="H213" i="1" s="1"/>
  <c r="F214" i="1"/>
  <c r="H214" i="1" s="1"/>
  <c r="F215" i="1"/>
  <c r="H215" i="1" s="1"/>
  <c r="F216" i="1"/>
  <c r="H216" i="1" s="1"/>
  <c r="F217" i="1"/>
  <c r="G217" i="1" s="1"/>
  <c r="F218" i="1"/>
  <c r="G218" i="1" s="1"/>
  <c r="F220" i="1"/>
  <c r="G220" i="1" s="1"/>
  <c r="F221" i="1"/>
  <c r="H221" i="1" s="1"/>
  <c r="F222" i="1"/>
  <c r="H222" i="1" s="1"/>
  <c r="F223" i="1"/>
  <c r="H223" i="1" s="1"/>
  <c r="F224" i="1"/>
  <c r="H224" i="1" s="1"/>
  <c r="F225" i="1"/>
  <c r="H225" i="1" s="1"/>
  <c r="F226" i="1"/>
  <c r="H226" i="1" s="1"/>
  <c r="F227" i="1"/>
  <c r="G227" i="1" s="1"/>
  <c r="F9" i="1"/>
  <c r="G9" i="1" s="1"/>
  <c r="R227" i="1"/>
  <c r="U227" i="1" s="1"/>
  <c r="X227" i="1" s="1"/>
  <c r="R226" i="1"/>
  <c r="T226" i="1" s="1"/>
  <c r="R225" i="1"/>
  <c r="R224" i="1"/>
  <c r="R223" i="1"/>
  <c r="R222" i="1"/>
  <c r="R221" i="1"/>
  <c r="R220" i="1"/>
  <c r="T220" i="1" s="1"/>
  <c r="R218" i="1"/>
  <c r="T218" i="1" s="1"/>
  <c r="R217" i="1"/>
  <c r="R216" i="1"/>
  <c r="R215" i="1"/>
  <c r="R214" i="1"/>
  <c r="R213" i="1"/>
  <c r="R212" i="1"/>
  <c r="R211" i="1"/>
  <c r="T211" i="1" s="1"/>
  <c r="R210" i="1"/>
  <c r="U210" i="1" s="1"/>
  <c r="X210" i="1" s="1"/>
  <c r="R209" i="1"/>
  <c r="T209" i="1" s="1"/>
  <c r="R207" i="1"/>
  <c r="T207" i="1" s="1"/>
  <c r="R205" i="1"/>
  <c r="R204" i="1"/>
  <c r="R203" i="1"/>
  <c r="R202" i="1"/>
  <c r="U202" i="1" s="1"/>
  <c r="X202" i="1" s="1"/>
  <c r="R201" i="1"/>
  <c r="T201" i="1" s="1"/>
  <c r="R200" i="1"/>
  <c r="U200" i="1" s="1"/>
  <c r="X200" i="1" s="1"/>
  <c r="R199" i="1"/>
  <c r="R198" i="1"/>
  <c r="R197" i="1"/>
  <c r="R196" i="1"/>
  <c r="R195" i="1"/>
  <c r="R194" i="1"/>
  <c r="U194" i="1" s="1"/>
  <c r="X194" i="1" s="1"/>
  <c r="R193" i="1"/>
  <c r="R191" i="1"/>
  <c r="R190" i="1"/>
  <c r="R189" i="1"/>
  <c r="R188" i="1"/>
  <c r="R187" i="1"/>
  <c r="R186" i="1"/>
  <c r="R185" i="1"/>
  <c r="R184" i="1"/>
  <c r="U184" i="1" s="1"/>
  <c r="X184" i="1" s="1"/>
  <c r="R183" i="1"/>
  <c r="R182" i="1"/>
  <c r="T180" i="1"/>
  <c r="R179" i="1"/>
  <c r="R178" i="1"/>
  <c r="R177" i="1"/>
  <c r="R176" i="1"/>
  <c r="R175" i="1"/>
  <c r="T175" i="1" s="1"/>
  <c r="R174" i="1"/>
  <c r="U174" i="1" s="1"/>
  <c r="X174" i="1" s="1"/>
  <c r="R173" i="1"/>
  <c r="T173" i="1" s="1"/>
  <c r="R172" i="1"/>
  <c r="R171" i="1"/>
  <c r="R170" i="1"/>
  <c r="R169" i="1"/>
  <c r="R168" i="1"/>
  <c r="U168" i="1" s="1"/>
  <c r="X168" i="1" s="1"/>
  <c r="R167" i="1"/>
  <c r="U167" i="1" s="1"/>
  <c r="X167" i="1" s="1"/>
  <c r="R166" i="1"/>
  <c r="T166" i="1" s="1"/>
  <c r="R165" i="1"/>
  <c r="R164" i="1"/>
  <c r="R163" i="1"/>
  <c r="R162" i="1"/>
  <c r="R161" i="1"/>
  <c r="R160" i="1"/>
  <c r="R159" i="1"/>
  <c r="U159" i="1" s="1"/>
  <c r="X159" i="1" s="1"/>
  <c r="R158" i="1"/>
  <c r="R157" i="1"/>
  <c r="R156" i="1"/>
  <c r="R155" i="1"/>
  <c r="R154" i="1"/>
  <c r="R153" i="1"/>
  <c r="R152" i="1"/>
  <c r="R151" i="1"/>
  <c r="T151" i="1" s="1"/>
  <c r="R150" i="1"/>
  <c r="R149" i="1"/>
  <c r="U149" i="1" s="1"/>
  <c r="X149" i="1" s="1"/>
  <c r="R148" i="1"/>
  <c r="R147" i="1"/>
  <c r="R146" i="1"/>
  <c r="T145" i="1"/>
  <c r="R144" i="1"/>
  <c r="R143" i="1"/>
  <c r="T143" i="1" s="1"/>
  <c r="R141" i="1"/>
  <c r="R140" i="1"/>
  <c r="R139" i="1"/>
  <c r="R138" i="1"/>
  <c r="R137" i="1"/>
  <c r="T137" i="1" s="1"/>
  <c r="R136" i="1"/>
  <c r="U136" i="1" s="1"/>
  <c r="X136" i="1" s="1"/>
  <c r="R135" i="1"/>
  <c r="R134" i="1"/>
  <c r="R133" i="1"/>
  <c r="R132" i="1"/>
  <c r="R131" i="1"/>
  <c r="R130" i="1"/>
  <c r="R129" i="1"/>
  <c r="T129" i="1" s="1"/>
  <c r="R128" i="1"/>
  <c r="U128" i="1" s="1"/>
  <c r="X128" i="1" s="1"/>
  <c r="R127" i="1"/>
  <c r="R126" i="1"/>
  <c r="R125" i="1"/>
  <c r="U125" i="1" s="1"/>
  <c r="X125" i="1" s="1"/>
  <c r="R124" i="1"/>
  <c r="R123" i="1"/>
  <c r="R122" i="1"/>
  <c r="R121" i="1"/>
  <c r="R120" i="1"/>
  <c r="R119" i="1"/>
  <c r="T119" i="1" s="1"/>
  <c r="R118" i="1"/>
  <c r="R117" i="1"/>
  <c r="U117" i="1" s="1"/>
  <c r="X117" i="1" s="1"/>
  <c r="R116" i="1"/>
  <c r="R115" i="1"/>
  <c r="U115" i="1" s="1"/>
  <c r="X115" i="1" s="1"/>
  <c r="R114" i="1"/>
  <c r="R113" i="1"/>
  <c r="T113" i="1" s="1"/>
  <c r="R112" i="1"/>
  <c r="R111" i="1"/>
  <c r="T111" i="1" s="1"/>
  <c r="R110" i="1"/>
  <c r="R109" i="1"/>
  <c r="R108" i="1"/>
  <c r="R107" i="1"/>
  <c r="R106" i="1"/>
  <c r="R105" i="1"/>
  <c r="R104" i="1"/>
  <c r="R103" i="1"/>
  <c r="R102" i="1"/>
  <c r="R101" i="1"/>
  <c r="R100" i="1"/>
  <c r="R99" i="1"/>
  <c r="R98" i="1"/>
  <c r="R97" i="1"/>
  <c r="R96" i="1"/>
  <c r="R95" i="1"/>
  <c r="R94" i="1"/>
  <c r="R93" i="1"/>
  <c r="U93" i="1" s="1"/>
  <c r="X93" i="1" s="1"/>
  <c r="R92" i="1"/>
  <c r="R91" i="1"/>
  <c r="R90" i="1"/>
  <c r="R89" i="1"/>
  <c r="R88" i="1"/>
  <c r="R87" i="1"/>
  <c r="T87" i="1" s="1"/>
  <c r="R86" i="1"/>
  <c r="R85" i="1"/>
  <c r="U85" i="1" s="1"/>
  <c r="X85" i="1" s="1"/>
  <c r="R84" i="1"/>
  <c r="R83" i="1"/>
  <c r="U83" i="1" s="1"/>
  <c r="X83" i="1" s="1"/>
  <c r="R82" i="1"/>
  <c r="R81" i="1"/>
  <c r="T81" i="1" s="1"/>
  <c r="R80" i="1"/>
  <c r="R79" i="1"/>
  <c r="T79" i="1" s="1"/>
  <c r="R78" i="1"/>
  <c r="R77" i="1"/>
  <c r="R76" i="1"/>
  <c r="R75" i="1"/>
  <c r="U75" i="1" s="1"/>
  <c r="X75" i="1" s="1"/>
  <c r="R74" i="1"/>
  <c r="R73" i="1"/>
  <c r="T73" i="1" s="1"/>
  <c r="R72" i="1"/>
  <c r="R71" i="1"/>
  <c r="R70" i="1"/>
  <c r="R69" i="1"/>
  <c r="R68" i="1"/>
  <c r="R67" i="1"/>
  <c r="R66" i="1"/>
  <c r="R65" i="1"/>
  <c r="R64" i="1"/>
  <c r="R63" i="1"/>
  <c r="R62" i="1"/>
  <c r="R61" i="1"/>
  <c r="U61" i="1" s="1"/>
  <c r="X61" i="1" s="1"/>
  <c r="R60" i="1"/>
  <c r="R59" i="1"/>
  <c r="R58" i="1"/>
  <c r="R57" i="1"/>
  <c r="R56" i="1"/>
  <c r="R55" i="1"/>
  <c r="T55" i="1" s="1"/>
  <c r="R54" i="1"/>
  <c r="R53" i="1"/>
  <c r="R52" i="1"/>
  <c r="R51" i="1"/>
  <c r="U51" i="1" s="1"/>
  <c r="X51" i="1" s="1"/>
  <c r="R50" i="1"/>
  <c r="R49" i="1"/>
  <c r="T49" i="1" s="1"/>
  <c r="R48" i="1"/>
  <c r="R47" i="1"/>
  <c r="T47" i="1" s="1"/>
  <c r="R46" i="1"/>
  <c r="R45" i="1"/>
  <c r="R44" i="1"/>
  <c r="R43" i="1"/>
  <c r="U43" i="1" s="1"/>
  <c r="X43" i="1" s="1"/>
  <c r="R42" i="1"/>
  <c r="R41" i="1"/>
  <c r="R40" i="1"/>
  <c r="R39" i="1"/>
  <c r="R38" i="1"/>
  <c r="R37" i="1"/>
  <c r="R36" i="1"/>
  <c r="R35" i="1"/>
  <c r="R34" i="1"/>
  <c r="R33" i="1"/>
  <c r="T33" i="1" s="1"/>
  <c r="R32" i="1"/>
  <c r="R31" i="1"/>
  <c r="S31" i="1" s="1"/>
  <c r="V31" i="1" s="1"/>
  <c r="Y31" i="1" s="1"/>
  <c r="R30" i="1"/>
  <c r="R29" i="1"/>
  <c r="R28" i="1"/>
  <c r="U28" i="1" s="1"/>
  <c r="X28" i="1" s="1"/>
  <c r="R27" i="1"/>
  <c r="R26" i="1"/>
  <c r="R25" i="1"/>
  <c r="R24" i="1"/>
  <c r="R23" i="1"/>
  <c r="T23" i="1" s="1"/>
  <c r="R22" i="1"/>
  <c r="R21" i="1"/>
  <c r="R20" i="1"/>
  <c r="R19" i="1"/>
  <c r="R18" i="1"/>
  <c r="R17" i="1"/>
  <c r="T17" i="1" s="1"/>
  <c r="R16" i="1"/>
  <c r="R15" i="1"/>
  <c r="T15" i="1" s="1"/>
  <c r="R14" i="1"/>
  <c r="R13" i="1"/>
  <c r="R12" i="1"/>
  <c r="R11" i="1"/>
  <c r="R10" i="1"/>
  <c r="R9" i="1"/>
  <c r="S193" i="1" l="1"/>
  <c r="V193" i="1" s="1"/>
  <c r="Y193" i="1" s="1"/>
  <c r="T193" i="1"/>
  <c r="U193" i="1"/>
  <c r="X193" i="1" s="1"/>
  <c r="G39" i="1"/>
  <c r="H220" i="1"/>
  <c r="S218" i="1"/>
  <c r="V218" i="1" s="1"/>
  <c r="Y218" i="1" s="1"/>
  <c r="G81" i="1"/>
  <c r="G71" i="1"/>
  <c r="G55" i="1"/>
  <c r="G168" i="1"/>
  <c r="G31" i="1"/>
  <c r="G215" i="1"/>
  <c r="H35" i="1"/>
  <c r="G129" i="1"/>
  <c r="G23" i="1"/>
  <c r="H169" i="1"/>
  <c r="G63" i="1"/>
  <c r="H107" i="1"/>
  <c r="H99" i="1"/>
  <c r="G41" i="1"/>
  <c r="H43" i="1"/>
  <c r="S48" i="1"/>
  <c r="V48" i="1" s="1"/>
  <c r="Y48" i="1" s="1"/>
  <c r="U48" i="1"/>
  <c r="X48" i="1" s="1"/>
  <c r="T48" i="1"/>
  <c r="S96" i="1"/>
  <c r="V96" i="1" s="1"/>
  <c r="Y96" i="1" s="1"/>
  <c r="T96" i="1"/>
  <c r="S152" i="1"/>
  <c r="V152" i="1" s="1"/>
  <c r="Y152" i="1" s="1"/>
  <c r="U152" i="1"/>
  <c r="X152" i="1" s="1"/>
  <c r="T152" i="1"/>
  <c r="H111" i="1"/>
  <c r="G111" i="1"/>
  <c r="S9" i="1"/>
  <c r="T9" i="1"/>
  <c r="S97" i="1"/>
  <c r="V97" i="1" s="1"/>
  <c r="Y97" i="1" s="1"/>
  <c r="U97" i="1"/>
  <c r="X97" i="1" s="1"/>
  <c r="S14" i="1"/>
  <c r="V14" i="1" s="1"/>
  <c r="Y14" i="1" s="1"/>
  <c r="U14" i="1"/>
  <c r="X14" i="1" s="1"/>
  <c r="T14" i="1"/>
  <c r="S22" i="1"/>
  <c r="V22" i="1" s="1"/>
  <c r="Y22" i="1" s="1"/>
  <c r="U22" i="1"/>
  <c r="X22" i="1" s="1"/>
  <c r="T22" i="1"/>
  <c r="S30" i="1"/>
  <c r="V30" i="1" s="1"/>
  <c r="Y30" i="1" s="1"/>
  <c r="T30" i="1"/>
  <c r="U30" i="1"/>
  <c r="X30" i="1" s="1"/>
  <c r="S38" i="1"/>
  <c r="V38" i="1" s="1"/>
  <c r="Y38" i="1" s="1"/>
  <c r="U38" i="1"/>
  <c r="X38" i="1" s="1"/>
  <c r="T38" i="1"/>
  <c r="S46" i="1"/>
  <c r="V46" i="1" s="1"/>
  <c r="Y46" i="1" s="1"/>
  <c r="U46" i="1"/>
  <c r="X46" i="1" s="1"/>
  <c r="T46" i="1"/>
  <c r="S54" i="1"/>
  <c r="V54" i="1" s="1"/>
  <c r="Y54" i="1" s="1"/>
  <c r="U54" i="1"/>
  <c r="X54" i="1" s="1"/>
  <c r="T54" i="1"/>
  <c r="S62" i="1"/>
  <c r="V62" i="1" s="1"/>
  <c r="Y62" i="1" s="1"/>
  <c r="U62" i="1"/>
  <c r="X62" i="1" s="1"/>
  <c r="T62" i="1"/>
  <c r="S70" i="1"/>
  <c r="V70" i="1" s="1"/>
  <c r="Y70" i="1" s="1"/>
  <c r="U70" i="1"/>
  <c r="X70" i="1" s="1"/>
  <c r="T70" i="1"/>
  <c r="S78" i="1"/>
  <c r="V78" i="1" s="1"/>
  <c r="Y78" i="1" s="1"/>
  <c r="U78" i="1"/>
  <c r="X78" i="1" s="1"/>
  <c r="T78" i="1"/>
  <c r="S86" i="1"/>
  <c r="V86" i="1" s="1"/>
  <c r="Y86" i="1" s="1"/>
  <c r="U86" i="1"/>
  <c r="X86" i="1" s="1"/>
  <c r="T86" i="1"/>
  <c r="S94" i="1"/>
  <c r="V94" i="1" s="1"/>
  <c r="Y94" i="1" s="1"/>
  <c r="U94" i="1"/>
  <c r="X94" i="1" s="1"/>
  <c r="T94" i="1"/>
  <c r="S102" i="1"/>
  <c r="V102" i="1" s="1"/>
  <c r="Y102" i="1" s="1"/>
  <c r="U102" i="1"/>
  <c r="X102" i="1" s="1"/>
  <c r="T102" i="1"/>
  <c r="S110" i="1"/>
  <c r="V110" i="1" s="1"/>
  <c r="Y110" i="1" s="1"/>
  <c r="U110" i="1"/>
  <c r="X110" i="1" s="1"/>
  <c r="T110" i="1"/>
  <c r="S118" i="1"/>
  <c r="V118" i="1" s="1"/>
  <c r="Y118" i="1" s="1"/>
  <c r="U118" i="1"/>
  <c r="X118" i="1" s="1"/>
  <c r="T118" i="1"/>
  <c r="S126" i="1"/>
  <c r="V126" i="1" s="1"/>
  <c r="Y126" i="1" s="1"/>
  <c r="U126" i="1"/>
  <c r="X126" i="1" s="1"/>
  <c r="T126" i="1"/>
  <c r="S134" i="1"/>
  <c r="V134" i="1" s="1"/>
  <c r="Y134" i="1" s="1"/>
  <c r="U134" i="1"/>
  <c r="X134" i="1" s="1"/>
  <c r="T134" i="1"/>
  <c r="V142" i="1"/>
  <c r="Y142" i="1" s="1"/>
  <c r="U142" i="1"/>
  <c r="X142" i="1" s="1"/>
  <c r="T142" i="1"/>
  <c r="S150" i="1"/>
  <c r="V150" i="1" s="1"/>
  <c r="Y150" i="1" s="1"/>
  <c r="U150" i="1"/>
  <c r="X150" i="1" s="1"/>
  <c r="T150" i="1"/>
  <c r="S156" i="1"/>
  <c r="V156" i="1" s="1"/>
  <c r="Y156" i="1" s="1"/>
  <c r="T156" i="1"/>
  <c r="S164" i="1"/>
  <c r="V164" i="1" s="1"/>
  <c r="Y164" i="1" s="1"/>
  <c r="U164" i="1"/>
  <c r="X164" i="1" s="1"/>
  <c r="T164" i="1"/>
  <c r="S170" i="1"/>
  <c r="V170" i="1" s="1"/>
  <c r="Y170" i="1" s="1"/>
  <c r="U170" i="1"/>
  <c r="X170" i="1" s="1"/>
  <c r="T170" i="1"/>
  <c r="S178" i="1"/>
  <c r="V178" i="1" s="1"/>
  <c r="Y178" i="1" s="1"/>
  <c r="U178" i="1"/>
  <c r="X178" i="1" s="1"/>
  <c r="T178" i="1"/>
  <c r="S186" i="1"/>
  <c r="V186" i="1" s="1"/>
  <c r="Y186" i="1" s="1"/>
  <c r="U186" i="1"/>
  <c r="X186" i="1" s="1"/>
  <c r="T186" i="1"/>
  <c r="S195" i="1"/>
  <c r="V195" i="1" s="1"/>
  <c r="Y195" i="1" s="1"/>
  <c r="U195" i="1"/>
  <c r="X195" i="1" s="1"/>
  <c r="T195" i="1"/>
  <c r="S203" i="1"/>
  <c r="V203" i="1" s="1"/>
  <c r="Y203" i="1" s="1"/>
  <c r="U203" i="1"/>
  <c r="X203" i="1" s="1"/>
  <c r="T203" i="1"/>
  <c r="S213" i="1"/>
  <c r="V213" i="1" s="1"/>
  <c r="Y213" i="1" s="1"/>
  <c r="U213" i="1"/>
  <c r="X213" i="1" s="1"/>
  <c r="T213" i="1"/>
  <c r="S221" i="1"/>
  <c r="V221" i="1" s="1"/>
  <c r="Y221" i="1" s="1"/>
  <c r="T221" i="1"/>
  <c r="G226" i="1"/>
  <c r="G181" i="1"/>
  <c r="G137" i="1"/>
  <c r="G97" i="1"/>
  <c r="H9" i="1"/>
  <c r="H182" i="1"/>
  <c r="H121" i="1"/>
  <c r="H57" i="1"/>
  <c r="S40" i="1"/>
  <c r="V40" i="1" s="1"/>
  <c r="Y40" i="1" s="1"/>
  <c r="T40" i="1"/>
  <c r="S88" i="1"/>
  <c r="V88" i="1" s="1"/>
  <c r="Y88" i="1" s="1"/>
  <c r="U88" i="1"/>
  <c r="X88" i="1" s="1"/>
  <c r="T88" i="1"/>
  <c r="S144" i="1"/>
  <c r="V144" i="1" s="1"/>
  <c r="Y144" i="1" s="1"/>
  <c r="U144" i="1"/>
  <c r="X144" i="1" s="1"/>
  <c r="T144" i="1"/>
  <c r="S188" i="1"/>
  <c r="V188" i="1" s="1"/>
  <c r="Y188" i="1" s="1"/>
  <c r="U188" i="1"/>
  <c r="X188" i="1" s="1"/>
  <c r="T188" i="1"/>
  <c r="S41" i="1"/>
  <c r="V41" i="1" s="1"/>
  <c r="Y41" i="1" s="1"/>
  <c r="U41" i="1"/>
  <c r="X41" i="1" s="1"/>
  <c r="S89" i="1"/>
  <c r="V89" i="1" s="1"/>
  <c r="Y89" i="1" s="1"/>
  <c r="U89" i="1"/>
  <c r="X89" i="1" s="1"/>
  <c r="S121" i="1"/>
  <c r="V121" i="1" s="1"/>
  <c r="Y121" i="1" s="1"/>
  <c r="U121" i="1"/>
  <c r="X121" i="1" s="1"/>
  <c r="S167" i="1"/>
  <c r="V167" i="1" s="1"/>
  <c r="Y167" i="1" s="1"/>
  <c r="T167" i="1"/>
  <c r="S198" i="1"/>
  <c r="V198" i="1" s="1"/>
  <c r="Y198" i="1" s="1"/>
  <c r="U198" i="1"/>
  <c r="X198" i="1" s="1"/>
  <c r="T198" i="1"/>
  <c r="S15" i="1"/>
  <c r="V15" i="1" s="1"/>
  <c r="Y15" i="1" s="1"/>
  <c r="U15" i="1"/>
  <c r="X15" i="1" s="1"/>
  <c r="S23" i="1"/>
  <c r="V23" i="1" s="1"/>
  <c r="Y23" i="1" s="1"/>
  <c r="U23" i="1"/>
  <c r="X23" i="1" s="1"/>
  <c r="S39" i="1"/>
  <c r="V39" i="1" s="1"/>
  <c r="Y39" i="1" s="1"/>
  <c r="U39" i="1"/>
  <c r="X39" i="1" s="1"/>
  <c r="S47" i="1"/>
  <c r="V47" i="1" s="1"/>
  <c r="Y47" i="1" s="1"/>
  <c r="U47" i="1"/>
  <c r="X47" i="1" s="1"/>
  <c r="S55" i="1"/>
  <c r="V55" i="1" s="1"/>
  <c r="Y55" i="1" s="1"/>
  <c r="U55" i="1"/>
  <c r="X55" i="1" s="1"/>
  <c r="S63" i="1"/>
  <c r="V63" i="1" s="1"/>
  <c r="Y63" i="1" s="1"/>
  <c r="U63" i="1"/>
  <c r="X63" i="1" s="1"/>
  <c r="S71" i="1"/>
  <c r="V71" i="1" s="1"/>
  <c r="Y71" i="1" s="1"/>
  <c r="U71" i="1"/>
  <c r="X71" i="1" s="1"/>
  <c r="S79" i="1"/>
  <c r="V79" i="1" s="1"/>
  <c r="Y79" i="1" s="1"/>
  <c r="U79" i="1"/>
  <c r="X79" i="1" s="1"/>
  <c r="S87" i="1"/>
  <c r="V87" i="1" s="1"/>
  <c r="Y87" i="1" s="1"/>
  <c r="U87" i="1"/>
  <c r="X87" i="1" s="1"/>
  <c r="S95" i="1"/>
  <c r="V95" i="1" s="1"/>
  <c r="Y95" i="1" s="1"/>
  <c r="U95" i="1"/>
  <c r="X95" i="1" s="1"/>
  <c r="S103" i="1"/>
  <c r="V103" i="1" s="1"/>
  <c r="Y103" i="1" s="1"/>
  <c r="U103" i="1"/>
  <c r="X103" i="1" s="1"/>
  <c r="S111" i="1"/>
  <c r="V111" i="1" s="1"/>
  <c r="Y111" i="1" s="1"/>
  <c r="U111" i="1"/>
  <c r="X111" i="1" s="1"/>
  <c r="S119" i="1"/>
  <c r="V119" i="1" s="1"/>
  <c r="Y119" i="1" s="1"/>
  <c r="U119" i="1"/>
  <c r="X119" i="1" s="1"/>
  <c r="S127" i="1"/>
  <c r="V127" i="1" s="1"/>
  <c r="Y127" i="1" s="1"/>
  <c r="U127" i="1"/>
  <c r="X127" i="1" s="1"/>
  <c r="S135" i="1"/>
  <c r="V135" i="1" s="1"/>
  <c r="Y135" i="1" s="1"/>
  <c r="U135" i="1"/>
  <c r="X135" i="1" s="1"/>
  <c r="S143" i="1"/>
  <c r="V143" i="1" s="1"/>
  <c r="Y143" i="1" s="1"/>
  <c r="U143" i="1"/>
  <c r="X143" i="1" s="1"/>
  <c r="S151" i="1"/>
  <c r="V151" i="1" s="1"/>
  <c r="Y151" i="1" s="1"/>
  <c r="U151" i="1"/>
  <c r="X151" i="1" s="1"/>
  <c r="S157" i="1"/>
  <c r="V157" i="1" s="1"/>
  <c r="Y157" i="1" s="1"/>
  <c r="U157" i="1"/>
  <c r="X157" i="1" s="1"/>
  <c r="T157" i="1"/>
  <c r="S165" i="1"/>
  <c r="V165" i="1" s="1"/>
  <c r="Y165" i="1" s="1"/>
  <c r="U165" i="1"/>
  <c r="X165" i="1" s="1"/>
  <c r="T165" i="1"/>
  <c r="S171" i="1"/>
  <c r="V171" i="1" s="1"/>
  <c r="Y171" i="1" s="1"/>
  <c r="U171" i="1"/>
  <c r="X171" i="1" s="1"/>
  <c r="T171" i="1"/>
  <c r="S179" i="1"/>
  <c r="V179" i="1" s="1"/>
  <c r="Y179" i="1" s="1"/>
  <c r="U179" i="1"/>
  <c r="X179" i="1" s="1"/>
  <c r="T179" i="1"/>
  <c r="S187" i="1"/>
  <c r="V187" i="1" s="1"/>
  <c r="Y187" i="1" s="1"/>
  <c r="U187" i="1"/>
  <c r="X187" i="1" s="1"/>
  <c r="T187" i="1"/>
  <c r="S196" i="1"/>
  <c r="V196" i="1" s="1"/>
  <c r="Y196" i="1" s="1"/>
  <c r="U196" i="1"/>
  <c r="X196" i="1" s="1"/>
  <c r="T196" i="1"/>
  <c r="S204" i="1"/>
  <c r="V204" i="1" s="1"/>
  <c r="Y204" i="1" s="1"/>
  <c r="U204" i="1"/>
  <c r="X204" i="1" s="1"/>
  <c r="T204" i="1"/>
  <c r="S214" i="1"/>
  <c r="V214" i="1" s="1"/>
  <c r="Y214" i="1" s="1"/>
  <c r="U214" i="1"/>
  <c r="X214" i="1" s="1"/>
  <c r="T214" i="1"/>
  <c r="S222" i="1"/>
  <c r="V222" i="1" s="1"/>
  <c r="Y222" i="1" s="1"/>
  <c r="U222" i="1"/>
  <c r="X222" i="1" s="1"/>
  <c r="T222" i="1"/>
  <c r="G224" i="1"/>
  <c r="G174" i="1"/>
  <c r="G135" i="1"/>
  <c r="G95" i="1"/>
  <c r="G49" i="1"/>
  <c r="H113" i="1"/>
  <c r="S16" i="1"/>
  <c r="V16" i="1" s="1"/>
  <c r="Y16" i="1" s="1"/>
  <c r="T16" i="1"/>
  <c r="S64" i="1"/>
  <c r="V64" i="1" s="1"/>
  <c r="Y64" i="1" s="1"/>
  <c r="T64" i="1"/>
  <c r="S104" i="1"/>
  <c r="V104" i="1" s="1"/>
  <c r="Y104" i="1" s="1"/>
  <c r="T104" i="1"/>
  <c r="S136" i="1"/>
  <c r="V136" i="1" s="1"/>
  <c r="Y136" i="1" s="1"/>
  <c r="T136" i="1"/>
  <c r="V181" i="1"/>
  <c r="Y181" i="1" s="1"/>
  <c r="U181" i="1"/>
  <c r="X181" i="1" s="1"/>
  <c r="T181" i="1"/>
  <c r="S215" i="1"/>
  <c r="V215" i="1" s="1"/>
  <c r="Y215" i="1" s="1"/>
  <c r="U215" i="1"/>
  <c r="X215" i="1" s="1"/>
  <c r="T215" i="1"/>
  <c r="H143" i="1"/>
  <c r="G143" i="1"/>
  <c r="G87" i="1"/>
  <c r="U40" i="1"/>
  <c r="X40" i="1" s="1"/>
  <c r="S57" i="1"/>
  <c r="V57" i="1" s="1"/>
  <c r="Y57" i="1" s="1"/>
  <c r="U57" i="1"/>
  <c r="X57" i="1" s="1"/>
  <c r="S105" i="1"/>
  <c r="V105" i="1" s="1"/>
  <c r="Y105" i="1" s="1"/>
  <c r="U105" i="1"/>
  <c r="X105" i="1" s="1"/>
  <c r="V180" i="1"/>
  <c r="Y180" i="1" s="1"/>
  <c r="U180" i="1"/>
  <c r="X180" i="1" s="1"/>
  <c r="S189" i="1"/>
  <c r="V189" i="1" s="1"/>
  <c r="Y189" i="1" s="1"/>
  <c r="U189" i="1"/>
  <c r="X189" i="1" s="1"/>
  <c r="S216" i="1"/>
  <c r="V216" i="1" s="1"/>
  <c r="Y216" i="1" s="1"/>
  <c r="U216" i="1"/>
  <c r="X216" i="1" s="1"/>
  <c r="H205" i="1"/>
  <c r="G205" i="1"/>
  <c r="H172" i="1"/>
  <c r="G172" i="1"/>
  <c r="G209" i="1"/>
  <c r="G166" i="1"/>
  <c r="G127" i="1"/>
  <c r="H217" i="1"/>
  <c r="H162" i="1"/>
  <c r="T168" i="1"/>
  <c r="T105" i="1"/>
  <c r="T41" i="1"/>
  <c r="U9" i="1"/>
  <c r="X9" i="1" s="1"/>
  <c r="U31" i="1"/>
  <c r="X31" i="1" s="1"/>
  <c r="S32" i="1"/>
  <c r="V32" i="1" s="1"/>
  <c r="Y32" i="1" s="1"/>
  <c r="U32" i="1"/>
  <c r="X32" i="1" s="1"/>
  <c r="T32" i="1"/>
  <c r="S72" i="1"/>
  <c r="V72" i="1" s="1"/>
  <c r="Y72" i="1" s="1"/>
  <c r="T72" i="1"/>
  <c r="S112" i="1"/>
  <c r="V112" i="1" s="1"/>
  <c r="Y112" i="1" s="1"/>
  <c r="U112" i="1"/>
  <c r="X112" i="1" s="1"/>
  <c r="T112" i="1"/>
  <c r="S158" i="1"/>
  <c r="V158" i="1" s="1"/>
  <c r="Y158" i="1" s="1"/>
  <c r="U158" i="1"/>
  <c r="X158" i="1" s="1"/>
  <c r="S197" i="1"/>
  <c r="V197" i="1" s="1"/>
  <c r="Y197" i="1" s="1"/>
  <c r="U197" i="1"/>
  <c r="X197" i="1" s="1"/>
  <c r="T197" i="1"/>
  <c r="S17" i="1"/>
  <c r="V17" i="1" s="1"/>
  <c r="Y17" i="1" s="1"/>
  <c r="U17" i="1"/>
  <c r="X17" i="1" s="1"/>
  <c r="S65" i="1"/>
  <c r="V65" i="1" s="1"/>
  <c r="Y65" i="1" s="1"/>
  <c r="U65" i="1"/>
  <c r="X65" i="1" s="1"/>
  <c r="S137" i="1"/>
  <c r="V137" i="1" s="1"/>
  <c r="Y137" i="1" s="1"/>
  <c r="U137" i="1"/>
  <c r="X137" i="1" s="1"/>
  <c r="S10" i="1"/>
  <c r="V10" i="1" s="1"/>
  <c r="Y10" i="1" s="1"/>
  <c r="U10" i="1"/>
  <c r="X10" i="1" s="1"/>
  <c r="T10" i="1"/>
  <c r="S26" i="1"/>
  <c r="V26" i="1" s="1"/>
  <c r="Y26" i="1" s="1"/>
  <c r="T26" i="1"/>
  <c r="U26" i="1"/>
  <c r="X26" i="1" s="1"/>
  <c r="S42" i="1"/>
  <c r="V42" i="1" s="1"/>
  <c r="Y42" i="1" s="1"/>
  <c r="T42" i="1"/>
  <c r="U42" i="1"/>
  <c r="X42" i="1" s="1"/>
  <c r="S66" i="1"/>
  <c r="V66" i="1" s="1"/>
  <c r="Y66" i="1" s="1"/>
  <c r="U66" i="1"/>
  <c r="X66" i="1" s="1"/>
  <c r="T66" i="1"/>
  <c r="S82" i="1"/>
  <c r="V82" i="1" s="1"/>
  <c r="Y82" i="1" s="1"/>
  <c r="T82" i="1"/>
  <c r="U82" i="1"/>
  <c r="X82" i="1" s="1"/>
  <c r="S98" i="1"/>
  <c r="V98" i="1" s="1"/>
  <c r="Y98" i="1" s="1"/>
  <c r="U98" i="1"/>
  <c r="X98" i="1" s="1"/>
  <c r="T98" i="1"/>
  <c r="S114" i="1"/>
  <c r="V114" i="1" s="1"/>
  <c r="Y114" i="1" s="1"/>
  <c r="T114" i="1"/>
  <c r="U114" i="1"/>
  <c r="X114" i="1" s="1"/>
  <c r="S122" i="1"/>
  <c r="V122" i="1" s="1"/>
  <c r="Y122" i="1" s="1"/>
  <c r="T122" i="1"/>
  <c r="U122" i="1"/>
  <c r="X122" i="1" s="1"/>
  <c r="S130" i="1"/>
  <c r="V130" i="1" s="1"/>
  <c r="Y130" i="1" s="1"/>
  <c r="U130" i="1"/>
  <c r="X130" i="1" s="1"/>
  <c r="T130" i="1"/>
  <c r="S146" i="1"/>
  <c r="V146" i="1" s="1"/>
  <c r="Y146" i="1" s="1"/>
  <c r="T146" i="1"/>
  <c r="U146" i="1"/>
  <c r="X146" i="1" s="1"/>
  <c r="T153" i="1"/>
  <c r="U153" i="1"/>
  <c r="X153" i="1" s="1"/>
  <c r="S160" i="1"/>
  <c r="V160" i="1" s="1"/>
  <c r="Y160" i="1" s="1"/>
  <c r="U160" i="1"/>
  <c r="X160" i="1" s="1"/>
  <c r="S174" i="1"/>
  <c r="V174" i="1" s="1"/>
  <c r="Y174" i="1" s="1"/>
  <c r="T174" i="1"/>
  <c r="S182" i="1"/>
  <c r="V182" i="1" s="1"/>
  <c r="Y182" i="1" s="1"/>
  <c r="T182" i="1"/>
  <c r="S190" i="1"/>
  <c r="V190" i="1" s="1"/>
  <c r="Y190" i="1" s="1"/>
  <c r="T190" i="1"/>
  <c r="S199" i="1"/>
  <c r="V199" i="1" s="1"/>
  <c r="Y199" i="1" s="1"/>
  <c r="U199" i="1"/>
  <c r="X199" i="1" s="1"/>
  <c r="S209" i="1"/>
  <c r="V209" i="1" s="1"/>
  <c r="Y209" i="1" s="1"/>
  <c r="U209" i="1"/>
  <c r="X209" i="1" s="1"/>
  <c r="S217" i="1"/>
  <c r="V217" i="1" s="1"/>
  <c r="Y217" i="1" s="1"/>
  <c r="U217" i="1"/>
  <c r="X217" i="1" s="1"/>
  <c r="S225" i="1"/>
  <c r="V225" i="1" s="1"/>
  <c r="Y225" i="1" s="1"/>
  <c r="U225" i="1"/>
  <c r="X225" i="1" s="1"/>
  <c r="G199" i="1"/>
  <c r="G160" i="1"/>
  <c r="G119" i="1"/>
  <c r="G73" i="1"/>
  <c r="G33" i="1"/>
  <c r="H89" i="1"/>
  <c r="H25" i="1"/>
  <c r="T225" i="1"/>
  <c r="T199" i="1"/>
  <c r="T135" i="1"/>
  <c r="T103" i="1"/>
  <c r="T71" i="1"/>
  <c r="T39" i="1"/>
  <c r="U190" i="1"/>
  <c r="X190" i="1" s="1"/>
  <c r="U156" i="1"/>
  <c r="X156" i="1" s="1"/>
  <c r="U72" i="1"/>
  <c r="X72" i="1" s="1"/>
  <c r="S24" i="1"/>
  <c r="V24" i="1" s="1"/>
  <c r="Y24" i="1" s="1"/>
  <c r="U24" i="1"/>
  <c r="X24" i="1" s="1"/>
  <c r="T24" i="1"/>
  <c r="S80" i="1"/>
  <c r="V80" i="1" s="1"/>
  <c r="Y80" i="1" s="1"/>
  <c r="U80" i="1"/>
  <c r="X80" i="1" s="1"/>
  <c r="T80" i="1"/>
  <c r="S128" i="1"/>
  <c r="V128" i="1" s="1"/>
  <c r="Y128" i="1" s="1"/>
  <c r="T128" i="1"/>
  <c r="S166" i="1"/>
  <c r="V166" i="1" s="1"/>
  <c r="Y166" i="1" s="1"/>
  <c r="U166" i="1"/>
  <c r="X166" i="1" s="1"/>
  <c r="S205" i="1"/>
  <c r="V205" i="1" s="1"/>
  <c r="Y205" i="1" s="1"/>
  <c r="U205" i="1"/>
  <c r="X205" i="1" s="1"/>
  <c r="T205" i="1"/>
  <c r="S25" i="1"/>
  <c r="V25" i="1" s="1"/>
  <c r="Y25" i="1" s="1"/>
  <c r="U25" i="1"/>
  <c r="X25" i="1" s="1"/>
  <c r="S73" i="1"/>
  <c r="V73" i="1" s="1"/>
  <c r="Y73" i="1" s="1"/>
  <c r="U73" i="1"/>
  <c r="X73" i="1" s="1"/>
  <c r="V145" i="1"/>
  <c r="Y145" i="1" s="1"/>
  <c r="U145" i="1"/>
  <c r="X145" i="1" s="1"/>
  <c r="S18" i="1"/>
  <c r="V18" i="1" s="1"/>
  <c r="Y18" i="1" s="1"/>
  <c r="T18" i="1"/>
  <c r="S34" i="1"/>
  <c r="V34" i="1" s="1"/>
  <c r="Y34" i="1" s="1"/>
  <c r="T34" i="1"/>
  <c r="U34" i="1"/>
  <c r="X34" i="1" s="1"/>
  <c r="S50" i="1"/>
  <c r="V50" i="1" s="1"/>
  <c r="Y50" i="1" s="1"/>
  <c r="T50" i="1"/>
  <c r="U50" i="1"/>
  <c r="X50" i="1" s="1"/>
  <c r="S58" i="1"/>
  <c r="V58" i="1" s="1"/>
  <c r="Y58" i="1" s="1"/>
  <c r="T58" i="1"/>
  <c r="U58" i="1"/>
  <c r="X58" i="1" s="1"/>
  <c r="S74" i="1"/>
  <c r="V74" i="1" s="1"/>
  <c r="Y74" i="1" s="1"/>
  <c r="T74" i="1"/>
  <c r="U74" i="1"/>
  <c r="X74" i="1" s="1"/>
  <c r="S90" i="1"/>
  <c r="V90" i="1" s="1"/>
  <c r="Y90" i="1" s="1"/>
  <c r="T90" i="1"/>
  <c r="U90" i="1"/>
  <c r="X90" i="1" s="1"/>
  <c r="S106" i="1"/>
  <c r="V106" i="1" s="1"/>
  <c r="Y106" i="1" s="1"/>
  <c r="T106" i="1"/>
  <c r="U106" i="1"/>
  <c r="X106" i="1" s="1"/>
  <c r="S138" i="1"/>
  <c r="V138" i="1" s="1"/>
  <c r="Y138" i="1" s="1"/>
  <c r="T138" i="1"/>
  <c r="U138" i="1"/>
  <c r="X138" i="1" s="1"/>
  <c r="S11" i="1"/>
  <c r="V11" i="1" s="1"/>
  <c r="Y11" i="1" s="1"/>
  <c r="U11" i="1"/>
  <c r="X11" i="1" s="1"/>
  <c r="T11" i="1"/>
  <c r="S19" i="1"/>
  <c r="V19" i="1" s="1"/>
  <c r="Y19" i="1" s="1"/>
  <c r="U19" i="1"/>
  <c r="X19" i="1" s="1"/>
  <c r="T19" i="1"/>
  <c r="S27" i="1"/>
  <c r="V27" i="1" s="1"/>
  <c r="Y27" i="1" s="1"/>
  <c r="U27" i="1"/>
  <c r="X27" i="1" s="1"/>
  <c r="T27" i="1"/>
  <c r="S35" i="1"/>
  <c r="V35" i="1" s="1"/>
  <c r="Y35" i="1" s="1"/>
  <c r="U35" i="1"/>
  <c r="X35" i="1" s="1"/>
  <c r="T35" i="1"/>
  <c r="S43" i="1"/>
  <c r="V43" i="1" s="1"/>
  <c r="Y43" i="1" s="1"/>
  <c r="T43" i="1"/>
  <c r="S51" i="1"/>
  <c r="V51" i="1" s="1"/>
  <c r="Y51" i="1" s="1"/>
  <c r="T51" i="1"/>
  <c r="S59" i="1"/>
  <c r="V59" i="1" s="1"/>
  <c r="Y59" i="1" s="1"/>
  <c r="T59" i="1"/>
  <c r="U59" i="1"/>
  <c r="X59" i="1" s="1"/>
  <c r="S67" i="1"/>
  <c r="V67" i="1" s="1"/>
  <c r="Y67" i="1" s="1"/>
  <c r="U67" i="1"/>
  <c r="X67" i="1" s="1"/>
  <c r="T67" i="1"/>
  <c r="S75" i="1"/>
  <c r="V75" i="1" s="1"/>
  <c r="Y75" i="1" s="1"/>
  <c r="T75" i="1"/>
  <c r="S83" i="1"/>
  <c r="V83" i="1" s="1"/>
  <c r="Y83" i="1" s="1"/>
  <c r="T83" i="1"/>
  <c r="S91" i="1"/>
  <c r="V91" i="1" s="1"/>
  <c r="Y91" i="1" s="1"/>
  <c r="T91" i="1"/>
  <c r="U91" i="1"/>
  <c r="X91" i="1" s="1"/>
  <c r="S99" i="1"/>
  <c r="V99" i="1" s="1"/>
  <c r="Y99" i="1" s="1"/>
  <c r="U99" i="1"/>
  <c r="X99" i="1" s="1"/>
  <c r="T99" i="1"/>
  <c r="S107" i="1"/>
  <c r="V107" i="1" s="1"/>
  <c r="Y107" i="1" s="1"/>
  <c r="T107" i="1"/>
  <c r="S115" i="1"/>
  <c r="V115" i="1" s="1"/>
  <c r="Y115" i="1" s="1"/>
  <c r="T115" i="1"/>
  <c r="S123" i="1"/>
  <c r="V123" i="1" s="1"/>
  <c r="Y123" i="1" s="1"/>
  <c r="T123" i="1"/>
  <c r="U123" i="1"/>
  <c r="X123" i="1" s="1"/>
  <c r="S131" i="1"/>
  <c r="V131" i="1" s="1"/>
  <c r="Y131" i="1" s="1"/>
  <c r="U131" i="1"/>
  <c r="X131" i="1" s="1"/>
  <c r="T131" i="1"/>
  <c r="S139" i="1"/>
  <c r="V139" i="1" s="1"/>
  <c r="Y139" i="1" s="1"/>
  <c r="T139" i="1"/>
  <c r="S147" i="1"/>
  <c r="V147" i="1" s="1"/>
  <c r="Y147" i="1" s="1"/>
  <c r="T147" i="1"/>
  <c r="S153" i="1"/>
  <c r="V153" i="1" s="1"/>
  <c r="Y153" i="1" s="1"/>
  <c r="S161" i="1"/>
  <c r="V161" i="1" s="1"/>
  <c r="Y161" i="1" s="1"/>
  <c r="U161" i="1"/>
  <c r="X161" i="1" s="1"/>
  <c r="T161" i="1"/>
  <c r="S168" i="1"/>
  <c r="V168" i="1" s="1"/>
  <c r="Y168" i="1" s="1"/>
  <c r="S175" i="1"/>
  <c r="V175" i="1" s="1"/>
  <c r="Y175" i="1" s="1"/>
  <c r="U175" i="1"/>
  <c r="X175" i="1" s="1"/>
  <c r="S183" i="1"/>
  <c r="V183" i="1" s="1"/>
  <c r="Y183" i="1" s="1"/>
  <c r="U183" i="1"/>
  <c r="X183" i="1" s="1"/>
  <c r="S191" i="1"/>
  <c r="V191" i="1" s="1"/>
  <c r="Y191" i="1" s="1"/>
  <c r="U191" i="1"/>
  <c r="X191" i="1" s="1"/>
  <c r="S200" i="1"/>
  <c r="V200" i="1" s="1"/>
  <c r="Y200" i="1" s="1"/>
  <c r="T200" i="1"/>
  <c r="S210" i="1"/>
  <c r="V210" i="1" s="1"/>
  <c r="Y210" i="1" s="1"/>
  <c r="T210" i="1"/>
  <c r="S226" i="1"/>
  <c r="V226" i="1" s="1"/>
  <c r="Y226" i="1" s="1"/>
  <c r="U226" i="1"/>
  <c r="X226" i="1" s="1"/>
  <c r="G197" i="1"/>
  <c r="G158" i="1"/>
  <c r="H201" i="1"/>
  <c r="H145" i="1"/>
  <c r="H17" i="1"/>
  <c r="T191" i="1"/>
  <c r="T160" i="1"/>
  <c r="T97" i="1"/>
  <c r="T65" i="1"/>
  <c r="U221" i="1"/>
  <c r="X221" i="1" s="1"/>
  <c r="U107" i="1"/>
  <c r="X107" i="1" s="1"/>
  <c r="U64" i="1"/>
  <c r="X64" i="1" s="1"/>
  <c r="U18" i="1"/>
  <c r="X18" i="1" s="1"/>
  <c r="S56" i="1"/>
  <c r="V56" i="1" s="1"/>
  <c r="Y56" i="1" s="1"/>
  <c r="U56" i="1"/>
  <c r="X56" i="1" s="1"/>
  <c r="T56" i="1"/>
  <c r="S120" i="1"/>
  <c r="V120" i="1" s="1"/>
  <c r="Y120" i="1" s="1"/>
  <c r="U120" i="1"/>
  <c r="X120" i="1" s="1"/>
  <c r="T120" i="1"/>
  <c r="S172" i="1"/>
  <c r="V172" i="1" s="1"/>
  <c r="Y172" i="1" s="1"/>
  <c r="U172" i="1"/>
  <c r="X172" i="1" s="1"/>
  <c r="T172" i="1"/>
  <c r="S223" i="1"/>
  <c r="V223" i="1" s="1"/>
  <c r="Y223" i="1" s="1"/>
  <c r="U223" i="1"/>
  <c r="X223" i="1" s="1"/>
  <c r="T223" i="1"/>
  <c r="S49" i="1"/>
  <c r="V49" i="1" s="1"/>
  <c r="Y49" i="1" s="1"/>
  <c r="U49" i="1"/>
  <c r="X49" i="1" s="1"/>
  <c r="S113" i="1"/>
  <c r="V113" i="1" s="1"/>
  <c r="Y113" i="1" s="1"/>
  <c r="U113" i="1"/>
  <c r="X113" i="1" s="1"/>
  <c r="S159" i="1"/>
  <c r="V159" i="1" s="1"/>
  <c r="Y159" i="1" s="1"/>
  <c r="T159" i="1"/>
  <c r="S207" i="1"/>
  <c r="V207" i="1" s="1"/>
  <c r="Y207" i="1" s="1"/>
  <c r="U207" i="1"/>
  <c r="X207" i="1" s="1"/>
  <c r="S20" i="1"/>
  <c r="V20" i="1" s="1"/>
  <c r="Y20" i="1" s="1"/>
  <c r="U20" i="1"/>
  <c r="X20" i="1" s="1"/>
  <c r="T20" i="1"/>
  <c r="S44" i="1"/>
  <c r="V44" i="1" s="1"/>
  <c r="Y44" i="1" s="1"/>
  <c r="U44" i="1"/>
  <c r="X44" i="1" s="1"/>
  <c r="T44" i="1"/>
  <c r="S60" i="1"/>
  <c r="V60" i="1" s="1"/>
  <c r="Y60" i="1" s="1"/>
  <c r="T60" i="1"/>
  <c r="U60" i="1"/>
  <c r="X60" i="1" s="1"/>
  <c r="S84" i="1"/>
  <c r="V84" i="1" s="1"/>
  <c r="Y84" i="1" s="1"/>
  <c r="T84" i="1"/>
  <c r="U84" i="1"/>
  <c r="X84" i="1" s="1"/>
  <c r="S100" i="1"/>
  <c r="V100" i="1" s="1"/>
  <c r="Y100" i="1" s="1"/>
  <c r="U100" i="1"/>
  <c r="X100" i="1" s="1"/>
  <c r="T100" i="1"/>
  <c r="S116" i="1"/>
  <c r="V116" i="1" s="1"/>
  <c r="Y116" i="1" s="1"/>
  <c r="T116" i="1"/>
  <c r="U116" i="1"/>
  <c r="X116" i="1" s="1"/>
  <c r="S132" i="1"/>
  <c r="V132" i="1" s="1"/>
  <c r="Y132" i="1" s="1"/>
  <c r="U132" i="1"/>
  <c r="X132" i="1" s="1"/>
  <c r="T132" i="1"/>
  <c r="S140" i="1"/>
  <c r="V140" i="1" s="1"/>
  <c r="Y140" i="1" s="1"/>
  <c r="U140" i="1"/>
  <c r="X140" i="1" s="1"/>
  <c r="T140" i="1"/>
  <c r="S154" i="1"/>
  <c r="V154" i="1" s="1"/>
  <c r="Y154" i="1" s="1"/>
  <c r="T154" i="1"/>
  <c r="U154" i="1"/>
  <c r="X154" i="1" s="1"/>
  <c r="S162" i="1"/>
  <c r="V162" i="1" s="1"/>
  <c r="Y162" i="1" s="1"/>
  <c r="U162" i="1"/>
  <c r="X162" i="1" s="1"/>
  <c r="T162" i="1"/>
  <c r="S176" i="1"/>
  <c r="V176" i="1" s="1"/>
  <c r="Y176" i="1" s="1"/>
  <c r="T176" i="1"/>
  <c r="S184" i="1"/>
  <c r="V184" i="1" s="1"/>
  <c r="Y184" i="1" s="1"/>
  <c r="T184" i="1"/>
  <c r="S201" i="1"/>
  <c r="V201" i="1" s="1"/>
  <c r="Y201" i="1" s="1"/>
  <c r="U201" i="1"/>
  <c r="X201" i="1" s="1"/>
  <c r="S211" i="1"/>
  <c r="V211" i="1" s="1"/>
  <c r="Y211" i="1" s="1"/>
  <c r="U211" i="1"/>
  <c r="X211" i="1" s="1"/>
  <c r="S227" i="1"/>
  <c r="V227" i="1" s="1"/>
  <c r="Y227" i="1" s="1"/>
  <c r="T227" i="1"/>
  <c r="G154" i="1"/>
  <c r="H154" i="1"/>
  <c r="G147" i="1"/>
  <c r="H147" i="1"/>
  <c r="G123" i="1"/>
  <c r="H123" i="1"/>
  <c r="G115" i="1"/>
  <c r="H115" i="1"/>
  <c r="G91" i="1"/>
  <c r="H91" i="1"/>
  <c r="G83" i="1"/>
  <c r="H83" i="1"/>
  <c r="G59" i="1"/>
  <c r="H59" i="1"/>
  <c r="G51" i="1"/>
  <c r="H51" i="1"/>
  <c r="G27" i="1"/>
  <c r="H27" i="1"/>
  <c r="G19" i="1"/>
  <c r="H19" i="1"/>
  <c r="G190" i="1"/>
  <c r="G151" i="1"/>
  <c r="G105" i="1"/>
  <c r="G65" i="1"/>
  <c r="H193" i="1"/>
  <c r="H139" i="1"/>
  <c r="H75" i="1"/>
  <c r="H11" i="1"/>
  <c r="T217" i="1"/>
  <c r="T189" i="1"/>
  <c r="T158" i="1"/>
  <c r="T127" i="1"/>
  <c r="T95" i="1"/>
  <c r="T63" i="1"/>
  <c r="T31" i="1"/>
  <c r="U218" i="1"/>
  <c r="X218" i="1" s="1"/>
  <c r="U182" i="1"/>
  <c r="X182" i="1" s="1"/>
  <c r="U147" i="1"/>
  <c r="X147" i="1" s="1"/>
  <c r="U104" i="1"/>
  <c r="X104" i="1" s="1"/>
  <c r="U16" i="1"/>
  <c r="X16" i="1" s="1"/>
  <c r="S33" i="1"/>
  <c r="V33" i="1" s="1"/>
  <c r="Y33" i="1" s="1"/>
  <c r="U33" i="1"/>
  <c r="X33" i="1" s="1"/>
  <c r="S81" i="1"/>
  <c r="V81" i="1" s="1"/>
  <c r="Y81" i="1" s="1"/>
  <c r="U81" i="1"/>
  <c r="X81" i="1" s="1"/>
  <c r="S129" i="1"/>
  <c r="V129" i="1" s="1"/>
  <c r="Y129" i="1" s="1"/>
  <c r="U129" i="1"/>
  <c r="X129" i="1" s="1"/>
  <c r="S173" i="1"/>
  <c r="V173" i="1" s="1"/>
  <c r="Y173" i="1" s="1"/>
  <c r="U173" i="1"/>
  <c r="X173" i="1" s="1"/>
  <c r="S224" i="1"/>
  <c r="V224" i="1" s="1"/>
  <c r="Y224" i="1" s="1"/>
  <c r="U224" i="1"/>
  <c r="X224" i="1" s="1"/>
  <c r="T224" i="1"/>
  <c r="S12" i="1"/>
  <c r="V12" i="1" s="1"/>
  <c r="Y12" i="1" s="1"/>
  <c r="U12" i="1"/>
  <c r="X12" i="1" s="1"/>
  <c r="T12" i="1"/>
  <c r="S28" i="1"/>
  <c r="V28" i="1" s="1"/>
  <c r="Y28" i="1" s="1"/>
  <c r="T28" i="1"/>
  <c r="S36" i="1"/>
  <c r="V36" i="1" s="1"/>
  <c r="Y36" i="1" s="1"/>
  <c r="U36" i="1"/>
  <c r="X36" i="1" s="1"/>
  <c r="T36" i="1"/>
  <c r="S52" i="1"/>
  <c r="V52" i="1" s="1"/>
  <c r="Y52" i="1" s="1"/>
  <c r="T52" i="1"/>
  <c r="U52" i="1"/>
  <c r="X52" i="1" s="1"/>
  <c r="S68" i="1"/>
  <c r="V68" i="1" s="1"/>
  <c r="Y68" i="1" s="1"/>
  <c r="U68" i="1"/>
  <c r="X68" i="1" s="1"/>
  <c r="T68" i="1"/>
  <c r="S76" i="1"/>
  <c r="V76" i="1" s="1"/>
  <c r="Y76" i="1" s="1"/>
  <c r="U76" i="1"/>
  <c r="X76" i="1" s="1"/>
  <c r="T76" i="1"/>
  <c r="S92" i="1"/>
  <c r="V92" i="1" s="1"/>
  <c r="Y92" i="1" s="1"/>
  <c r="T92" i="1"/>
  <c r="U92" i="1"/>
  <c r="X92" i="1" s="1"/>
  <c r="S108" i="1"/>
  <c r="V108" i="1" s="1"/>
  <c r="Y108" i="1" s="1"/>
  <c r="U108" i="1"/>
  <c r="X108" i="1" s="1"/>
  <c r="T108" i="1"/>
  <c r="S124" i="1"/>
  <c r="V124" i="1" s="1"/>
  <c r="Y124" i="1" s="1"/>
  <c r="T124" i="1"/>
  <c r="U124" i="1"/>
  <c r="X124" i="1" s="1"/>
  <c r="S148" i="1"/>
  <c r="V148" i="1" s="1"/>
  <c r="Y148" i="1" s="1"/>
  <c r="T148" i="1"/>
  <c r="U148" i="1"/>
  <c r="X148" i="1" s="1"/>
  <c r="S13" i="1"/>
  <c r="V13" i="1" s="1"/>
  <c r="Y13" i="1" s="1"/>
  <c r="U13" i="1"/>
  <c r="X13" i="1" s="1"/>
  <c r="T13" i="1"/>
  <c r="S21" i="1"/>
  <c r="V21" i="1" s="1"/>
  <c r="Y21" i="1" s="1"/>
  <c r="U21" i="1"/>
  <c r="X21" i="1" s="1"/>
  <c r="T21" i="1"/>
  <c r="S29" i="1"/>
  <c r="V29" i="1" s="1"/>
  <c r="Y29" i="1" s="1"/>
  <c r="U29" i="1"/>
  <c r="X29" i="1" s="1"/>
  <c r="T29" i="1"/>
  <c r="S37" i="1"/>
  <c r="V37" i="1" s="1"/>
  <c r="Y37" i="1" s="1"/>
  <c r="U37" i="1"/>
  <c r="X37" i="1" s="1"/>
  <c r="T37" i="1"/>
  <c r="S45" i="1"/>
  <c r="V45" i="1" s="1"/>
  <c r="Y45" i="1" s="1"/>
  <c r="U45" i="1"/>
  <c r="X45" i="1" s="1"/>
  <c r="T45" i="1"/>
  <c r="S53" i="1"/>
  <c r="V53" i="1" s="1"/>
  <c r="Y53" i="1" s="1"/>
  <c r="T53" i="1"/>
  <c r="S61" i="1"/>
  <c r="V61" i="1" s="1"/>
  <c r="Y61" i="1" s="1"/>
  <c r="T61" i="1"/>
  <c r="S69" i="1"/>
  <c r="V69" i="1" s="1"/>
  <c r="Y69" i="1" s="1"/>
  <c r="U69" i="1"/>
  <c r="X69" i="1" s="1"/>
  <c r="T69" i="1"/>
  <c r="S77" i="1"/>
  <c r="V77" i="1" s="1"/>
  <c r="Y77" i="1" s="1"/>
  <c r="U77" i="1"/>
  <c r="X77" i="1" s="1"/>
  <c r="T77" i="1"/>
  <c r="S85" i="1"/>
  <c r="V85" i="1" s="1"/>
  <c r="Y85" i="1" s="1"/>
  <c r="T85" i="1"/>
  <c r="S93" i="1"/>
  <c r="V93" i="1" s="1"/>
  <c r="Y93" i="1" s="1"/>
  <c r="T93" i="1"/>
  <c r="S101" i="1"/>
  <c r="V101" i="1" s="1"/>
  <c r="Y101" i="1" s="1"/>
  <c r="U101" i="1"/>
  <c r="X101" i="1" s="1"/>
  <c r="T101" i="1"/>
  <c r="S109" i="1"/>
  <c r="V109" i="1" s="1"/>
  <c r="Y109" i="1" s="1"/>
  <c r="U109" i="1"/>
  <c r="X109" i="1" s="1"/>
  <c r="T109" i="1"/>
  <c r="S117" i="1"/>
  <c r="V117" i="1" s="1"/>
  <c r="Y117" i="1" s="1"/>
  <c r="T117" i="1"/>
  <c r="S125" i="1"/>
  <c r="V125" i="1" s="1"/>
  <c r="Y125" i="1" s="1"/>
  <c r="T125" i="1"/>
  <c r="S133" i="1"/>
  <c r="V133" i="1" s="1"/>
  <c r="Y133" i="1" s="1"/>
  <c r="U133" i="1"/>
  <c r="X133" i="1" s="1"/>
  <c r="T133" i="1"/>
  <c r="S141" i="1"/>
  <c r="V141" i="1" s="1"/>
  <c r="Y141" i="1" s="1"/>
  <c r="U141" i="1"/>
  <c r="X141" i="1" s="1"/>
  <c r="T141" i="1"/>
  <c r="S149" i="1"/>
  <c r="V149" i="1" s="1"/>
  <c r="Y149" i="1" s="1"/>
  <c r="T149" i="1"/>
  <c r="S155" i="1"/>
  <c r="V155" i="1" s="1"/>
  <c r="Y155" i="1" s="1"/>
  <c r="T155" i="1"/>
  <c r="U155" i="1"/>
  <c r="X155" i="1" s="1"/>
  <c r="S163" i="1"/>
  <c r="V163" i="1" s="1"/>
  <c r="Y163" i="1" s="1"/>
  <c r="U163" i="1"/>
  <c r="X163" i="1" s="1"/>
  <c r="T163" i="1"/>
  <c r="S169" i="1"/>
  <c r="V169" i="1" s="1"/>
  <c r="Y169" i="1" s="1"/>
  <c r="U169" i="1"/>
  <c r="X169" i="1" s="1"/>
  <c r="T169" i="1"/>
  <c r="S177" i="1"/>
  <c r="V177" i="1" s="1"/>
  <c r="Y177" i="1" s="1"/>
  <c r="U177" i="1"/>
  <c r="X177" i="1" s="1"/>
  <c r="T177" i="1"/>
  <c r="S185" i="1"/>
  <c r="V185" i="1" s="1"/>
  <c r="Y185" i="1" s="1"/>
  <c r="U185" i="1"/>
  <c r="X185" i="1" s="1"/>
  <c r="T185" i="1"/>
  <c r="S194" i="1"/>
  <c r="V194" i="1" s="1"/>
  <c r="Y194" i="1" s="1"/>
  <c r="T194" i="1"/>
  <c r="S202" i="1"/>
  <c r="V202" i="1" s="1"/>
  <c r="Y202" i="1" s="1"/>
  <c r="T202" i="1"/>
  <c r="S212" i="1"/>
  <c r="V212" i="1" s="1"/>
  <c r="Y212" i="1" s="1"/>
  <c r="T212" i="1"/>
  <c r="S220" i="1"/>
  <c r="V220" i="1" s="1"/>
  <c r="Y220" i="1" s="1"/>
  <c r="U220" i="1"/>
  <c r="X220" i="1" s="1"/>
  <c r="G211" i="1"/>
  <c r="H211" i="1"/>
  <c r="G184" i="1"/>
  <c r="H184" i="1"/>
  <c r="G176" i="1"/>
  <c r="H176" i="1"/>
  <c r="G188" i="1"/>
  <c r="G103" i="1"/>
  <c r="H131" i="1"/>
  <c r="H67" i="1"/>
  <c r="T216" i="1"/>
  <c r="T183" i="1"/>
  <c r="T121" i="1"/>
  <c r="T89" i="1"/>
  <c r="T57" i="1"/>
  <c r="T25" i="1"/>
  <c r="U212" i="1"/>
  <c r="X212" i="1" s="1"/>
  <c r="U176" i="1"/>
  <c r="X176" i="1" s="1"/>
  <c r="U139" i="1"/>
  <c r="X139" i="1" s="1"/>
  <c r="U96" i="1"/>
  <c r="X96" i="1" s="1"/>
  <c r="U53" i="1"/>
  <c r="X53" i="1" s="1"/>
  <c r="G79" i="1"/>
  <c r="G47" i="1"/>
  <c r="G15" i="1"/>
  <c r="W228" i="1"/>
  <c r="G225" i="1"/>
  <c r="G216" i="1"/>
  <c r="G207" i="1"/>
  <c r="G198" i="1"/>
  <c r="G189" i="1"/>
  <c r="G180" i="1"/>
  <c r="G173" i="1"/>
  <c r="G167" i="1"/>
  <c r="G159" i="1"/>
  <c r="G152" i="1"/>
  <c r="G144" i="1"/>
  <c r="G136" i="1"/>
  <c r="G128" i="1"/>
  <c r="G120" i="1"/>
  <c r="G112" i="1"/>
  <c r="G104" i="1"/>
  <c r="G96" i="1"/>
  <c r="G88" i="1"/>
  <c r="G80" i="1"/>
  <c r="G72" i="1"/>
  <c r="G64" i="1"/>
  <c r="G56" i="1"/>
  <c r="G48" i="1"/>
  <c r="G40" i="1"/>
  <c r="G32" i="1"/>
  <c r="G24" i="1"/>
  <c r="G16" i="1"/>
  <c r="H227" i="1"/>
  <c r="H218" i="1"/>
  <c r="H210" i="1"/>
  <c r="H200" i="1"/>
  <c r="H191" i="1"/>
  <c r="H183" i="1"/>
  <c r="H175" i="1"/>
  <c r="H161" i="1"/>
  <c r="H153" i="1"/>
  <c r="H146" i="1"/>
  <c r="H138" i="1"/>
  <c r="H130" i="1"/>
  <c r="H122" i="1"/>
  <c r="H114" i="1"/>
  <c r="H106" i="1"/>
  <c r="H98" i="1"/>
  <c r="H90" i="1"/>
  <c r="H82" i="1"/>
  <c r="H74" i="1"/>
  <c r="H66" i="1"/>
  <c r="H58" i="1"/>
  <c r="H50" i="1"/>
  <c r="H42" i="1"/>
  <c r="H34" i="1"/>
  <c r="H26" i="1"/>
  <c r="H18" i="1"/>
  <c r="H10" i="1"/>
  <c r="G223" i="1"/>
  <c r="G214" i="1"/>
  <c r="G204" i="1"/>
  <c r="G196" i="1"/>
  <c r="G187" i="1"/>
  <c r="G179" i="1"/>
  <c r="G171" i="1"/>
  <c r="G165" i="1"/>
  <c r="G157" i="1"/>
  <c r="G150" i="1"/>
  <c r="G142" i="1"/>
  <c r="G134" i="1"/>
  <c r="G126" i="1"/>
  <c r="G118" i="1"/>
  <c r="G110" i="1"/>
  <c r="G102" i="1"/>
  <c r="G94" i="1"/>
  <c r="G86" i="1"/>
  <c r="G78" i="1"/>
  <c r="G70" i="1"/>
  <c r="G62" i="1"/>
  <c r="G54" i="1"/>
  <c r="G46" i="1"/>
  <c r="G38" i="1"/>
  <c r="G30" i="1"/>
  <c r="G22" i="1"/>
  <c r="G14" i="1"/>
  <c r="F228" i="1"/>
  <c r="G228" i="1" s="1"/>
  <c r="G222" i="1"/>
  <c r="G213" i="1"/>
  <c r="G203" i="1"/>
  <c r="G195" i="1"/>
  <c r="G186" i="1"/>
  <c r="G178" i="1"/>
  <c r="G170" i="1"/>
  <c r="G164" i="1"/>
  <c r="G156" i="1"/>
  <c r="G149" i="1"/>
  <c r="G141" i="1"/>
  <c r="G133" i="1"/>
  <c r="G125" i="1"/>
  <c r="G117" i="1"/>
  <c r="G109" i="1"/>
  <c r="G101" i="1"/>
  <c r="G93" i="1"/>
  <c r="G85" i="1"/>
  <c r="G77" i="1"/>
  <c r="G69" i="1"/>
  <c r="G61" i="1"/>
  <c r="G53" i="1"/>
  <c r="G45" i="1"/>
  <c r="G37" i="1"/>
  <c r="G29" i="1"/>
  <c r="G21" i="1"/>
  <c r="G13" i="1"/>
  <c r="R228" i="1"/>
  <c r="G221" i="1"/>
  <c r="G212" i="1"/>
  <c r="G202" i="1"/>
  <c r="G194" i="1"/>
  <c r="G185" i="1"/>
  <c r="G177" i="1"/>
  <c r="G163" i="1"/>
  <c r="G155" i="1"/>
  <c r="G148" i="1"/>
  <c r="G140" i="1"/>
  <c r="G132" i="1"/>
  <c r="G124" i="1"/>
  <c r="G116" i="1"/>
  <c r="G108" i="1"/>
  <c r="G100" i="1"/>
  <c r="G92" i="1"/>
  <c r="G84" i="1"/>
  <c r="G76" i="1"/>
  <c r="G68" i="1"/>
  <c r="G60" i="1"/>
  <c r="G52" i="1"/>
  <c r="G44" i="1"/>
  <c r="G36" i="1"/>
  <c r="G28" i="1"/>
  <c r="G20" i="1"/>
  <c r="G12" i="1"/>
  <c r="S228" i="1" l="1"/>
  <c r="V9" i="1"/>
  <c r="Y9" i="1" s="1"/>
  <c r="U228" i="1"/>
  <c r="X228" i="1" s="1"/>
  <c r="T228" i="1"/>
  <c r="H228" i="1"/>
  <c r="V228" i="1" l="1"/>
  <c r="Y228" i="1" s="1"/>
  <c r="S232" i="1"/>
</calcChain>
</file>

<file path=xl/sharedStrings.xml><?xml version="1.0" encoding="utf-8"?>
<sst xmlns="http://schemas.openxmlformats.org/spreadsheetml/2006/main" count="1753" uniqueCount="333">
  <si>
    <t>BEINN REKSTRARKOSTNAÐUR - enginn miðlægur kostnaður</t>
  </si>
  <si>
    <t>Einkaskólar undanskildir</t>
  </si>
  <si>
    <t>Skýringar neðst</t>
  </si>
  <si>
    <t>Stærð leikskóla</t>
  </si>
  <si>
    <t>Sveitarfélag</t>
  </si>
  <si>
    <t>Leikskóli</t>
  </si>
  <si>
    <t>Leikskólabörn alls</t>
  </si>
  <si>
    <t>HEILSDAGSÍG</t>
  </si>
  <si>
    <t>Stg við uppeldi og menntun</t>
  </si>
  <si>
    <t>% leikskóla-
kennara</t>
  </si>
  <si>
    <t>% leikskólakennara og með aðra uppeldism.</t>
  </si>
  <si>
    <t>Leikskóla-kennarar (stg.)</t>
  </si>
  <si>
    <t>Önnur uppeldis-menntun (stg.)</t>
  </si>
  <si>
    <t>Ófaglærðir starfsmenn (stg.)</t>
  </si>
  <si>
    <t>Annað  (matseld,þrif, skrifstofa) stg.</t>
  </si>
  <si>
    <t>Samtals stöðugildi</t>
  </si>
  <si>
    <t>Tekjur</t>
  </si>
  <si>
    <t>Laun og launatengd gjöld</t>
  </si>
  <si>
    <t xml:space="preserve"> Innri húsaleiga (Eignasjóður)</t>
  </si>
  <si>
    <t>Annar rekstrarkostnaður (með innri leigu)</t>
  </si>
  <si>
    <t>Brúttó</t>
  </si>
  <si>
    <t>Nettó</t>
  </si>
  <si>
    <t>Brúttó kostn/hdig</t>
  </si>
  <si>
    <t>Brúttó -innri leiga/ hdig</t>
  </si>
  <si>
    <t>Nettó - innri leiga(hdig</t>
  </si>
  <si>
    <t>Launakostnaður
/HDIG</t>
  </si>
  <si>
    <t>Brúttó (-innri leiga) á mánuði á HDÍG (11 mán)</t>
  </si>
  <si>
    <t>Nettó (-innri leiga) á mánuði á HDÍG (11 mán)</t>
  </si>
  <si>
    <t>lægsta gildi</t>
  </si>
  <si>
    <t>Gildi</t>
  </si>
  <si>
    <t>Tölur um leikskóla sveitarfélaga 2020. Upphæðir í þús.kr.</t>
  </si>
  <si>
    <t>Fj.heilsdagsígilda haustið 2020</t>
  </si>
  <si>
    <t>31 - 60</t>
  </si>
  <si>
    <t>0000 Reykjavíkurborg</t>
  </si>
  <si>
    <t>klébergsskóli/Berg</t>
  </si>
  <si>
    <t>61 - 90</t>
  </si>
  <si>
    <t>Leikskólinn Ægisborg</t>
  </si>
  <si>
    <t>Leikskólinn Álftaborg</t>
  </si>
  <si>
    <t>Leikskólinn Árborg</t>
  </si>
  <si>
    <t>Leikskólinn Ártúnsskóli</t>
  </si>
  <si>
    <t>91 - 120</t>
  </si>
  <si>
    <t>Leikskólinn Austurborg</t>
  </si>
  <si>
    <t>Leikskólinn Bakkaborg</t>
  </si>
  <si>
    <t>Leikskólinn Bjartahlíð</t>
  </si>
  <si>
    <t>Leikskólinn Blásalir</t>
  </si>
  <si>
    <t>Leikskólinn Borg</t>
  </si>
  <si>
    <t>Leikskólinn Brákarborg</t>
  </si>
  <si>
    <t>Leikskólinn Brekkuborg</t>
  </si>
  <si>
    <t>121 &gt;</t>
  </si>
  <si>
    <t>Leikskólinn Dalskóli</t>
  </si>
  <si>
    <t>Leikskólinn Drafnarborg/Dvergasteinn</t>
  </si>
  <si>
    <t>Leikskólinn Engjaborg</t>
  </si>
  <si>
    <t>Leikskólinn Fífuborg</t>
  </si>
  <si>
    <t>Leikskólinn Funaborg</t>
  </si>
  <si>
    <t>Leikskólinn Furuskógur</t>
  </si>
  <si>
    <t>Leikskólinn Garðaborg</t>
  </si>
  <si>
    <t>Leikskólinn Geislabaugur</t>
  </si>
  <si>
    <t>Leikskólinn Grænaborg</t>
  </si>
  <si>
    <t>Leikskólinn Grandaborg</t>
  </si>
  <si>
    <t>Leikskólinn Gullborg</t>
  </si>
  <si>
    <t>Leikskólinn Hagaborg</t>
  </si>
  <si>
    <t>Leikskólinn Hálsaskógur</t>
  </si>
  <si>
    <t>Leikskólinn Hamrar</t>
  </si>
  <si>
    <t>Leikskólinn Heiðarborg</t>
  </si>
  <si>
    <t>Leikskólinn Hlíð</t>
  </si>
  <si>
    <t>Leikskólinn Hof</t>
  </si>
  <si>
    <t>Bakki - Berg</t>
  </si>
  <si>
    <t>Leikskólinn Hólaborg</t>
  </si>
  <si>
    <t>Leikskólinn Holt</t>
  </si>
  <si>
    <t>Leikskólinn Hraunborg, Rvík</t>
  </si>
  <si>
    <t>Leikskólinn Hulduheimar</t>
  </si>
  <si>
    <t>Leikskólinn Jöklaborg</t>
  </si>
  <si>
    <t>Leikskólinn Jörfi</t>
  </si>
  <si>
    <t>Leikskólinn Klambrar</t>
  </si>
  <si>
    <t>Leikskólinn Klettaborg, Rvík</t>
  </si>
  <si>
    <t>Leikskólinn Kvistaborg</t>
  </si>
  <si>
    <t>Leikskólinn Langholt</t>
  </si>
  <si>
    <t>Leikskólinn Laufskálar</t>
  </si>
  <si>
    <t>Leikskólinn Laugasól</t>
  </si>
  <si>
    <t>Leikskólinn Lyngheimar</t>
  </si>
  <si>
    <t>Leikskólinn Maríuborg</t>
  </si>
  <si>
    <t>Leikskólinn Miðborg</t>
  </si>
  <si>
    <t>Leikskólinn Múlaborg</t>
  </si>
  <si>
    <t>Leikskólinn Nóaborg</t>
  </si>
  <si>
    <t>Leikskólinn Ösp</t>
  </si>
  <si>
    <t>Leikskólinn Rauðaborg</t>
  </si>
  <si>
    <t>Leikskólinn Rauðhóll</t>
  </si>
  <si>
    <t>Leikskólinn Reynisholt</t>
  </si>
  <si>
    <t>Leikskólinn Rofaborg</t>
  </si>
  <si>
    <t>Leikskólinn Sæborg</t>
  </si>
  <si>
    <t>Leikskólinn Seljaborg</t>
  </si>
  <si>
    <t>Leikskólinn Seljakot</t>
  </si>
  <si>
    <t>Leikskólinn Sólborg, Rvík</t>
  </si>
  <si>
    <t>Leikskólinn Stakkaborg</t>
  </si>
  <si>
    <t>Leikskólinn Steinahlíð</t>
  </si>
  <si>
    <t>Leikskólinn Suðurborg</t>
  </si>
  <si>
    <t>Leikskólinn Sunnuás</t>
  </si>
  <si>
    <t>Leikskólinn Sunnufold</t>
  </si>
  <si>
    <t>Leikskólinn Tjarnarborg/Öldukot</t>
  </si>
  <si>
    <t>Leikskólinn Vesturborg</t>
  </si>
  <si>
    <t>Leikskólinn Vinagerði</t>
  </si>
  <si>
    <t>1000 Kópavogsbær</t>
  </si>
  <si>
    <t>Leikskólinn Álfaheiði</t>
  </si>
  <si>
    <t>Leikskólinn Álfatún</t>
  </si>
  <si>
    <t>Leikskólinn Arnarsmári</t>
  </si>
  <si>
    <t>Leikskólinn Austurkór</t>
  </si>
  <si>
    <t>Leikskólinn Baugur</t>
  </si>
  <si>
    <t>Leikskólinn Dalur</t>
  </si>
  <si>
    <t>Leikskólinn Efstihjalli</t>
  </si>
  <si>
    <t>Leikskólinn Fagrabrekka</t>
  </si>
  <si>
    <t>Leikskólinn Fífusalir</t>
  </si>
  <si>
    <t>Leikskólinn Furugrund</t>
  </si>
  <si>
    <t>Leikskólinn Grænatún</t>
  </si>
  <si>
    <t>Leikskólinn Kópahvoll</t>
  </si>
  <si>
    <t>Leikskólinn Kópasteinn</t>
  </si>
  <si>
    <t>Leikskólinn Lækur</t>
  </si>
  <si>
    <t>Leikskólinn Marbakki</t>
  </si>
  <si>
    <t>Leikskólinn Núpur</t>
  </si>
  <si>
    <t>Leikskólinn Rjúpnahæð</t>
  </si>
  <si>
    <t>Leikskólinn Sólhvörf</t>
  </si>
  <si>
    <t>Leikskólinn Urðarhóll</t>
  </si>
  <si>
    <t>1100 Seltjarnarnesbær</t>
  </si>
  <si>
    <t>Leikskólinn Seltjarnarnes</t>
  </si>
  <si>
    <t>1300 Garðabær</t>
  </si>
  <si>
    <t>Leikskólinn Akrar</t>
  </si>
  <si>
    <t>Leikskólinn Bæjarból</t>
  </si>
  <si>
    <t>&lt; 31</t>
  </si>
  <si>
    <t>Leikskólinn Flataskóli</t>
  </si>
  <si>
    <t>Leikskólinn Hæðarból</t>
  </si>
  <si>
    <t>Leikskólinn Holtakot</t>
  </si>
  <si>
    <t>Leikskólinn Kirkjuból</t>
  </si>
  <si>
    <t>Leikskólinn Krakkakot</t>
  </si>
  <si>
    <t>Leikskólinn Lundaból</t>
  </si>
  <si>
    <t>Leikskólinn Sunnuhvoll</t>
  </si>
  <si>
    <t>Leikskólinn Urriðaholtsskóli</t>
  </si>
  <si>
    <t>1400 Hafnarfjarðarkaupstaður</t>
  </si>
  <si>
    <t>Leikskólinn Álfaberg</t>
  </si>
  <si>
    <t>Leikskólinn Álfasteinn, Hafn.fj.</t>
  </si>
  <si>
    <t>Leikskólinn Arnarberg</t>
  </si>
  <si>
    <t>Leikskólinn Bjarkalundur</t>
  </si>
  <si>
    <t>Leikskólinn Hamravellir</t>
  </si>
  <si>
    <t>Leikskólinn Hlíðarberg</t>
  </si>
  <si>
    <t>Leikskólinn Hlíðarendi, Hafn.fj.</t>
  </si>
  <si>
    <t>Leikskólinn Hörðuvellir</t>
  </si>
  <si>
    <t>Leikskólinn Hraunvellir</t>
  </si>
  <si>
    <t>Leikskólinn Hvammur</t>
  </si>
  <si>
    <t>Leikskólinn Norðurberg</t>
  </si>
  <si>
    <t>Leikskólinn Skarðashlíð</t>
  </si>
  <si>
    <t>Leikskólinn Smáralundur</t>
  </si>
  <si>
    <t>Leikskólinn Stekkjarás</t>
  </si>
  <si>
    <t>Leikskólinn Tjarnarás</t>
  </si>
  <si>
    <t>Leikskólinn Vesturkot</t>
  </si>
  <si>
    <t>Leikskólinn Víðivellir</t>
  </si>
  <si>
    <t>1604 Mosfellsbær</t>
  </si>
  <si>
    <t>Leikskólinn Helgafellsskóli</t>
  </si>
  <si>
    <t>Leikskólinn Hlaðhamrar</t>
  </si>
  <si>
    <t>Leikskólinn Hlíð, Mosf.</t>
  </si>
  <si>
    <t>Leikskólinn Höfðaberg</t>
  </si>
  <si>
    <t>Leikskólinn Hulduberg</t>
  </si>
  <si>
    <t>Leikskólinn Krikaskóli</t>
  </si>
  <si>
    <t>Leikskólinn Leirvogstunguskóli</t>
  </si>
  <si>
    <t>Leikskólinn Reykjakot</t>
  </si>
  <si>
    <t>2000 Reykjanesbær</t>
  </si>
  <si>
    <t>Leikskólinn Garðasel, Rnes</t>
  </si>
  <si>
    <t>Leikskólinn Heiðarsel</t>
  </si>
  <si>
    <t>Leikskólinn Hjallatún</t>
  </si>
  <si>
    <t>Leikskólinn Holt, Rnes</t>
  </si>
  <si>
    <t>Leikskólinn Tjarnarsel</t>
  </si>
  <si>
    <t>Leikskólinn Vesturberg</t>
  </si>
  <si>
    <t>Stapaskóli - ld</t>
  </si>
  <si>
    <t>2300 Grindavíkurbær</t>
  </si>
  <si>
    <t>Leikskólinn Laut</t>
  </si>
  <si>
    <t>2506 Sveitarfélagið Vogar</t>
  </si>
  <si>
    <t>Leikskólinn Suðurvellir</t>
  </si>
  <si>
    <t>3000 Akraneskaupstaður</t>
  </si>
  <si>
    <t>Leikskólinn Akrasel</t>
  </si>
  <si>
    <t>Leikskólinn Garðasel Ak.nes</t>
  </si>
  <si>
    <t>Leikskólinn Teigasel</t>
  </si>
  <si>
    <t>Leikskólinn Vallarsel</t>
  </si>
  <si>
    <t>3511 Hvalfjarðarsveit</t>
  </si>
  <si>
    <t>Leikskólinn Skýjaborg</t>
  </si>
  <si>
    <t>3609 Borgarbyggð</t>
  </si>
  <si>
    <t>Leikskólinn Andabær</t>
  </si>
  <si>
    <t>Leikskólinn Hnoðraból</t>
  </si>
  <si>
    <t>Leikskólinn Klettaborg, Borgarb.</t>
  </si>
  <si>
    <t>Leikskólinn Ugluklettur</t>
  </si>
  <si>
    <t>3709 Grundarfjarðarbær</t>
  </si>
  <si>
    <t>Grundarfjarðarskóli - ld</t>
  </si>
  <si>
    <t>Leikskólinn Sólvellir, Gr.fj.</t>
  </si>
  <si>
    <t>3711 Stykkishólmsbær</t>
  </si>
  <si>
    <t>Leikskólinn Stykkishólmi</t>
  </si>
  <si>
    <t>3713 Eyja- og Miklaholtshreppur</t>
  </si>
  <si>
    <t>Laugargerðisskóli ld</t>
  </si>
  <si>
    <t>3714 Snæfellsbær</t>
  </si>
  <si>
    <t>Leikskólinn Snæfellsbæjar</t>
  </si>
  <si>
    <t>3811 Dalabyggð</t>
  </si>
  <si>
    <t>Leikskólinn Auðarskóli</t>
  </si>
  <si>
    <t>4100 Bolungarvíkurkaupstaður</t>
  </si>
  <si>
    <t>Leikskólinn Glaðheimar, Bol.v..</t>
  </si>
  <si>
    <t>4200 Ísafjarðarbær</t>
  </si>
  <si>
    <t>Leikskólinn Grænigarður</t>
  </si>
  <si>
    <t>Leikskólinn Laufás</t>
  </si>
  <si>
    <t>Leikskólinn Sólborg, Ísafj.</t>
  </si>
  <si>
    <t>Leikskólinn Tjarnarbær</t>
  </si>
  <si>
    <t>4502 Reykhólahreppur</t>
  </si>
  <si>
    <t>Leikskólinn Hólabær</t>
  </si>
  <si>
    <t>4604 Tálknafjarðarhreppur</t>
  </si>
  <si>
    <t>Leikskólinn Vindheimar</t>
  </si>
  <si>
    <t>4607 Vesturbyggð</t>
  </si>
  <si>
    <t>Leikskólinn Araklettur</t>
  </si>
  <si>
    <t>Leikskólinn Tjarnarbrekka</t>
  </si>
  <si>
    <t>Patreksskóli ld</t>
  </si>
  <si>
    <t>4803 Súðavíkurhreppur</t>
  </si>
  <si>
    <t>Leikskólinn Kofrasel</t>
  </si>
  <si>
    <t>4911 Strandabyggð</t>
  </si>
  <si>
    <t>Leikskólinn Lækjarbrekka</t>
  </si>
  <si>
    <t>5200 Sveitarfélagið Skagafjörður</t>
  </si>
  <si>
    <t>Leikskólinn Ársalir</t>
  </si>
  <si>
    <t>Leikskólinn Birkilundur</t>
  </si>
  <si>
    <t>Leikskólinn Tröllaborg</t>
  </si>
  <si>
    <t>5508 Húnaþing vestra</t>
  </si>
  <si>
    <t>Leikskólinn Ásgarður</t>
  </si>
  <si>
    <t xml:space="preserve">5604 Blönduósbær </t>
  </si>
  <si>
    <t>Leikskólinn Barnabær</t>
  </si>
  <si>
    <t>5612 Húnavatnshreppur</t>
  </si>
  <si>
    <t>Leikskólinn Vallaból</t>
  </si>
  <si>
    <t>6000 Akureyrarkaupstaður</t>
  </si>
  <si>
    <t>Leikskólinn á Hrísey</t>
  </si>
  <si>
    <t>Leikskólinn Hulduheimar, Ak.eyri</t>
  </si>
  <si>
    <t>Leikskólinn Iðavöllur</t>
  </si>
  <si>
    <t>Leikskólinn Kiðagil</t>
  </si>
  <si>
    <t>Leikskólinn Krógaból</t>
  </si>
  <si>
    <t>Leikskólinn Lundarsel</t>
  </si>
  <si>
    <t>Leikskólinn Naustatjörn</t>
  </si>
  <si>
    <t>Leikskólinn Pálmholt</t>
  </si>
  <si>
    <t>Leikskólinn Tröllaborgir</t>
  </si>
  <si>
    <t>6100 Norðurþing</t>
  </si>
  <si>
    <t>Leikskólinn Grænuvellir</t>
  </si>
  <si>
    <t>Öxarfjarðarskóli</t>
  </si>
  <si>
    <t>Raufarhafnarskóli - leikskóladeild</t>
  </si>
  <si>
    <t>6250 Fjallabyggð</t>
  </si>
  <si>
    <t>Leikskólinn Fjallabyggð</t>
  </si>
  <si>
    <t>6400 Dalvíkurbyggð</t>
  </si>
  <si>
    <t>Leikskóladeild Árskógsskóli</t>
  </si>
  <si>
    <t>Leikskólinn Dalvíkurbyggð</t>
  </si>
  <si>
    <t>6513 Eyjafjarðarsveit</t>
  </si>
  <si>
    <t>Leikskólinn Hrafnagilsskóli</t>
  </si>
  <si>
    <t>6515 Hörgársveit</t>
  </si>
  <si>
    <t>Leikskólinn Álfasteinn</t>
  </si>
  <si>
    <t>6601 Svalbarðsstrandarhreppur</t>
  </si>
  <si>
    <t>Leikskólinn Álfaborg, Sv.st.hr.</t>
  </si>
  <si>
    <t>6602 Grýtubakkahreppur</t>
  </si>
  <si>
    <t>Leikskólinn Krummafótur</t>
  </si>
  <si>
    <t>6607 Skútustaðahreppur</t>
  </si>
  <si>
    <t>Leikskólinn Ylur</t>
  </si>
  <si>
    <t>6612 Þingeyjarsveit</t>
  </si>
  <si>
    <t>Tjarnarskjól</t>
  </si>
  <si>
    <t>7300 Fjarðabyggð</t>
  </si>
  <si>
    <t>Leikskólinn Breiðdals- og Stöðvarfj.skóli</t>
  </si>
  <si>
    <t>Leikskólinn Dalborg</t>
  </si>
  <si>
    <t>Leikskólinn Eyrarvellir/Sólvellir</t>
  </si>
  <si>
    <t>Leikskólinn Kæribær, Fj.b.</t>
  </si>
  <si>
    <t>Leikskólinn Lyngholt</t>
  </si>
  <si>
    <t>7400 Múlaþing</t>
  </si>
  <si>
    <t>Leikskólinn Bjarkatún</t>
  </si>
  <si>
    <t>Leikskólinn Borgarfjarðar</t>
  </si>
  <si>
    <t>Leikskólinn Brúarási</t>
  </si>
  <si>
    <t>Leikskólinn Hádegishöfði</t>
  </si>
  <si>
    <t>Leikskólinn Sólvellir, Seyðisfj.</t>
  </si>
  <si>
    <t>Leikskólinn Tjarnarskógur</t>
  </si>
  <si>
    <t>7502 Vopnafjarðarhreppur</t>
  </si>
  <si>
    <t>Leikskólinn Brekkubær</t>
  </si>
  <si>
    <t>8000 Vestmannaeyjabær</t>
  </si>
  <si>
    <t>Leikskólinn Kirkjugerði</t>
  </si>
  <si>
    <t>8200 Sveitarfélagið Árborg</t>
  </si>
  <si>
    <t>Leikskólinn Álfheimar</t>
  </si>
  <si>
    <t>Leikskólinn Brimver / Æskukot</t>
  </si>
  <si>
    <t>Leikskólinn Hulduheimar, Árb.</t>
  </si>
  <si>
    <t>Leikskólinn Jötunheimar</t>
  </si>
  <si>
    <t>8401 Sveitarfélagið Hornafjörður</t>
  </si>
  <si>
    <t>Leikskóladeild Hofgarði</t>
  </si>
  <si>
    <t>Leikskólinn Sjónarhóll</t>
  </si>
  <si>
    <t>8508 Mýrdalshreppur</t>
  </si>
  <si>
    <t>Leikskólinn Suður-Vík</t>
  </si>
  <si>
    <t>8509 Skaftárhreppur</t>
  </si>
  <si>
    <t>Leikskólinn Kæribær</t>
  </si>
  <si>
    <t>8613 Rangárþing eystra</t>
  </si>
  <si>
    <t>Leikskólinn Örk</t>
  </si>
  <si>
    <t>8614 Rangárþing ytra</t>
  </si>
  <si>
    <t>Leikskólinn Heklukot</t>
  </si>
  <si>
    <t>Leikskólinn Laugalandi</t>
  </si>
  <si>
    <t>8716 Hveragerðisbær</t>
  </si>
  <si>
    <t>Leikskólinn Óskaland</t>
  </si>
  <si>
    <t>Leikskólinn Undraland, Hverag.</t>
  </si>
  <si>
    <t>8717 Sveitarfélagið Ölfus</t>
  </si>
  <si>
    <t>Leikskólinn Bergheimar</t>
  </si>
  <si>
    <t>8719 Grímsnes- og Grafningshreppur</t>
  </si>
  <si>
    <t>Leikskólinn Kerhólsskóli</t>
  </si>
  <si>
    <t>8720 Skeiða- og Gnúpverjahreppur</t>
  </si>
  <si>
    <t>Leikskólinn Leikholt</t>
  </si>
  <si>
    <t>8721 Bláskógabyggð</t>
  </si>
  <si>
    <t>Leikskólinn Álfaborg</t>
  </si>
  <si>
    <t>Leikskólinn Bláskógaskóli</t>
  </si>
  <si>
    <t>8722 Flóahreppur</t>
  </si>
  <si>
    <t>Leikskólinn Krakkaborg</t>
  </si>
  <si>
    <t>Leikskólinn Krílabær</t>
  </si>
  <si>
    <t>8710 Hrunamannahreppur</t>
  </si>
  <si>
    <t>Leikskólinn Undraland, Hr.m.hr.</t>
  </si>
  <si>
    <t>Leikskólinn Árbær</t>
  </si>
  <si>
    <t>Öxarfjarðarskóli Leikskóladeild</t>
  </si>
  <si>
    <t>Samtals samreknir leikskólar með færri en 31 hdig</t>
  </si>
  <si>
    <t>Samtals samreknir leikskólar með 31 - 60 hdig</t>
  </si>
  <si>
    <t>Samtals samreknir leikskólar með 61 - 90 hdig</t>
  </si>
  <si>
    <t>Samtals samreknir leikskólar með 91 - 120 hdig</t>
  </si>
  <si>
    <t>Samtals samreknir með 121 eða fleiri hdig</t>
  </si>
  <si>
    <t>Samtals samreknir leikskólar</t>
  </si>
  <si>
    <t>Samtals skólar með færri en 31 hdig</t>
  </si>
  <si>
    <t>Samtals skólar með 31 - 60 hdig</t>
  </si>
  <si>
    <t>Samtals skólar með 61 - 90 hdig</t>
  </si>
  <si>
    <t>Samtals skólar með 91 - 120 hdig</t>
  </si>
  <si>
    <t>Samtals skólar með 121 hdig eða fleiri</t>
  </si>
  <si>
    <t>Samtals leikskólar sveitarfélaga</t>
  </si>
  <si>
    <t>(All)</t>
  </si>
  <si>
    <t>Row Labels</t>
  </si>
  <si>
    <t>Grand Total</t>
  </si>
  <si>
    <t>Sum of HEILSDAGSÍG</t>
  </si>
  <si>
    <t>Sum of Brúttó -innri leiga/ hdig</t>
  </si>
  <si>
    <t>Sum of Nettó - innri leiga(hdig</t>
  </si>
  <si>
    <t>6709 Langanesbyggð</t>
  </si>
  <si>
    <t>Leikskólinn Barnaból</t>
  </si>
  <si>
    <t>Leikskólinn Víkin</t>
  </si>
  <si>
    <t>Sum of Brúttó kostn/hdig</t>
  </si>
  <si>
    <t>Sum of Launakostnaður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</si>
</sst>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Optima"/>
    </font>
    <font>
      <sz val="10"/>
      <color indexed="8"/>
      <name val="Arial"/>
      <family val="2"/>
    </font>
    <font>
      <b/>
      <sz val="10"/>
      <color indexed="8"/>
      <name val="Calibri"/>
      <family val="2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EB96"/>
        <bgColor indexed="64"/>
      </patternFill>
    </fill>
    <fill>
      <patternFill patternType="solid">
        <fgColor rgb="FFF2EB96"/>
        <bgColor indexed="0"/>
      </patternFill>
    </fill>
    <fill>
      <patternFill patternType="solid">
        <fgColor rgb="FFFFFFCC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73">
    <xf numFmtId="0" fontId="0" fillId="0" borderId="0" xfId="0"/>
    <xf numFmtId="0" fontId="2" fillId="0" borderId="0" xfId="0" applyFont="1"/>
    <xf numFmtId="0" fontId="2" fillId="2" borderId="0" xfId="0" applyFont="1" applyFill="1"/>
    <xf numFmtId="0" fontId="7" fillId="0" borderId="0" xfId="0" applyFont="1"/>
    <xf numFmtId="0" fontId="0" fillId="0" borderId="2" xfId="0" applyFill="1" applyBorder="1"/>
    <xf numFmtId="0" fontId="0" fillId="0" borderId="0" xfId="0" applyFill="1"/>
    <xf numFmtId="164" fontId="0" fillId="0" borderId="0" xfId="0" applyNumberFormat="1" applyFill="1"/>
    <xf numFmtId="9" fontId="0" fillId="0" borderId="0" xfId="1" applyFont="1" applyFill="1"/>
    <xf numFmtId="3" fontId="0" fillId="0" borderId="0" xfId="0" applyNumberFormat="1" applyFill="1"/>
    <xf numFmtId="164" fontId="2" fillId="2" borderId="0" xfId="0" applyNumberFormat="1" applyFont="1" applyFill="1"/>
    <xf numFmtId="164" fontId="2" fillId="0" borderId="0" xfId="0" applyNumberFormat="1" applyFont="1"/>
    <xf numFmtId="164" fontId="0" fillId="0" borderId="0" xfId="0" applyNumberFormat="1"/>
    <xf numFmtId="0" fontId="0" fillId="0" borderId="0" xfId="0" applyFill="1" applyBorder="1"/>
    <xf numFmtId="0" fontId="2" fillId="0" borderId="0" xfId="0" applyFont="1" applyFill="1"/>
    <xf numFmtId="0" fontId="3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6" fillId="4" borderId="1" xfId="2" applyFont="1" applyFill="1" applyBorder="1" applyAlignment="1">
      <alignment horizontal="center" vertical="center" wrapText="1"/>
    </xf>
    <xf numFmtId="3" fontId="4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center" wrapText="1"/>
    </xf>
    <xf numFmtId="0" fontId="0" fillId="5" borderId="2" xfId="0" applyFill="1" applyBorder="1"/>
    <xf numFmtId="0" fontId="0" fillId="0" borderId="6" xfId="0" applyFill="1" applyBorder="1"/>
    <xf numFmtId="0" fontId="0" fillId="0" borderId="7" xfId="0" applyFill="1" applyBorder="1"/>
    <xf numFmtId="164" fontId="0" fillId="0" borderId="7" xfId="0" applyNumberFormat="1" applyFill="1" applyBorder="1"/>
    <xf numFmtId="9" fontId="0" fillId="0" borderId="7" xfId="1" applyFont="1" applyFill="1" applyBorder="1"/>
    <xf numFmtId="3" fontId="0" fillId="0" borderId="7" xfId="0" applyNumberFormat="1" applyFill="1" applyBorder="1"/>
    <xf numFmtId="3" fontId="0" fillId="0" borderId="8" xfId="0" applyNumberFormat="1" applyFill="1" applyBorder="1"/>
    <xf numFmtId="0" fontId="0" fillId="5" borderId="0" xfId="0" applyFill="1" applyBorder="1"/>
    <xf numFmtId="164" fontId="0" fillId="5" borderId="0" xfId="0" applyNumberFormat="1" applyFill="1" applyBorder="1"/>
    <xf numFmtId="9" fontId="0" fillId="5" borderId="0" xfId="1" applyFont="1" applyFill="1" applyBorder="1"/>
    <xf numFmtId="3" fontId="0" fillId="5" borderId="0" xfId="0" applyNumberFormat="1" applyFill="1" applyBorder="1"/>
    <xf numFmtId="3" fontId="0" fillId="5" borderId="9" xfId="0" applyNumberFormat="1" applyFill="1" applyBorder="1"/>
    <xf numFmtId="164" fontId="0" fillId="0" borderId="0" xfId="0" applyNumberFormat="1" applyFill="1" applyBorder="1"/>
    <xf numFmtId="9" fontId="0" fillId="0" borderId="0" xfId="1" applyFont="1" applyFill="1" applyBorder="1"/>
    <xf numFmtId="3" fontId="0" fillId="0" borderId="0" xfId="0" applyNumberFormat="1" applyFill="1" applyBorder="1"/>
    <xf numFmtId="3" fontId="0" fillId="0" borderId="9" xfId="0" applyNumberFormat="1" applyFill="1" applyBorder="1"/>
    <xf numFmtId="0" fontId="2" fillId="0" borderId="5" xfId="0" applyFont="1" applyFill="1" applyBorder="1"/>
    <xf numFmtId="0" fontId="2" fillId="0" borderId="4" xfId="0" applyFont="1" applyFill="1" applyBorder="1"/>
    <xf numFmtId="164" fontId="2" fillId="0" borderId="4" xfId="0" applyNumberFormat="1" applyFont="1" applyFill="1" applyBorder="1"/>
    <xf numFmtId="9" fontId="2" fillId="0" borderId="4" xfId="1" applyFont="1" applyFill="1" applyBorder="1"/>
    <xf numFmtId="3" fontId="2" fillId="0" borderId="4" xfId="0" applyNumberFormat="1" applyFont="1" applyFill="1" applyBorder="1"/>
    <xf numFmtId="3" fontId="2" fillId="0" borderId="10" xfId="0" applyNumberFormat="1" applyFont="1" applyFill="1" applyBorder="1"/>
    <xf numFmtId="0" fontId="0" fillId="5" borderId="6" xfId="0" applyFill="1" applyBorder="1"/>
    <xf numFmtId="0" fontId="0" fillId="5" borderId="7" xfId="0" applyFill="1" applyBorder="1"/>
    <xf numFmtId="164" fontId="0" fillId="5" borderId="7" xfId="0" applyNumberFormat="1" applyFill="1" applyBorder="1"/>
    <xf numFmtId="9" fontId="0" fillId="5" borderId="7" xfId="1" applyFont="1" applyFill="1" applyBorder="1"/>
    <xf numFmtId="3" fontId="0" fillId="5" borderId="7" xfId="0" applyNumberFormat="1" applyFill="1" applyBorder="1"/>
    <xf numFmtId="3" fontId="0" fillId="5" borderId="8" xfId="0" applyNumberFormat="1" applyFill="1" applyBorder="1"/>
    <xf numFmtId="0" fontId="2" fillId="5" borderId="5" xfId="0" applyFont="1" applyFill="1" applyBorder="1"/>
    <xf numFmtId="0" fontId="2" fillId="5" borderId="4" xfId="0" applyFont="1" applyFill="1" applyBorder="1"/>
    <xf numFmtId="164" fontId="2" fillId="5" borderId="4" xfId="0" applyNumberFormat="1" applyFont="1" applyFill="1" applyBorder="1"/>
    <xf numFmtId="9" fontId="2" fillId="5" borderId="4" xfId="1" applyFont="1" applyFill="1" applyBorder="1"/>
    <xf numFmtId="3" fontId="2" fillId="5" borderId="4" xfId="0" applyNumberFormat="1" applyFont="1" applyFill="1" applyBorder="1"/>
    <xf numFmtId="3" fontId="2" fillId="5" borderId="10" xfId="0" applyNumberFormat="1" applyFont="1" applyFill="1" applyBorder="1"/>
    <xf numFmtId="0" fontId="2" fillId="5" borderId="11" xfId="0" applyFont="1" applyFill="1" applyBorder="1"/>
    <xf numFmtId="0" fontId="2" fillId="5" borderId="3" xfId="0" applyFont="1" applyFill="1" applyBorder="1"/>
    <xf numFmtId="164" fontId="2" fillId="5" borderId="3" xfId="0" applyNumberFormat="1" applyFont="1" applyFill="1" applyBorder="1"/>
    <xf numFmtId="9" fontId="2" fillId="5" borderId="3" xfId="1" applyFont="1" applyFill="1" applyBorder="1"/>
    <xf numFmtId="3" fontId="2" fillId="5" borderId="3" xfId="0" applyNumberFormat="1" applyFont="1" applyFill="1" applyBorder="1"/>
    <xf numFmtId="3" fontId="2" fillId="5" borderId="12" xfId="0" applyNumberFormat="1" applyFont="1" applyFill="1" applyBorder="1"/>
    <xf numFmtId="164" fontId="6" fillId="4" borderId="1" xfId="2" applyNumberFormat="1" applyFont="1" applyFill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/>
    <xf numFmtId="3" fontId="2" fillId="0" borderId="3" xfId="0" applyNumberFormat="1" applyFont="1" applyFill="1" applyBorder="1"/>
    <xf numFmtId="164" fontId="2" fillId="0" borderId="3" xfId="0" applyNumberFormat="1" applyFont="1" applyFill="1" applyBorder="1"/>
    <xf numFmtId="9" fontId="2" fillId="0" borderId="3" xfId="1" applyFont="1" applyFill="1" applyBorder="1"/>
    <xf numFmtId="3" fontId="2" fillId="0" borderId="0" xfId="0" applyNumberFormat="1" applyFont="1"/>
    <xf numFmtId="3" fontId="0" fillId="0" borderId="0" xfId="0" applyNumberFormat="1"/>
    <xf numFmtId="3" fontId="6" fillId="4" borderId="1" xfId="2" applyNumberFormat="1" applyFont="1" applyFill="1" applyBorder="1" applyAlignment="1">
      <alignment horizontal="center" vertical="center" wrapText="1"/>
    </xf>
    <xf numFmtId="0" fontId="2" fillId="0" borderId="11" xfId="0" applyFont="1" applyFill="1" applyBorder="1"/>
    <xf numFmtId="3" fontId="2" fillId="0" borderId="12" xfId="0" applyNumberFormat="1" applyFont="1" applyFill="1" applyBorder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</cellXfs>
  <cellStyles count="3">
    <cellStyle name="Normal" xfId="0" builtinId="0"/>
    <cellStyle name="Normal_Sheet1" xfId="2" xr:uid="{DBD81921-ABB0-45A3-A4A8-927B5BCEBC9A}"/>
    <cellStyle name="Percent" xfId="1" builtinId="5"/>
  </cellStyles>
  <dxfs count="0"/>
  <tableStyles count="0" defaultTableStyle="TableStyleMedium2" defaultPivotStyle="PivotStyleLight16"/>
  <colors>
    <mruColors>
      <color rgb="FFFFFFCC"/>
      <color rgb="FFF2EB96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3</xdr:row>
      <xdr:rowOff>0</xdr:rowOff>
    </xdr:from>
    <xdr:to>
      <xdr:col>15</xdr:col>
      <xdr:colOff>561975</xdr:colOff>
      <xdr:row>6</xdr:row>
      <xdr:rowOff>57150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9839C97-0036-4982-8C24-29C452C76D81}"/>
            </a:ext>
          </a:extLst>
        </xdr:cNvPr>
        <xdr:cNvSpPr txBox="1"/>
      </xdr:nvSpPr>
      <xdr:spPr>
        <a:xfrm>
          <a:off x="4133850" y="457200"/>
          <a:ext cx="9639300" cy="609600"/>
        </a:xfrm>
        <a:prstGeom prst="rect">
          <a:avLst/>
        </a:prstGeom>
        <a:solidFill>
          <a:schemeClr val="bg2">
            <a:lumMod val="5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s-IS" sz="1100">
              <a:solidFill>
                <a:schemeClr val="bg1"/>
              </a:solidFill>
            </a:rPr>
            <a:t>Að gefnu</a:t>
          </a:r>
          <a:r>
            <a:rPr lang="is-IS" sz="1100" baseline="0">
              <a:solidFill>
                <a:schemeClr val="bg1"/>
              </a:solidFill>
            </a:rPr>
            <a:t> tilefni er bent á að margvíslegar ástæður geta orsakað mun á lykiltölum eftir skólum og/eða sveitarfélögum.  Samanburður  á niðurstöðum getur vakið upp spurningar. Hafa ber í  huga að landfræðilegar aðstæður, eða breytur eins og samsetning starfsfólks í skóla getur haft áhrif á lykiltölur og  því gagnlegt  fyrir sveitarfélög að kanna nánar í hverju munurinn felst. </a:t>
          </a:r>
          <a:endParaRPr lang="is-IS" sz="1100">
            <a:solidFill>
              <a:schemeClr val="bg1"/>
            </a:solidFill>
          </a:endParaRPr>
        </a:p>
      </xdr:txBody>
    </xdr:sp>
    <xdr:clientData/>
  </xdr:twoCellAnchor>
  <xdr:twoCellAnchor>
    <xdr:from>
      <xdr:col>1</xdr:col>
      <xdr:colOff>847725</xdr:colOff>
      <xdr:row>231</xdr:row>
      <xdr:rowOff>57150</xdr:rowOff>
    </xdr:from>
    <xdr:to>
      <xdr:col>12</xdr:col>
      <xdr:colOff>551622</xdr:colOff>
      <xdr:row>234</xdr:row>
      <xdr:rowOff>79099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FC6DBAA-25D1-487A-A2F4-37F03DB9188D}"/>
            </a:ext>
          </a:extLst>
        </xdr:cNvPr>
        <xdr:cNvSpPr txBox="1"/>
      </xdr:nvSpPr>
      <xdr:spPr>
        <a:xfrm>
          <a:off x="1952625" y="44948475"/>
          <a:ext cx="9857547" cy="593449"/>
        </a:xfrm>
        <a:prstGeom prst="rect">
          <a:avLst/>
        </a:prstGeom>
        <a:solidFill>
          <a:schemeClr val="bg2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s-IS" sz="1050" b="0" i="0" u="none" strike="noStrike">
              <a:solidFill>
                <a:srgbClr val="000000"/>
              </a:solidFill>
              <a:effectLst/>
              <a:latin typeface="+mn-lt"/>
            </a:rPr>
            <a:t>Skýringar: Gögn</a:t>
          </a:r>
          <a:r>
            <a:rPr lang="is-IS" sz="1050" b="0" i="0" u="none" strike="noStrike" baseline="0">
              <a:solidFill>
                <a:srgbClr val="000000"/>
              </a:solidFill>
              <a:effectLst/>
              <a:latin typeface="+mn-lt"/>
            </a:rPr>
            <a:t> frá árinu 2020. Allar upphæðir í þús.kr.</a:t>
          </a:r>
          <a:r>
            <a:rPr lang="is-IS" sz="1050"/>
            <a:t> </a:t>
          </a:r>
          <a:r>
            <a:rPr lang="is-IS" sz="1050" b="0" i="0" u="none" strike="noStrike">
              <a:solidFill>
                <a:srgbClr val="000000"/>
              </a:solidFill>
              <a:effectLst/>
              <a:latin typeface="+mn-lt"/>
            </a:rPr>
            <a:t>¹Heilsdagsígildi. Heilsdagsígildi eru reiknuð þannig að dvalartími í 4 klst jafngildir hálfu hdig, dvalartími í 5 klst.=0,625 hdig og 6 klst.=0,75</a:t>
          </a:r>
          <a:r>
            <a:rPr lang="is-IS" sz="1050"/>
            <a:t> hdig, 7 klst.=0,875 hdig, 8 klst. viðvera reiknast sem eitt  hdig og 9 klst. viðvera reiknast sem 1,125 hdig. ²Stærð skóla fer eftir fjölda</a:t>
          </a:r>
          <a:r>
            <a:rPr lang="is-IS" sz="1050" baseline="0"/>
            <a:t> heilsdagsígilda.</a:t>
          </a:r>
          <a:endParaRPr lang="is-IS" sz="105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3</xdr:row>
      <xdr:rowOff>0</xdr:rowOff>
    </xdr:from>
    <xdr:to>
      <xdr:col>15</xdr:col>
      <xdr:colOff>561975</xdr:colOff>
      <xdr:row>6</xdr:row>
      <xdr:rowOff>57150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CA4FD974-4203-4932-820A-A95AC01785BB}"/>
            </a:ext>
          </a:extLst>
        </xdr:cNvPr>
        <xdr:cNvSpPr txBox="1"/>
      </xdr:nvSpPr>
      <xdr:spPr>
        <a:xfrm>
          <a:off x="6210300" y="457200"/>
          <a:ext cx="11877675" cy="609600"/>
        </a:xfrm>
        <a:prstGeom prst="rect">
          <a:avLst/>
        </a:prstGeom>
        <a:solidFill>
          <a:schemeClr val="bg2">
            <a:lumMod val="5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s-IS" sz="1100">
              <a:solidFill>
                <a:schemeClr val="bg1"/>
              </a:solidFill>
            </a:rPr>
            <a:t>Að gefnu</a:t>
          </a:r>
          <a:r>
            <a:rPr lang="is-IS" sz="1100" baseline="0">
              <a:solidFill>
                <a:schemeClr val="bg1"/>
              </a:solidFill>
            </a:rPr>
            <a:t> tilefni er bent á að margvíslegar ástæður geta orsakað mun á lykiltölum eftir skólum og/eða sveitarfélögum.  Samanburður  á niðurstöðum getur vakið upp spurningar. Hafa ber í  huga að landfræðilegar aðstæður, eða breytur eins og samsetning starfsfólks í skóla getur haft áhrif á lykiltölur og  því gagnlegt  fyrir sveitarfélög að kanna nánar í hverju munurinn felst. </a:t>
          </a:r>
          <a:endParaRPr lang="is-IS" sz="1100">
            <a:solidFill>
              <a:schemeClr val="bg1"/>
            </a:solidFill>
          </a:endParaRPr>
        </a:p>
      </xdr:txBody>
    </xdr:sp>
    <xdr:clientData/>
  </xdr:twoCellAnchor>
  <xdr:twoCellAnchor>
    <xdr:from>
      <xdr:col>1</xdr:col>
      <xdr:colOff>847725</xdr:colOff>
      <xdr:row>235</xdr:row>
      <xdr:rowOff>57150</xdr:rowOff>
    </xdr:from>
    <xdr:to>
      <xdr:col>12</xdr:col>
      <xdr:colOff>551622</xdr:colOff>
      <xdr:row>238</xdr:row>
      <xdr:rowOff>79099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4950EFAB-4333-47BA-AF55-4186BB73451C}"/>
            </a:ext>
          </a:extLst>
        </xdr:cNvPr>
        <xdr:cNvSpPr txBox="1"/>
      </xdr:nvSpPr>
      <xdr:spPr>
        <a:xfrm>
          <a:off x="1952625" y="44196000"/>
          <a:ext cx="13229397" cy="593449"/>
        </a:xfrm>
        <a:prstGeom prst="rect">
          <a:avLst/>
        </a:prstGeom>
        <a:solidFill>
          <a:schemeClr val="bg2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s-IS" sz="1050" b="0" i="0" u="none" strike="noStrike">
              <a:solidFill>
                <a:srgbClr val="000000"/>
              </a:solidFill>
              <a:effectLst/>
              <a:latin typeface="+mn-lt"/>
            </a:rPr>
            <a:t>Skýringar: Gögn</a:t>
          </a:r>
          <a:r>
            <a:rPr lang="is-IS" sz="1050" b="0" i="0" u="none" strike="noStrike" baseline="0">
              <a:solidFill>
                <a:srgbClr val="000000"/>
              </a:solidFill>
              <a:effectLst/>
              <a:latin typeface="+mn-lt"/>
            </a:rPr>
            <a:t> frá árinu 2020. Allar upphæðir í þús.kr.</a:t>
          </a:r>
          <a:r>
            <a:rPr lang="is-IS" sz="1050"/>
            <a:t> </a:t>
          </a:r>
          <a:r>
            <a:rPr lang="is-IS" sz="1050" b="0" i="0" u="none" strike="noStrike">
              <a:solidFill>
                <a:srgbClr val="000000"/>
              </a:solidFill>
              <a:effectLst/>
              <a:latin typeface="+mn-lt"/>
            </a:rPr>
            <a:t>¹Heilsdagsígildi. Heilsdagsígildi eru reiknuð þannig að dvalartími í 4 klst jafngildir hálfu hdig, dvalartími í 5 klst.=0,625 hdig og 6 klst.=0,75</a:t>
          </a:r>
          <a:r>
            <a:rPr lang="is-IS" sz="1050"/>
            <a:t> hdig, 7 klst.=0,875 hdig, 8 klst. viðvera reiknast sem eitt  hdig og 9 klst. viðvera reiknast sem 1,125 hdig. ²Stærð skóla fer eftir fjölda</a:t>
          </a:r>
          <a:r>
            <a:rPr lang="is-IS" sz="1050" baseline="0"/>
            <a:t> heilsdagsígilda.</a:t>
          </a:r>
          <a:endParaRPr lang="is-IS" sz="105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3</xdr:row>
      <xdr:rowOff>0</xdr:rowOff>
    </xdr:from>
    <xdr:to>
      <xdr:col>15</xdr:col>
      <xdr:colOff>561975</xdr:colOff>
      <xdr:row>6</xdr:row>
      <xdr:rowOff>57150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86B8EE30-1EDD-4CC0-BA70-CE4B0F941AB1}"/>
            </a:ext>
          </a:extLst>
        </xdr:cNvPr>
        <xdr:cNvSpPr txBox="1"/>
      </xdr:nvSpPr>
      <xdr:spPr>
        <a:xfrm>
          <a:off x="5648325" y="457200"/>
          <a:ext cx="11877675" cy="609600"/>
        </a:xfrm>
        <a:prstGeom prst="rect">
          <a:avLst/>
        </a:prstGeom>
        <a:solidFill>
          <a:schemeClr val="bg2">
            <a:lumMod val="5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s-IS" sz="1100">
              <a:solidFill>
                <a:schemeClr val="bg1"/>
              </a:solidFill>
            </a:rPr>
            <a:t>Að gefnu</a:t>
          </a:r>
          <a:r>
            <a:rPr lang="is-IS" sz="1100" baseline="0">
              <a:solidFill>
                <a:schemeClr val="bg1"/>
              </a:solidFill>
            </a:rPr>
            <a:t> tilefni er bent á að margvíslegar ástæður geta orsakað mun á lykiltölum eftir skólum og/eða sveitarfélögum.  Samanburður  á niðurstöðum getur vakið upp spurningar. Hafa ber í  huga að landfræðilegar aðstæður, eða breytur eins og samsetning starfsfólks í skóla getur haft áhrif á lykiltölur og  því gagnlegt  fyrir sveitarfélög að kanna nánar í hverju munurinn felst. </a:t>
          </a:r>
          <a:endParaRPr lang="is-IS" sz="1100">
            <a:solidFill>
              <a:schemeClr val="bg1"/>
            </a:solidFill>
          </a:endParaRPr>
        </a:p>
      </xdr:txBody>
    </xdr: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Valgerður Freyja Ágústsdóttir" refreshedDate="44565.490928356485" createdVersion="6" refreshedVersion="6" minRefreshableVersion="3" recordCount="219" xr:uid="{D08144B5-1C39-4DCD-A285-A1C5F6634388}">
  <cacheSource type="worksheet">
    <worksheetSource ref="A8:Y227" sheet="Grunntafla"/>
  </cacheSource>
  <cacheFields count="25">
    <cacheField name="Stærð leikskóla" numFmtId="0">
      <sharedItems count="5">
        <s v="31 - 60"/>
        <s v="61 - 90"/>
        <s v="91 - 120"/>
        <s v="121 &gt;"/>
        <s v="&lt; 31"/>
      </sharedItems>
    </cacheField>
    <cacheField name="Sveitarfélag" numFmtId="0">
      <sharedItems count="56">
        <s v="0000 Reykjavíkurborg"/>
        <s v="1000 Kópavogsbær"/>
        <s v="1100 Seltjarnarnesbær"/>
        <s v="1300 Garðabær"/>
        <s v="1400 Hafnarfjarðarkaupstaður"/>
        <s v="1604 Mosfellsbær"/>
        <s v="2000 Reykjanesbær"/>
        <s v="2300 Grindavíkurbær"/>
        <s v="2506 Sveitarfélagið Vogar"/>
        <s v="3000 Akraneskaupstaður"/>
        <s v="3511 Hvalfjarðarsveit"/>
        <s v="3609 Borgarbyggð"/>
        <s v="3709 Grundarfjarðarbær"/>
        <s v="3711 Stykkishólmsbær"/>
        <s v="3713 Eyja- og Miklaholtshreppur"/>
        <s v="3714 Snæfellsbær"/>
        <s v="3811 Dalabyggð"/>
        <s v="4100 Bolungarvíkurkaupstaður"/>
        <s v="4200 Ísafjarðarbær"/>
        <s v="4502 Reykhólahreppur"/>
        <s v="4604 Tálknafjarðarhreppur"/>
        <s v="4607 Vesturbyggð"/>
        <s v="4803 Súðavíkurhreppur"/>
        <s v="4911 Strandabyggð"/>
        <s v="5200 Sveitarfélagið Skagafjörður"/>
        <s v="5508 Húnaþing vestra"/>
        <s v="5604 Blönduósbær "/>
        <s v="5612 Húnavatnshreppur"/>
        <s v="6000 Akureyrarkaupstaður"/>
        <s v="6100 Norðurþing"/>
        <s v="6250 Fjallabyggð"/>
        <s v="6400 Dalvíkurbyggð"/>
        <s v="6513 Eyjafjarðarsveit"/>
        <s v="6515 Hörgársveit"/>
        <s v="6601 Svalbarðsstrandarhreppur"/>
        <s v="6602 Grýtubakkahreppur"/>
        <s v="6607 Skútustaðahreppur"/>
        <s v="6612 Þingeyjarsveit"/>
        <s v="6709 Langanesbyggð"/>
        <s v="7300 Fjarðabyggð"/>
        <s v="7400 Múlaþing"/>
        <s v="7502 Vopnafjarðarhreppur"/>
        <s v="8000 Vestmannaeyjabær"/>
        <s v="8200 Sveitarfélagið Árborg"/>
        <s v="8401 Sveitarfélagið Hornafjörður"/>
        <s v="8508 Mýrdalshreppur"/>
        <s v="8509 Skaftárhreppur"/>
        <s v="8613 Rangárþing eystra"/>
        <s v="8614 Rangárþing ytra"/>
        <s v="8710 Hrunamannahreppur"/>
        <s v="8716 Hveragerðisbær"/>
        <s v="8717 Sveitarfélagið Ölfus"/>
        <s v="8719 Grímsnes- og Grafningshreppur"/>
        <s v="8720 Skeiða- og Gnúpverjahreppur"/>
        <s v="8721 Bláskógabyggð"/>
        <s v="8722 Flóahreppur"/>
      </sharedItems>
    </cacheField>
    <cacheField name="Leikskóli" numFmtId="0">
      <sharedItems count="219">
        <s v="klébergsskóli/Berg"/>
        <s v="Leikskólinn Ægisborg"/>
        <s v="Leikskólinn Álftaborg"/>
        <s v="Leikskólinn Árborg"/>
        <s v="Leikskólinn Ártúnsskóli"/>
        <s v="Leikskólinn Austurborg"/>
        <s v="Leikskólinn Bakkaborg"/>
        <s v="Leikskólinn Bjartahlíð"/>
        <s v="Leikskólinn Blásalir"/>
        <s v="Leikskólinn Borg"/>
        <s v="Leikskólinn Brákarborg"/>
        <s v="Leikskólinn Brekkuborg"/>
        <s v="Leikskólinn Dalskóli"/>
        <s v="Leikskólinn Drafnarborg/Dvergasteinn"/>
        <s v="Leikskólinn Engjaborg"/>
        <s v="Leikskólinn Fífuborg"/>
        <s v="Leikskólinn Funaborg"/>
        <s v="Leikskólinn Furuskógur"/>
        <s v="Leikskólinn Garðaborg"/>
        <s v="Leikskólinn Geislabaugur"/>
        <s v="Leikskólinn Grænaborg"/>
        <s v="Leikskólinn Grandaborg"/>
        <s v="Leikskólinn Gullborg"/>
        <s v="Leikskólinn Hagaborg"/>
        <s v="Leikskólinn Hálsaskógur"/>
        <s v="Leikskólinn Hamrar"/>
        <s v="Leikskólinn Heiðarborg"/>
        <s v="Leikskólinn Hlíð"/>
        <s v="Leikskólinn Hof"/>
        <s v="Bakki - Berg"/>
        <s v="Leikskólinn Hólaborg"/>
        <s v="Leikskólinn Holt"/>
        <s v="Leikskólinn Hraunborg, Rvík"/>
        <s v="Leikskólinn Hulduheimar"/>
        <s v="Leikskólinn Jöklaborg"/>
        <s v="Leikskólinn Jörfi"/>
        <s v="Leikskólinn Klambrar"/>
        <s v="Leikskólinn Klettaborg, Rvík"/>
        <s v="Leikskólinn Kvistaborg"/>
        <s v="Leikskólinn Langholt"/>
        <s v="Leikskólinn Laufskálar"/>
        <s v="Leikskólinn Laugasól"/>
        <s v="Leikskólinn Lyngheimar"/>
        <s v="Leikskólinn Maríuborg"/>
        <s v="Leikskólinn Miðborg"/>
        <s v="Leikskólinn Múlaborg"/>
        <s v="Leikskólinn Nóaborg"/>
        <s v="Leikskólinn Ösp"/>
        <s v="Leikskólinn Rauðaborg"/>
        <s v="Leikskólinn Rauðhóll"/>
        <s v="Leikskólinn Reynisholt"/>
        <s v="Leikskólinn Rofaborg"/>
        <s v="Leikskólinn Sæborg"/>
        <s v="Leikskólinn Seljaborg"/>
        <s v="Leikskólinn Seljakot"/>
        <s v="Leikskólinn Sólborg, Rvík"/>
        <s v="Leikskólinn Stakkaborg"/>
        <s v="Leikskólinn Steinahlíð"/>
        <s v="Leikskólinn Suðurborg"/>
        <s v="Leikskólinn Sunnuás"/>
        <s v="Leikskólinn Sunnufold"/>
        <s v="Leikskólinn Tjarnarborg/Öldukot"/>
        <s v="Leikskólinn Vesturborg"/>
        <s v="Leikskólinn Vinagerði"/>
        <s v="Leikskólinn Álfaheiði"/>
        <s v="Leikskólinn Álfatún"/>
        <s v="Leikskólinn Arnarsmári"/>
        <s v="Leikskólinn Austurkór"/>
        <s v="Leikskólinn Baugur"/>
        <s v="Leikskólinn Dalur"/>
        <s v="Leikskólinn Efstihjalli"/>
        <s v="Leikskólinn Fagrabrekka"/>
        <s v="Leikskólinn Fífusalir"/>
        <s v="Leikskólinn Furugrund"/>
        <s v="Leikskólinn Grænatún"/>
        <s v="Leikskólinn Kópahvoll"/>
        <s v="Leikskólinn Kópasteinn"/>
        <s v="Leikskólinn Lækur"/>
        <s v="Leikskólinn Marbakki"/>
        <s v="Leikskólinn Núpur"/>
        <s v="Leikskólinn Rjúpnahæð"/>
        <s v="Leikskólinn Sólhvörf"/>
        <s v="Leikskólinn Urðarhóll"/>
        <s v="Leikskólinn Seltjarnarnes"/>
        <s v="Leikskólinn Akrar"/>
        <s v="Leikskólinn Bæjarból"/>
        <s v="Leikskólinn Flataskóli"/>
        <s v="Leikskólinn Hæðarból"/>
        <s v="Leikskólinn Holtakot"/>
        <s v="Leikskólinn Kirkjuból"/>
        <s v="Leikskólinn Krakkakot"/>
        <s v="Leikskólinn Lundaból"/>
        <s v="Leikskólinn Sunnuhvoll"/>
        <s v="Leikskólinn Urriðaholtsskóli"/>
        <s v="Leikskólinn Álfaberg"/>
        <s v="Leikskólinn Álfasteinn, Hafn.fj."/>
        <s v="Leikskólinn Arnarberg"/>
        <s v="Leikskólinn Bjarkalundur"/>
        <s v="Leikskólinn Hamravellir"/>
        <s v="Leikskólinn Hlíðarberg"/>
        <s v="Leikskólinn Hlíðarendi, Hafn.fj."/>
        <s v="Leikskólinn Hörðuvellir"/>
        <s v="Leikskólinn Hraunvellir"/>
        <s v="Leikskólinn Hvammur"/>
        <s v="Leikskólinn Norðurberg"/>
        <s v="Leikskólinn Skarðashlíð"/>
        <s v="Leikskólinn Smáralundur"/>
        <s v="Leikskólinn Stekkjarás"/>
        <s v="Leikskólinn Tjarnarás"/>
        <s v="Leikskólinn Vesturkot"/>
        <s v="Leikskólinn Víðivellir"/>
        <s v="Leikskólinn Helgafellsskóli"/>
        <s v="Leikskólinn Hlaðhamrar"/>
        <s v="Leikskólinn Hlíð, Mosf."/>
        <s v="Leikskólinn Höfðaberg"/>
        <s v="Leikskólinn Hulduberg"/>
        <s v="Leikskólinn Krikaskóli"/>
        <s v="Leikskólinn Leirvogstunguskóli"/>
        <s v="Leikskólinn Reykjakot"/>
        <s v="Leikskólinn Garðasel, Rnes"/>
        <s v="Leikskólinn Heiðarsel"/>
        <s v="Leikskólinn Hjallatún"/>
        <s v="Leikskólinn Holt, Rnes"/>
        <s v="Leikskólinn Tjarnarsel"/>
        <s v="Leikskólinn Vesturberg"/>
        <s v="Stapaskóli - ld"/>
        <s v="Leikskólinn Laut"/>
        <s v="Leikskólinn Suðurvellir"/>
        <s v="Leikskólinn Akrasel"/>
        <s v="Leikskólinn Garðasel Ak.nes"/>
        <s v="Leikskólinn Teigasel"/>
        <s v="Leikskólinn Vallarsel"/>
        <s v="Leikskólinn Skýjaborg"/>
        <s v="Leikskólinn Andabær"/>
        <s v="Leikskólinn Hnoðraból"/>
        <s v="Leikskólinn Klettaborg, Borgarb."/>
        <s v="Leikskólinn Ugluklettur"/>
        <s v="Grundarfjarðarskóli - ld"/>
        <s v="Leikskólinn Sólvellir, Gr.fj."/>
        <s v="Leikskólinn Stykkishólmi"/>
        <s v="Laugargerðisskóli ld"/>
        <s v="Leikskólinn Snæfellsbæjar"/>
        <s v="Leikskólinn Auðarskóli"/>
        <s v="Leikskólinn Glaðheimar, Bol.v.."/>
        <s v="Leikskólinn Grænigarður"/>
        <s v="Leikskólinn Laufás"/>
        <s v="Leikskólinn Sólborg, Ísafj."/>
        <s v="Leikskólinn Tjarnarbær"/>
        <s v="Leikskólinn Hólabær"/>
        <s v="Leikskólinn Vindheimar"/>
        <s v="Leikskólinn Araklettur"/>
        <s v="Leikskólinn Tjarnarbrekka"/>
        <s v="Patreksskóli ld"/>
        <s v="Leikskólinn Kofrasel"/>
        <s v="Leikskólinn Lækjarbrekka"/>
        <s v="Leikskólinn Ársalir"/>
        <s v="Leikskólinn Birkilundur"/>
        <s v="Leikskólinn Tröllaborg"/>
        <s v="Leikskólinn Ásgarður"/>
        <s v="Leikskólinn Barnabær"/>
        <s v="Leikskólinn Vallaból"/>
        <s v="Leikskólinn á Hrísey"/>
        <s v="Leikskólinn Hulduheimar, Ak.eyri"/>
        <s v="Leikskólinn Iðavöllur"/>
        <s v="Leikskólinn Kiðagil"/>
        <s v="Leikskólinn Krógaból"/>
        <s v="Leikskólinn Lundarsel"/>
        <s v="Leikskólinn Naustatjörn"/>
        <s v="Leikskólinn Pálmholt"/>
        <s v="Leikskólinn Tröllaborgir"/>
        <s v="Leikskólinn Grænuvellir"/>
        <s v="Raufarhafnarskóli - leikskóladeild"/>
        <s v="Öxarfjarðarskóli Leikskóladeild"/>
        <s v="Leikskólinn Fjallabyggð"/>
        <s v="Leikskóladeild Árskógsskóli"/>
        <s v="Leikskólinn Dalvíkurbyggð"/>
        <s v="Leikskólinn Hrafnagilsskóli"/>
        <s v="Leikskólinn Álfasteinn"/>
        <s v="Leikskólinn Álfaborg, Sv.st.hr."/>
        <s v="Leikskólinn Krummafótur"/>
        <s v="Leikskólinn Ylur"/>
        <s v="Leikskólinn Krílabær"/>
        <s v="Tjarnarskjól"/>
        <s v="Leikskólinn Barnaból"/>
        <s v="Leikskólinn Breiðdals- og Stöðvarfj.skóli"/>
        <s v="Leikskólinn Dalborg"/>
        <s v="Leikskólinn Eyrarvellir/Sólvellir"/>
        <s v="Leikskólinn Kæribær, Fj.b."/>
        <s v="Leikskólinn Lyngholt"/>
        <s v="Leikskólinn Bjarkatún"/>
        <s v="Leikskólinn Borgarfjarðar"/>
        <s v="Leikskólinn Brúarási"/>
        <s v="Leikskólinn Hádegishöfði"/>
        <s v="Leikskólinn Sólvellir, Seyðisfj."/>
        <s v="Leikskólinn Tjarnarskógur"/>
        <s v="Leikskólinn Brekkubær"/>
        <s v="Leikskólinn Kirkjugerði"/>
        <s v="Leikskólinn Víkin"/>
        <s v="Leikskólinn Álfheimar"/>
        <s v="Leikskólinn Árbær"/>
        <s v="Leikskólinn Brimver / Æskukot"/>
        <s v="Leikskólinn Hulduheimar, Árb."/>
        <s v="Leikskólinn Jötunheimar"/>
        <s v="Leikskóladeild Hofgarði"/>
        <s v="Leikskólinn Sjónarhóll"/>
        <s v="Leikskólinn Suður-Vík"/>
        <s v="Leikskólinn Kæribær"/>
        <s v="Leikskólinn Örk"/>
        <s v="Leikskólinn Heklukot"/>
        <s v="Leikskólinn Laugalandi"/>
        <s v="Leikskólinn Undraland, Hr.m.hr."/>
        <s v="Leikskólinn Óskaland"/>
        <s v="Leikskólinn Undraland, Hverag."/>
        <s v="Leikskólinn Bergheimar"/>
        <s v="Leikskólinn Kerhólsskóli"/>
        <s v="Leikskólinn Leikholt"/>
        <s v="Leikskólinn Álfaborg"/>
        <s v="Leikskólinn Bláskógaskóli"/>
        <s v="Leikskólinn Krakkaborg"/>
      </sharedItems>
    </cacheField>
    <cacheField name="Leikskólabörn alls" numFmtId="0">
      <sharedItems containsSemiMixedTypes="0" containsString="0" containsNumber="1" containsInteger="1" minValue="1" maxValue="214"/>
    </cacheField>
    <cacheField name="HEILSDAGSÍG" numFmtId="164">
      <sharedItems containsSemiMixedTypes="0" containsString="0" containsNumber="1" minValue="1" maxValue="218"/>
    </cacheField>
    <cacheField name="Stg við uppeldi og menntun" numFmtId="164">
      <sharedItems containsSemiMixedTypes="0" containsString="0" containsNumber="1" minValue="1.2" maxValue="65.91"/>
    </cacheField>
    <cacheField name="% leikskóla-_x000a_kennara" numFmtId="9">
      <sharedItems containsSemiMixedTypes="0" containsString="0" containsNumber="1" minValue="0" maxValue="0.676056338028169"/>
    </cacheField>
    <cacheField name="% leikskólakennara og með aðra uppeldism." numFmtId="9">
      <sharedItems containsSemiMixedTypes="0" containsString="0" containsNumber="1" minValue="7.2463768115942032E-2" maxValue="0.83098591549295775"/>
    </cacheField>
    <cacheField name="Leikskóla-kennarar (stg.)" numFmtId="164">
      <sharedItems containsSemiMixedTypes="0" containsString="0" containsNumber="1" minValue="0" maxValue="22.74"/>
    </cacheField>
    <cacheField name="Önnur uppeldis-menntun (stg.)" numFmtId="164">
      <sharedItems containsSemiMixedTypes="0" containsString="0" containsNumber="1" minValue="0" maxValue="20.43"/>
    </cacheField>
    <cacheField name="Ófaglærðir starfsmenn (stg.)" numFmtId="164">
      <sharedItems containsSemiMixedTypes="0" containsString="0" containsNumber="1" minValue="0.6" maxValue="43.36"/>
    </cacheField>
    <cacheField name="Annað  (matseld,þrif, skrifstofa) stg." numFmtId="164">
      <sharedItems containsSemiMixedTypes="0" containsString="0" containsNumber="1" minValue="0" maxValue="4"/>
    </cacheField>
    <cacheField name="Samtals stöðugildi" numFmtId="164">
      <sharedItems containsSemiMixedTypes="0" containsString="0" containsNumber="1" minValue="1.2" maxValue="66.72"/>
    </cacheField>
    <cacheField name="Tekjur" numFmtId="3">
      <sharedItems containsSemiMixedTypes="0" containsString="0" containsNumber="1" minValue="-76329.195000000007" maxValue="0"/>
    </cacheField>
    <cacheField name="Laun og launatengd gjöld" numFmtId="3">
      <sharedItems containsSemiMixedTypes="0" containsString="0" containsNumber="1" minValue="0" maxValue="619073.04399999999"/>
    </cacheField>
    <cacheField name=" Innri húsaleiga (Eignasjóður)" numFmtId="3">
      <sharedItems containsSemiMixedTypes="0" containsString="0" containsNumber="1" minValue="0" maxValue="89837.054999999993"/>
    </cacheField>
    <cacheField name="Annar rekstrarkostnaður (með innri leigu)" numFmtId="3">
      <sharedItems containsSemiMixedTypes="0" containsString="0" containsNumber="1" minValue="0" maxValue="154512.41"/>
    </cacheField>
    <cacheField name="Brúttó" numFmtId="3">
      <sharedItems containsSemiMixedTypes="0" containsString="0" containsNumber="1" minValue="0" maxValue="763143.88899999997"/>
    </cacheField>
    <cacheField name="Nettó" numFmtId="3">
      <sharedItems containsSemiMixedTypes="0" containsString="0" containsNumber="1" minValue="0" maxValue="689245.12099999993"/>
    </cacheField>
    <cacheField name="Brúttó kostn/hdig" numFmtId="3">
      <sharedItems containsSemiMixedTypes="0" containsString="0" containsNumber="1" minValue="0" maxValue="9413.0259999999998"/>
    </cacheField>
    <cacheField name="Brúttó -innri leiga/ hdig" numFmtId="3">
      <sharedItems containsSemiMixedTypes="0" containsString="0" containsNumber="1" minValue="0" maxValue="9413.0259999999998"/>
    </cacheField>
    <cacheField name="Nettó - innri leiga(hdig" numFmtId="3">
      <sharedItems containsSemiMixedTypes="0" containsString="0" containsNumber="1" minValue="0" maxValue="9413.0259999999998"/>
    </cacheField>
    <cacheField name="Launakostnaður_x000a_/HDIG" numFmtId="3">
      <sharedItems containsSemiMixedTypes="0" containsString="0" containsNumber="1" minValue="0" maxValue="9381.4740000000002"/>
    </cacheField>
    <cacheField name="Brúttó (-innri leiga) á mánuði á HDÍG (11 mán)" numFmtId="3">
      <sharedItems containsSemiMixedTypes="0" containsString="0" containsNumber="1" minValue="0" maxValue="855.72963636363636"/>
    </cacheField>
    <cacheField name="Nettó (-innri leiga) á mánuði á HDÍG (11 mán)" numFmtId="3">
      <sharedItems containsSemiMixedTypes="0" containsString="0" containsNumber="1" minValue="0" maxValue="855.72963636363636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19">
  <r>
    <x v="0"/>
    <x v="0"/>
    <x v="0"/>
    <n v="38"/>
    <n v="39.125"/>
    <n v="11.85"/>
    <n v="8.4388185654008435E-2"/>
    <n v="0.17721518987341772"/>
    <n v="1"/>
    <n v="1.1000000000000001"/>
    <n v="9.75"/>
    <n v="2"/>
    <n v="13.85"/>
    <n v="-8622.0439999999999"/>
    <n v="89237.274999999994"/>
    <n v="17276.776999999998"/>
    <n v="29696.413"/>
    <n v="118933.68799999999"/>
    <n v="110311.644"/>
    <n v="3039.8386709265174"/>
    <n v="2598.2597060702874"/>
    <n v="2377.8879744408946"/>
    <n v="2280.8249201277954"/>
    <n v="236.20542782457159"/>
    <n v="216.17163404008133"/>
  </r>
  <r>
    <x v="1"/>
    <x v="0"/>
    <x v="1"/>
    <n v="78"/>
    <n v="80.75"/>
    <n v="21.119999999999997"/>
    <n v="0.36363636363636365"/>
    <n v="0.50094696969696972"/>
    <n v="7.68"/>
    <n v="2.9"/>
    <n v="10.54"/>
    <n v="1.88"/>
    <n v="23"/>
    <n v="-18182.022000000001"/>
    <n v="182646.00700000001"/>
    <n v="14650.737999999999"/>
    <n v="37125.428999999996"/>
    <n v="219771.43600000002"/>
    <n v="201589.41400000002"/>
    <n v="2721.6276904024771"/>
    <n v="2540.1944024767804"/>
    <n v="2315.0300433436532"/>
    <n v="2261.8700557275542"/>
    <n v="230.9267638615255"/>
    <n v="210.45727666760484"/>
  </r>
  <r>
    <x v="1"/>
    <x v="0"/>
    <x v="2"/>
    <n v="83"/>
    <n v="86"/>
    <n v="24.2"/>
    <n v="0.38223140495867769"/>
    <n v="0.52314049586776856"/>
    <n v="9.25"/>
    <n v="3.41"/>
    <n v="11.54"/>
    <n v="0"/>
    <n v="24.2"/>
    <n v="-20718.114000000001"/>
    <n v="177229.83900000001"/>
    <n v="30322.963"/>
    <n v="58914.635000000002"/>
    <n v="236144.47400000002"/>
    <n v="215426.36000000002"/>
    <n v="2745.8659767441864"/>
    <n v="2393.2733837209307"/>
    <n v="2152.3650813953491"/>
    <n v="2060.8120813953487"/>
    <n v="217.57030761099369"/>
    <n v="195.66955285412266"/>
  </r>
  <r>
    <x v="0"/>
    <x v="0"/>
    <x v="3"/>
    <n v="59"/>
    <n v="59.875"/>
    <n v="15.84"/>
    <n v="0.18939393939393939"/>
    <n v="0.32196969696969696"/>
    <n v="3"/>
    <n v="2.1"/>
    <n v="10.74"/>
    <n v="1"/>
    <n v="16.84"/>
    <n v="-13006.769"/>
    <n v="129140.18399999999"/>
    <n v="16744.984"/>
    <n v="38702.021000000001"/>
    <n v="167842.20499999999"/>
    <n v="154835.43599999999"/>
    <n v="2803.2101043841335"/>
    <n v="2523.5444008350728"/>
    <n v="2306.3123507306886"/>
    <n v="2156.8297954070981"/>
    <n v="229.41312734864297"/>
    <n v="209.66475915733534"/>
  </r>
  <r>
    <x v="0"/>
    <x v="0"/>
    <x v="4"/>
    <n v="42"/>
    <n v="43.5"/>
    <n v="10.79"/>
    <n v="9.267840593141799E-2"/>
    <n v="0.20852641334569047"/>
    <n v="1"/>
    <n v="1.25"/>
    <n v="8.5399999999999991"/>
    <n v="1"/>
    <n v="11.79"/>
    <n v="-14690.795"/>
    <n v="185374.446"/>
    <n v="20948.006000000001"/>
    <n v="39658.338000000003"/>
    <n v="225032.78399999999"/>
    <n v="210341.98899999997"/>
    <n v="5173.1674482758617"/>
    <n v="4691.6040919540228"/>
    <n v="4353.8846666666659"/>
    <n v="4261.4815172413792"/>
    <n v="426.50946290491117"/>
    <n v="395.80769696969691"/>
  </r>
  <r>
    <x v="2"/>
    <x v="0"/>
    <x v="5"/>
    <n v="94"/>
    <n v="96.25"/>
    <n v="32.58"/>
    <n v="0.18416206261510129"/>
    <n v="0.40822590546347459"/>
    <n v="6"/>
    <n v="7.3"/>
    <n v="19.28"/>
    <n v="1.8"/>
    <n v="34.380000000000003"/>
    <n v="-20349.608"/>
    <n v="227689.587"/>
    <n v="22837.062000000002"/>
    <n v="53034.61"/>
    <n v="280724.19699999999"/>
    <n v="260374.58899999998"/>
    <n v="2916.6150337662334"/>
    <n v="2679.3468571428571"/>
    <n v="2467.9223584415581"/>
    <n v="2365.6060987012988"/>
    <n v="243.57698701298702"/>
    <n v="224.35657804014164"/>
  </r>
  <r>
    <x v="2"/>
    <x v="0"/>
    <x v="6"/>
    <n v="99"/>
    <n v="103.375"/>
    <n v="35.909999999999997"/>
    <n v="0.16708437761069342"/>
    <n v="0.33416875522138684"/>
    <n v="6"/>
    <n v="6"/>
    <n v="23.91"/>
    <n v="1.8"/>
    <n v="37.71"/>
    <n v="-21425.504000000001"/>
    <n v="272133.15299999999"/>
    <n v="33081.5"/>
    <n v="56922.572999999997"/>
    <n v="329055.72599999997"/>
    <n v="307630.22199999995"/>
    <n v="3183.1267327690443"/>
    <n v="2863.1122224909309"/>
    <n v="2655.8522079806526"/>
    <n v="2632.4851559854897"/>
    <n v="260.28292931735734"/>
    <n v="241.44110981642297"/>
  </r>
  <r>
    <x v="2"/>
    <x v="0"/>
    <x v="7"/>
    <n v="112"/>
    <n v="113"/>
    <n v="27.75"/>
    <n v="0.17621621621621619"/>
    <n v="0.38198198198198197"/>
    <n v="4.8899999999999997"/>
    <n v="5.71"/>
    <n v="17.149999999999999"/>
    <n v="3"/>
    <n v="30.75"/>
    <n v="-25275.235000000001"/>
    <n v="283097.29200000002"/>
    <n v="34056.769999999997"/>
    <n v="66142.315000000002"/>
    <n v="349239.60700000002"/>
    <n v="323964.37200000003"/>
    <n v="3090.6159911504428"/>
    <n v="2789.2286460176992"/>
    <n v="2565.5540000000001"/>
    <n v="2505.2857699115048"/>
    <n v="253.56624054706356"/>
    <n v="233.23218181818183"/>
  </r>
  <r>
    <x v="1"/>
    <x v="0"/>
    <x v="8"/>
    <n v="61"/>
    <n v="62"/>
    <n v="19.100000000000001"/>
    <n v="0.2513089005235602"/>
    <n v="0.2513089005235602"/>
    <n v="4.8"/>
    <n v="0"/>
    <n v="14.3"/>
    <n v="2"/>
    <n v="21.1"/>
    <n v="-15328.450999999999"/>
    <n v="155657.889"/>
    <n v="17357.754000000001"/>
    <n v="34004.845000000001"/>
    <n v="189662.734"/>
    <n v="174334.283"/>
    <n v="3059.0763548387094"/>
    <n v="2779.112580645161"/>
    <n v="2531.8794999999996"/>
    <n v="2510.6111129032256"/>
    <n v="252.64659824046919"/>
    <n v="230.17086363636361"/>
  </r>
  <r>
    <x v="2"/>
    <x v="0"/>
    <x v="9"/>
    <n v="106"/>
    <n v="108.375"/>
    <n v="31.54"/>
    <n v="0.15852885225110971"/>
    <n v="0.32688649334178815"/>
    <n v="5"/>
    <n v="5.31"/>
    <n v="21.23"/>
    <n v="3.65"/>
    <n v="35.19"/>
    <n v="-26554.858"/>
    <n v="264309.05099999998"/>
    <n v="35241.74"/>
    <n v="72182.278999999995"/>
    <n v="336491.32999999996"/>
    <n v="309936.47199999995"/>
    <n v="3104.8796309111876"/>
    <n v="2779.6963321799303"/>
    <n v="2534.6688073817759"/>
    <n v="2438.8378408304497"/>
    <n v="252.69966656181185"/>
    <n v="230.4244370347069"/>
  </r>
  <r>
    <x v="0"/>
    <x v="0"/>
    <x v="10"/>
    <n v="42"/>
    <n v="43"/>
    <n v="15.55"/>
    <n v="0.50803858520900325"/>
    <n v="0.54019292604501612"/>
    <n v="7.9"/>
    <n v="0.5"/>
    <n v="7.15"/>
    <n v="0"/>
    <n v="15.55"/>
    <n v="-9990.9500000000007"/>
    <n v="128612.281"/>
    <n v="9191.0550000000003"/>
    <n v="26634.905999999999"/>
    <n v="155247.18700000001"/>
    <n v="145256.23699999999"/>
    <n v="3610.3996976744188"/>
    <n v="3396.6542325581399"/>
    <n v="3164.3065581395349"/>
    <n v="2990.9832790697674"/>
    <n v="308.78674841437635"/>
    <n v="287.66423255813953"/>
  </r>
  <r>
    <x v="1"/>
    <x v="0"/>
    <x v="11"/>
    <n v="65"/>
    <n v="68.75"/>
    <n v="15.78"/>
    <n v="0.47338403041825095"/>
    <n v="0.60392902408111537"/>
    <n v="7.47"/>
    <n v="2.06"/>
    <n v="6.25"/>
    <n v="1"/>
    <n v="16.78"/>
    <n v="-14890.257"/>
    <n v="143821.856"/>
    <n v="17983.21"/>
    <n v="32454.871999999999"/>
    <n v="176276.728"/>
    <n v="161386.47099999999"/>
    <n v="2564.0251345454544"/>
    <n v="2302.4511709090912"/>
    <n v="2085.8656145454547"/>
    <n v="2091.9542690909093"/>
    <n v="209.31374280991739"/>
    <n v="189.62414677685953"/>
  </r>
  <r>
    <x v="3"/>
    <x v="0"/>
    <x v="12"/>
    <n v="147"/>
    <n v="148.625"/>
    <n v="51.29"/>
    <n v="0.4433612790017547"/>
    <n v="0.46285825697016958"/>
    <n v="22.74"/>
    <n v="1"/>
    <n v="27.55"/>
    <n v="0"/>
    <n v="51.29"/>
    <n v="-35508.313000000002"/>
    <n v="426730.62199999997"/>
    <n v="89837.054999999993"/>
    <n v="131451.353"/>
    <n v="558181.97499999998"/>
    <n v="522673.66199999995"/>
    <n v="3755.6398654331369"/>
    <n v="3151.1853322119428"/>
    <n v="2912.2732178301089"/>
    <n v="2871.1900555088309"/>
    <n v="286.47139383744934"/>
    <n v="264.7521107118281"/>
  </r>
  <r>
    <x v="2"/>
    <x v="0"/>
    <x v="13"/>
    <n v="105"/>
    <n v="104"/>
    <n v="29.5"/>
    <n v="0.19152542372881357"/>
    <n v="0.32033898305084746"/>
    <n v="5.65"/>
    <n v="3.8"/>
    <n v="20.05"/>
    <n v="3"/>
    <n v="32.5"/>
    <n v="-24649.972000000002"/>
    <n v="276017.125"/>
    <n v="25622.535"/>
    <n v="49879.423999999999"/>
    <n v="325896.549"/>
    <n v="301246.57699999999"/>
    <n v="3133.6206634615382"/>
    <n v="2887.2501346153849"/>
    <n v="2650.2311730769234"/>
    <n v="2654.0108173076924"/>
    <n v="262.47728496503498"/>
    <n v="240.93010664335668"/>
  </r>
  <r>
    <x v="1"/>
    <x v="0"/>
    <x v="14"/>
    <n v="70"/>
    <n v="73.125"/>
    <n v="18.84"/>
    <n v="0.21231422505307856"/>
    <n v="0.26539278131634819"/>
    <n v="4"/>
    <n v="1"/>
    <n v="13.84"/>
    <n v="0"/>
    <n v="18.84"/>
    <n v="-14983.143"/>
    <n v="158927.049"/>
    <n v="16812.364000000001"/>
    <n v="48216.701000000001"/>
    <n v="207143.75"/>
    <n v="192160.60699999999"/>
    <n v="2832.735042735043"/>
    <n v="2602.8223726495726"/>
    <n v="2397.9246905982905"/>
    <n v="2173.3613538461536"/>
    <n v="236.62021569541568"/>
    <n v="217.99315369075367"/>
  </r>
  <r>
    <x v="1"/>
    <x v="0"/>
    <x v="15"/>
    <n v="69"/>
    <n v="72.5"/>
    <n v="19.28"/>
    <n v="0.43464730290456433"/>
    <n v="0.59024896265560167"/>
    <n v="8.3800000000000008"/>
    <n v="3"/>
    <n v="7.9"/>
    <n v="0"/>
    <n v="19.28"/>
    <n v="-15729.487999999999"/>
    <n v="159831.068"/>
    <n v="16251.382"/>
    <n v="51206.709000000003"/>
    <n v="211037.777"/>
    <n v="195308.28899999999"/>
    <n v="2910.8658896551724"/>
    <n v="2686.7088965517241"/>
    <n v="2469.7504413793099"/>
    <n v="2204.566455172414"/>
    <n v="244.246263322884"/>
    <n v="224.52276739811907"/>
  </r>
  <r>
    <x v="0"/>
    <x v="0"/>
    <x v="16"/>
    <n v="38"/>
    <n v="39.125"/>
    <n v="13.75"/>
    <n v="0.25018181818181817"/>
    <n v="0.36872727272727274"/>
    <n v="3.44"/>
    <n v="1.63"/>
    <n v="8.68"/>
    <n v="0.85"/>
    <n v="14.6"/>
    <n v="-15984.121999999999"/>
    <n v="104212.53"/>
    <n v="11857.459000000001"/>
    <n v="154512.41"/>
    <n v="258724.94"/>
    <n v="242740.818"/>
    <n v="6612.7780191693291"/>
    <n v="6309.7119744408947"/>
    <n v="5901.1721150159747"/>
    <n v="2663.5790415335464"/>
    <n v="573.61017949462678"/>
    <n v="536.47019227417957"/>
  </r>
  <r>
    <x v="2"/>
    <x v="0"/>
    <x v="17"/>
    <n v="110"/>
    <n v="111.75"/>
    <n v="32.04"/>
    <n v="0.46036204744069914"/>
    <n v="0.46036204744069914"/>
    <n v="14.75"/>
    <n v="0"/>
    <n v="17.29"/>
    <n v="1"/>
    <n v="33.04"/>
    <n v="-25895.620999999999"/>
    <n v="255093.37100000001"/>
    <n v="29430.758999999998"/>
    <n v="64547.398000000001"/>
    <n v="319640.76900000003"/>
    <n v="293745.14800000004"/>
    <n v="2860.3200805369129"/>
    <n v="2596.9575838926175"/>
    <n v="2365.2294317673382"/>
    <n v="2282.7147293064877"/>
    <n v="236.08705308114705"/>
    <n v="215.02085743339438"/>
  </r>
  <r>
    <x v="0"/>
    <x v="0"/>
    <x v="18"/>
    <n v="47"/>
    <n v="47.875"/>
    <n v="10.89"/>
    <n v="0.37190082644628097"/>
    <n v="0.37190082644628097"/>
    <n v="4.05"/>
    <n v="0"/>
    <n v="6.84"/>
    <n v="0"/>
    <n v="10.89"/>
    <n v="-11549.473"/>
    <n v="93840.894"/>
    <n v="9135.8359999999993"/>
    <n v="26598.172999999999"/>
    <n v="120439.067"/>
    <n v="108889.594"/>
    <n v="2515.6985274151434"/>
    <n v="2324.8716657963446"/>
    <n v="2083.6294099216711"/>
    <n v="1960.1231122715405"/>
    <n v="211.35196961784951"/>
    <n v="189.42085544742466"/>
  </r>
  <r>
    <x v="2"/>
    <x v="0"/>
    <x v="19"/>
    <n v="103"/>
    <n v="105"/>
    <n v="30.259999999999998"/>
    <n v="0.11896893588896233"/>
    <n v="0.24619960343688038"/>
    <n v="3.6"/>
    <n v="3.85"/>
    <n v="22.81"/>
    <n v="2.9"/>
    <n v="33.159999999999997"/>
    <n v="-25511.919000000002"/>
    <n v="240553.46100000001"/>
    <n v="31249.339"/>
    <n v="60385.322"/>
    <n v="300938.783"/>
    <n v="275426.864"/>
    <n v="2866.0836476190475"/>
    <n v="2568.4708952380952"/>
    <n v="2325.5002380952378"/>
    <n v="2290.9853428571428"/>
    <n v="233.49735411255412"/>
    <n v="211.40911255411254"/>
  </r>
  <r>
    <x v="1"/>
    <x v="0"/>
    <x v="20"/>
    <n v="75"/>
    <n v="74.125"/>
    <n v="19.7"/>
    <n v="0.23604060913705585"/>
    <n v="0.3857868020304569"/>
    <n v="4.6500000000000004"/>
    <n v="2.95"/>
    <n v="12.1"/>
    <n v="0"/>
    <n v="19.7"/>
    <n v="-15632.076999999999"/>
    <n v="143700.71299999999"/>
    <n v="16528.607"/>
    <n v="45266.294000000002"/>
    <n v="188967.00699999998"/>
    <n v="173334.93"/>
    <n v="2549.3019494097807"/>
    <n v="2326.3190556492409"/>
    <n v="2115.4310016863406"/>
    <n v="1938.6268195615512"/>
    <n v="211.48355051356737"/>
    <n v="192.31190924421279"/>
  </r>
  <r>
    <x v="1"/>
    <x v="0"/>
    <x v="21"/>
    <n v="71"/>
    <n v="73.625"/>
    <n v="21.59"/>
    <n v="0.21769337656322371"/>
    <n v="0.47244094488188976"/>
    <n v="4.7"/>
    <n v="5.5"/>
    <n v="11.39"/>
    <n v="2"/>
    <n v="23.59"/>
    <n v="-17118.054"/>
    <n v="177769.42300000001"/>
    <n v="36360.406000000003"/>
    <n v="54277.735000000001"/>
    <n v="232047.158"/>
    <n v="214929.10399999999"/>
    <n v="3151.7440814940578"/>
    <n v="2657.8845772495752"/>
    <n v="2425.3812971137518"/>
    <n v="2414.5252699490666"/>
    <n v="241.62587065905228"/>
    <n v="220.48920882852289"/>
  </r>
  <r>
    <x v="1"/>
    <x v="0"/>
    <x v="22"/>
    <n v="70"/>
    <n v="73.75"/>
    <n v="19.02"/>
    <n v="5.2576235541535225E-2"/>
    <n v="0.34437434279705575"/>
    <n v="1"/>
    <n v="5.55"/>
    <n v="12.47"/>
    <n v="1.87"/>
    <n v="20.89"/>
    <n v="-15924.411"/>
    <n v="169101.54699999999"/>
    <n v="18798.335999999999"/>
    <n v="40854.279000000002"/>
    <n v="209955.826"/>
    <n v="194031.41500000001"/>
    <n v="2846.8586576271186"/>
    <n v="2591.9659661016949"/>
    <n v="2376.0417491525423"/>
    <n v="2292.9023322033895"/>
    <n v="235.63326964560864"/>
    <n v="216.00379537750385"/>
  </r>
  <r>
    <x v="2"/>
    <x v="0"/>
    <x v="23"/>
    <n v="94"/>
    <n v="95.875"/>
    <n v="23.91"/>
    <n v="0.27059807611877873"/>
    <n v="0.43538268506900879"/>
    <n v="6.47"/>
    <n v="3.94"/>
    <n v="13.5"/>
    <n v="2.1"/>
    <n v="26.01"/>
    <n v="-25250.54"/>
    <n v="193782.899"/>
    <n v="27064.219000000001"/>
    <n v="55615.667999999998"/>
    <n v="249398.56700000001"/>
    <n v="224148.027"/>
    <n v="2601.2888344198177"/>
    <n v="2319.002325945241"/>
    <n v="2055.6329387222945"/>
    <n v="2021.2036401564537"/>
    <n v="210.81839326774917"/>
    <n v="186.87572170202677"/>
  </r>
  <r>
    <x v="3"/>
    <x v="0"/>
    <x v="24"/>
    <n v="124"/>
    <n v="129.5"/>
    <n v="36.81"/>
    <n v="0.29611518609073623"/>
    <n v="0.51833740831295838"/>
    <n v="10.9"/>
    <n v="8.18"/>
    <n v="17.73"/>
    <n v="3.25"/>
    <n v="40.06"/>
    <n v="-27364.51"/>
    <n v="291991.65700000001"/>
    <n v="30865.516"/>
    <n v="59226.203000000001"/>
    <n v="351217.86"/>
    <n v="323853.34999999998"/>
    <n v="2712.107027027027"/>
    <n v="2473.7632741312741"/>
    <n v="2262.4543166023163"/>
    <n v="2254.76183011583"/>
    <n v="224.88757037557036"/>
    <n v="205.67766514566512"/>
  </r>
  <r>
    <x v="1"/>
    <x v="0"/>
    <x v="25"/>
    <n v="74"/>
    <n v="76.75"/>
    <n v="20.03"/>
    <n v="0.27458811782326509"/>
    <n v="0.61807289066400395"/>
    <n v="5.5"/>
    <n v="6.88"/>
    <n v="7.65"/>
    <n v="2"/>
    <n v="22.03"/>
    <n v="-18482.995999999999"/>
    <n v="187798.58100000001"/>
    <n v="17705.755000000001"/>
    <n v="36584.978999999999"/>
    <n v="224383.56"/>
    <n v="205900.56400000001"/>
    <n v="2923.5642996742672"/>
    <n v="2692.8704234527686"/>
    <n v="2452.0496286644952"/>
    <n v="2446.887048859935"/>
    <n v="244.80640213206988"/>
    <n v="222.91360260586319"/>
  </r>
  <r>
    <x v="1"/>
    <x v="0"/>
    <x v="26"/>
    <n v="70"/>
    <n v="73"/>
    <n v="20.46"/>
    <n v="0.17106549364613879"/>
    <n v="0.59286412512218967"/>
    <n v="3.5"/>
    <n v="8.6300000000000008"/>
    <n v="8.33"/>
    <n v="2.63"/>
    <n v="23.09"/>
    <n v="-15375.561"/>
    <n v="189076.25599999999"/>
    <n v="20845.076000000001"/>
    <n v="48152.207000000002"/>
    <n v="237228.46299999999"/>
    <n v="221852.902"/>
    <n v="3249.7049726027394"/>
    <n v="2964.1559863013699"/>
    <n v="2753.5318630136985"/>
    <n v="2590.0856986301369"/>
    <n v="269.46872602739728"/>
    <n v="250.32107845579077"/>
  </r>
  <r>
    <x v="2"/>
    <x v="0"/>
    <x v="27"/>
    <n v="98"/>
    <n v="101"/>
    <n v="33.29"/>
    <n v="0.1742264944427756"/>
    <n v="0.39861820366476419"/>
    <n v="5.8"/>
    <n v="7.47"/>
    <n v="20.02"/>
    <n v="4"/>
    <n v="37.29"/>
    <n v="-22665.454000000002"/>
    <n v="262766.92700000003"/>
    <n v="40549.79"/>
    <n v="71412.463000000003"/>
    <n v="334179.39"/>
    <n v="311513.93599999999"/>
    <n v="3308.7068316831683"/>
    <n v="2907.223762376238"/>
    <n v="2682.8133267326734"/>
    <n v="2601.6527425742579"/>
    <n v="264.2930693069307"/>
    <n v="243.89212061206123"/>
  </r>
  <r>
    <x v="3"/>
    <x v="0"/>
    <x v="28"/>
    <n v="128"/>
    <n v="131.625"/>
    <n v="32.950000000000003"/>
    <n v="0.30045523520485584"/>
    <n v="0.52200303490136568"/>
    <n v="9.9"/>
    <n v="7.3"/>
    <n v="15.75"/>
    <n v="3"/>
    <n v="35.950000000000003"/>
    <n v="-30042.362000000001"/>
    <n v="279927.17700000003"/>
    <n v="25600.417000000001"/>
    <n v="53313.506999999998"/>
    <n v="333240.68400000001"/>
    <n v="303198.32199999999"/>
    <n v="2531.7430883190882"/>
    <n v="2337.2479924026588"/>
    <n v="2109.0059259259256"/>
    <n v="2126.7021994301995"/>
    <n v="212.47709021842354"/>
    <n v="191.7278114478114"/>
  </r>
  <r>
    <x v="0"/>
    <x v="0"/>
    <x v="29"/>
    <n v="31"/>
    <n v="32.625"/>
    <n v="9.6300000000000008"/>
    <n v="0.31983385254413288"/>
    <n v="0.46521287642782971"/>
    <n v="3.08"/>
    <n v="1.4"/>
    <n v="5.15"/>
    <n v="0"/>
    <n v="9.6300000000000008"/>
    <n v="0"/>
    <n v="0"/>
    <n v="0"/>
    <n v="0"/>
    <n v="0"/>
    <n v="0"/>
    <n v="0"/>
    <n v="0"/>
    <n v="0"/>
    <n v="0"/>
    <n v="0"/>
    <n v="0"/>
  </r>
  <r>
    <x v="0"/>
    <x v="0"/>
    <x v="30"/>
    <n v="47"/>
    <n v="47.25"/>
    <n v="14.48"/>
    <n v="0.13812154696132597"/>
    <n v="0.13812154696132597"/>
    <n v="2"/>
    <n v="0"/>
    <n v="12.48"/>
    <n v="1"/>
    <n v="15.48"/>
    <n v="-9814.0650000000005"/>
    <n v="126542.577"/>
    <n v="15088.397999999999"/>
    <n v="30376.842000000001"/>
    <n v="156919.41899999999"/>
    <n v="147105.35399999999"/>
    <n v="3321.0459047619047"/>
    <n v="3001.7147301587302"/>
    <n v="2794.009650793651"/>
    <n v="2678.1497777777777"/>
    <n v="272.8831572871573"/>
    <n v="254.00087734487735"/>
  </r>
  <r>
    <x v="1"/>
    <x v="0"/>
    <x v="31"/>
    <n v="84"/>
    <n v="83.375"/>
    <n v="24.78"/>
    <n v="0.24213075060532688"/>
    <n v="0.48426150121065376"/>
    <n v="6"/>
    <n v="6"/>
    <n v="12.78"/>
    <n v="0.63"/>
    <n v="25.41"/>
    <n v="-25262.758000000002"/>
    <n v="196420.36199999999"/>
    <n v="22767.435000000001"/>
    <n v="56654.533000000003"/>
    <n v="253074.89499999999"/>
    <n v="227812.13699999999"/>
    <n v="3035.3810494752624"/>
    <n v="2762.3083658170913"/>
    <n v="2459.3067706146926"/>
    <n v="2355.8664107946024"/>
    <n v="251.1189423470083"/>
    <n v="223.57334278315386"/>
  </r>
  <r>
    <x v="0"/>
    <x v="0"/>
    <x v="32"/>
    <n v="57"/>
    <n v="59.875"/>
    <n v="17.79"/>
    <n v="0.35862844294547502"/>
    <n v="0.45193929173693081"/>
    <n v="6.38"/>
    <n v="1.66"/>
    <n v="9.75"/>
    <n v="1.5"/>
    <n v="19.29"/>
    <n v="-13319.565000000001"/>
    <n v="148659.67800000001"/>
    <n v="23217.076000000001"/>
    <n v="38654.612999999998"/>
    <n v="187314.29100000003"/>
    <n v="173994.72600000002"/>
    <n v="3128.4223966597083"/>
    <n v="2740.6632985386227"/>
    <n v="2518.2070981210859"/>
    <n v="2482.8338705636747"/>
    <n v="249.1512089580566"/>
    <n v="228.92791801100782"/>
  </r>
  <r>
    <x v="1"/>
    <x v="0"/>
    <x v="33"/>
    <n v="80"/>
    <n v="83.5"/>
    <n v="23.68"/>
    <n v="0.38175675675675674"/>
    <n v="0.38175675675675674"/>
    <n v="9.0399999999999991"/>
    <n v="0"/>
    <n v="14.64"/>
    <n v="0"/>
    <n v="23.68"/>
    <n v="-18204.579000000002"/>
    <n v="177087.842"/>
    <n v="17027.675999999999"/>
    <n v="45551.709000000003"/>
    <n v="222639.55100000001"/>
    <n v="204434.97200000001"/>
    <n v="2666.3419281437127"/>
    <n v="2462.4176646706587"/>
    <n v="2244.3987544910178"/>
    <n v="2120.812479041916"/>
    <n v="223.85615133369626"/>
    <n v="204.03625040827436"/>
  </r>
  <r>
    <x v="2"/>
    <x v="0"/>
    <x v="34"/>
    <n v="93"/>
    <n v="96.875"/>
    <n v="27.650000000000002"/>
    <n v="0.17902350813743217"/>
    <n v="0.50090415913200725"/>
    <n v="4.95"/>
    <n v="8.9"/>
    <n v="13.8"/>
    <n v="2"/>
    <n v="29.65"/>
    <n v="-21409.937000000002"/>
    <n v="217620.867"/>
    <n v="26612.814999999999"/>
    <n v="47964.213000000003"/>
    <n v="265585.08"/>
    <n v="244175.14300000001"/>
    <n v="2741.523406451613"/>
    <n v="2466.8104774193548"/>
    <n v="2245.8046761290325"/>
    <n v="2246.4089496774195"/>
    <n v="224.25549794721408"/>
    <n v="204.16406146627568"/>
  </r>
  <r>
    <x v="1"/>
    <x v="0"/>
    <x v="35"/>
    <n v="86"/>
    <n v="89.5"/>
    <n v="28.39"/>
    <n v="0.13208876364917224"/>
    <n v="0.23353293413173651"/>
    <n v="3.75"/>
    <n v="2.88"/>
    <n v="21.76"/>
    <n v="0.5"/>
    <n v="28.89"/>
    <n v="-20205.201000000001"/>
    <n v="186808.584"/>
    <n v="22469.825000000001"/>
    <n v="53433.678999999996"/>
    <n v="240242.26300000001"/>
    <n v="220037.06200000001"/>
    <n v="2684.2710949720672"/>
    <n v="2433.211597765363"/>
    <n v="2207.4551620111729"/>
    <n v="2087.246748603352"/>
    <n v="221.20105434230572"/>
    <n v="200.67774200101573"/>
  </r>
  <r>
    <x v="0"/>
    <x v="0"/>
    <x v="36"/>
    <n v="60"/>
    <n v="60.375"/>
    <n v="20.18"/>
    <n v="0.23538156590683845"/>
    <n v="0.23538156590683845"/>
    <n v="4.75"/>
    <n v="0"/>
    <n v="15.43"/>
    <n v="1"/>
    <n v="21.18"/>
    <n v="-12770.942999999999"/>
    <n v="155641.076"/>
    <n v="16618.93"/>
    <n v="42754.455999999998"/>
    <n v="198395.53200000001"/>
    <n v="185624.58900000001"/>
    <n v="3286.0543602484472"/>
    <n v="3010.7925797101452"/>
    <n v="2799.2655734989648"/>
    <n v="2577.9060207039338"/>
    <n v="273.70841633728594"/>
    <n v="254.4786884999059"/>
  </r>
  <r>
    <x v="1"/>
    <x v="0"/>
    <x v="37"/>
    <n v="70"/>
    <n v="73.125"/>
    <n v="18.810000000000002"/>
    <n v="0.54279638490164805"/>
    <n v="0.54279638490164805"/>
    <n v="10.210000000000001"/>
    <n v="0"/>
    <n v="8.6"/>
    <n v="0.2"/>
    <n v="19.010000000000002"/>
    <n v="-17045.809000000001"/>
    <n v="164757.351"/>
    <n v="18937.653999999999"/>
    <n v="41269.966999999997"/>
    <n v="206027.318"/>
    <n v="188981.50899999999"/>
    <n v="2817.4675965811966"/>
    <n v="2558.4911316239313"/>
    <n v="2325.3860512820511"/>
    <n v="2253.0919794871793"/>
    <n v="232.59010287490284"/>
    <n v="211.39873193473193"/>
  </r>
  <r>
    <x v="1"/>
    <x v="0"/>
    <x v="38"/>
    <n v="74"/>
    <n v="76.875"/>
    <n v="20.91"/>
    <n v="0.22955523672883787"/>
    <n v="0.55858440937350551"/>
    <n v="4.8"/>
    <n v="6.88"/>
    <n v="9.23"/>
    <n v="0.75"/>
    <n v="21.66"/>
    <n v="-18020.432000000001"/>
    <n v="170748.90299999999"/>
    <n v="19721.289000000001"/>
    <n v="41816.097999999998"/>
    <n v="212565.00099999999"/>
    <n v="194544.56899999999"/>
    <n v="2765.0731837398371"/>
    <n v="2508.5360910569107"/>
    <n v="2274.1239674796748"/>
    <n v="2221.1239414634147"/>
    <n v="228.04873555062824"/>
    <n v="206.73854249815224"/>
  </r>
  <r>
    <x v="3"/>
    <x v="0"/>
    <x v="39"/>
    <n v="162"/>
    <n v="166.25"/>
    <n v="41.6"/>
    <n v="0.34855769230769229"/>
    <n v="0.41105769230769235"/>
    <n v="14.5"/>
    <n v="2.6"/>
    <n v="24.5"/>
    <n v="2.5"/>
    <n v="44.1"/>
    <n v="-55372.578000000001"/>
    <n v="353167.84600000002"/>
    <n v="39945.03"/>
    <n v="88967.486999999994"/>
    <n v="442135.33299999998"/>
    <n v="386762.755"/>
    <n v="2659.4606496240599"/>
    <n v="2419.1897924812029"/>
    <n v="2086.1216541353383"/>
    <n v="2124.3178706766917"/>
    <n v="219.92634477101845"/>
    <n v="189.64742310321256"/>
  </r>
  <r>
    <x v="1"/>
    <x v="0"/>
    <x v="40"/>
    <n v="81"/>
    <n v="84.25"/>
    <n v="24.97"/>
    <n v="0.29195034040849022"/>
    <n v="0.35923107729275133"/>
    <n v="7.29"/>
    <n v="1.68"/>
    <n v="16"/>
    <n v="2"/>
    <n v="26.97"/>
    <n v="-19089.545999999998"/>
    <n v="194288.58799999999"/>
    <n v="18406.438999999998"/>
    <n v="39682.813999999998"/>
    <n v="233971.402"/>
    <n v="214881.856"/>
    <n v="2777.1086290801186"/>
    <n v="2558.6345756676556"/>
    <n v="2332.0524272997036"/>
    <n v="2306.096"/>
    <n v="232.60314324251414"/>
    <n v="212.00476611815486"/>
  </r>
  <r>
    <x v="3"/>
    <x v="0"/>
    <x v="41"/>
    <n v="123"/>
    <n v="124.375"/>
    <n v="40.049999999999997"/>
    <n v="0.35905118601747821"/>
    <n v="0.43420724094881402"/>
    <n v="14.38"/>
    <n v="3.01"/>
    <n v="22.66"/>
    <n v="3"/>
    <n v="43.05"/>
    <n v="-32879.159"/>
    <n v="344795.91200000001"/>
    <n v="47413.999000000003"/>
    <n v="80563.872000000003"/>
    <n v="425359.78399999999"/>
    <n v="392480.625"/>
    <n v="3419.9781628140704"/>
    <n v="3038.7600804020099"/>
    <n v="2774.4050331658291"/>
    <n v="2772.2284381909549"/>
    <n v="276.25091640018269"/>
    <n v="252.21863937871174"/>
  </r>
  <r>
    <x v="1"/>
    <x v="0"/>
    <x v="42"/>
    <n v="74"/>
    <n v="77"/>
    <n v="20.5"/>
    <n v="0.51707317073170733"/>
    <n v="0.51707317073170733"/>
    <n v="10.6"/>
    <n v="0"/>
    <n v="9.9"/>
    <n v="1"/>
    <n v="21.5"/>
    <n v="-17885.694"/>
    <n v="206724.35500000001"/>
    <n v="17319.084999999999"/>
    <n v="41943.478999999999"/>
    <n v="248667.834"/>
    <n v="230782.14"/>
    <n v="3229.4523896103897"/>
    <n v="3004.5292077922081"/>
    <n v="2772.2474675324679"/>
    <n v="2684.7318831168832"/>
    <n v="273.13901889020076"/>
    <n v="252.02249704840617"/>
  </r>
  <r>
    <x v="2"/>
    <x v="0"/>
    <x v="43"/>
    <n v="90"/>
    <n v="93.375"/>
    <n v="27.92"/>
    <n v="0.20272206303724927"/>
    <n v="0.541189111747851"/>
    <n v="5.66"/>
    <n v="9.4499999999999993"/>
    <n v="12.81"/>
    <n v="2"/>
    <n v="29.92"/>
    <n v="-20829.580000000002"/>
    <n v="210312.52100000001"/>
    <n v="17892.596000000001"/>
    <n v="43214.766000000003"/>
    <n v="253527.28700000001"/>
    <n v="232697.70699999999"/>
    <n v="2715.1516680053551"/>
    <n v="2523.5308273092373"/>
    <n v="2300.4563427041498"/>
    <n v="2252.3429290495314"/>
    <n v="229.41189339174886"/>
    <n v="209.13239479128634"/>
  </r>
  <r>
    <x v="2"/>
    <x v="0"/>
    <x v="44"/>
    <n v="112"/>
    <n v="109.75"/>
    <n v="35.840000000000003"/>
    <n v="0.3111049107142857"/>
    <n v="0.42271205357142855"/>
    <n v="11.15"/>
    <n v="4"/>
    <n v="20.69"/>
    <n v="3"/>
    <n v="38.840000000000003"/>
    <n v="-24694.148000000001"/>
    <n v="303456.69300000003"/>
    <n v="33787.966"/>
    <n v="68565.396999999997"/>
    <n v="372022.09"/>
    <n v="347327.94200000004"/>
    <n v="3389.7229157175402"/>
    <n v="3081.8598997722097"/>
    <n v="2856.8562733485196"/>
    <n v="2764.9812574031894"/>
    <n v="280.16908179747361"/>
    <n v="259.71420666804721"/>
  </r>
  <r>
    <x v="1"/>
    <x v="0"/>
    <x v="45"/>
    <n v="79"/>
    <n v="80.375"/>
    <n v="27.65"/>
    <n v="0.14466546112115733"/>
    <n v="0.21482820976491862"/>
    <n v="4"/>
    <n v="1.94"/>
    <n v="21.71"/>
    <n v="2"/>
    <n v="29.65"/>
    <n v="-19244.717000000001"/>
    <n v="250106.17199999999"/>
    <n v="30478.65"/>
    <n v="52943.413"/>
    <n v="303049.58499999996"/>
    <n v="283804.86799999996"/>
    <n v="3770.4458475894239"/>
    <n v="3391.240248833592"/>
    <n v="3151.8036454121302"/>
    <n v="3111.7408646967338"/>
    <n v="308.29456807578111"/>
    <n v="286.52760412837546"/>
  </r>
  <r>
    <x v="1"/>
    <x v="0"/>
    <x v="46"/>
    <n v="74"/>
    <n v="74.75"/>
    <n v="21.810000000000002"/>
    <n v="0.20174232003668041"/>
    <n v="0.35075653370013754"/>
    <n v="4.4000000000000004"/>
    <n v="3.25"/>
    <n v="14.16"/>
    <n v="0"/>
    <n v="21.81"/>
    <n v="-16901.358"/>
    <n v="164878.58799999999"/>
    <n v="16664.558000000001"/>
    <n v="45606.252"/>
    <n v="210484.84"/>
    <n v="193583.48199999999"/>
    <n v="2815.8507023411371"/>
    <n v="2592.9134715719065"/>
    <n v="2366.8083478260869"/>
    <n v="2205.7336187290966"/>
    <n v="235.71940650653696"/>
    <n v="215.164395256917"/>
  </r>
  <r>
    <x v="0"/>
    <x v="0"/>
    <x v="47"/>
    <n v="51"/>
    <n v="52.625"/>
    <n v="18.16"/>
    <n v="0.11013215859030837"/>
    <n v="0.38546255506607929"/>
    <n v="2"/>
    <n v="5"/>
    <n v="11.16"/>
    <n v="1"/>
    <n v="19.16"/>
    <n v="-12797.731"/>
    <n v="140037.76300000001"/>
    <n v="14797.137000000001"/>
    <n v="33577.987000000001"/>
    <n v="173615.75"/>
    <n v="160818.019"/>
    <n v="3299.1116389548692"/>
    <n v="3017.9308883610452"/>
    <n v="2774.7436009501189"/>
    <n v="2661.0501282660334"/>
    <n v="274.35735348736773"/>
    <n v="252.24941826819261"/>
  </r>
  <r>
    <x v="0"/>
    <x v="0"/>
    <x v="48"/>
    <n v="52"/>
    <n v="54.375"/>
    <n v="16.380000000000003"/>
    <n v="0.31929181929181927"/>
    <n v="0.42612942612942611"/>
    <n v="5.23"/>
    <n v="1.75"/>
    <n v="9.4"/>
    <n v="1.5"/>
    <n v="17.88"/>
    <n v="-12642.056"/>
    <n v="135486.74600000001"/>
    <n v="12028.383"/>
    <n v="31301.668000000001"/>
    <n v="166788.41400000002"/>
    <n v="154146.35800000001"/>
    <n v="3067.3731310344833"/>
    <n v="2846.1614896551728"/>
    <n v="2613.6639080459772"/>
    <n v="2491.7102712643682"/>
    <n v="258.74195360501568"/>
    <n v="237.60580982236158"/>
  </r>
  <r>
    <x v="3"/>
    <x v="0"/>
    <x v="49"/>
    <n v="183"/>
    <n v="186.5"/>
    <n v="52.290000000000006"/>
    <n v="0.37043411742206922"/>
    <n v="0.59342130426467776"/>
    <n v="19.37"/>
    <n v="11.66"/>
    <n v="21.26"/>
    <n v="4"/>
    <n v="56.29"/>
    <n v="-41832.762999999999"/>
    <n v="451109.94099999999"/>
    <n v="76433.911999999997"/>
    <n v="126399.446"/>
    <n v="577509.38699999999"/>
    <n v="535676.62399999995"/>
    <n v="3096.5650777479891"/>
    <n v="2686.7317694369972"/>
    <n v="2462.4274101876672"/>
    <n v="2418.8200589812332"/>
    <n v="244.24834267609066"/>
    <n v="223.85703728978794"/>
  </r>
  <r>
    <x v="1"/>
    <x v="0"/>
    <x v="50"/>
    <n v="80"/>
    <n v="83.375"/>
    <n v="19.760000000000002"/>
    <n v="0.3997975708502024"/>
    <n v="0.70698380566801622"/>
    <n v="7.9"/>
    <n v="6.07"/>
    <n v="5.79"/>
    <n v="2"/>
    <n v="21.76"/>
    <n v="-27903.351999999999"/>
    <n v="184815.75200000001"/>
    <n v="22600.409"/>
    <n v="48607.330999999998"/>
    <n v="233423.08300000001"/>
    <n v="205519.73100000003"/>
    <n v="2799.6771574212894"/>
    <n v="2528.6077841079459"/>
    <n v="2193.9348965517247"/>
    <n v="2216.6806836581709"/>
    <n v="229.87343491890417"/>
    <n v="199.44862695924769"/>
  </r>
  <r>
    <x v="2"/>
    <x v="0"/>
    <x v="51"/>
    <n v="91"/>
    <n v="94.125"/>
    <n v="27.42"/>
    <n v="0.16374908825674689"/>
    <n v="0.38913202042304884"/>
    <n v="4.49"/>
    <n v="6.18"/>
    <n v="16.75"/>
    <n v="2"/>
    <n v="29.42"/>
    <n v="-20385.991999999998"/>
    <n v="231907.67600000001"/>
    <n v="36317.360999999997"/>
    <n v="58225.692000000003"/>
    <n v="290133.36800000002"/>
    <n v="269747.37600000005"/>
    <n v="3082.4262204515276"/>
    <n v="2696.5844037184597"/>
    <n v="2480.0001593625502"/>
    <n v="2463.8265710491369"/>
    <n v="245.14403670167815"/>
    <n v="225.45455994205003"/>
  </r>
  <r>
    <x v="1"/>
    <x v="0"/>
    <x v="52"/>
    <n v="64"/>
    <n v="65.25"/>
    <n v="21.25"/>
    <n v="0.14117647058823529"/>
    <n v="0.17647058823529413"/>
    <n v="3"/>
    <n v="0.75"/>
    <n v="17.5"/>
    <n v="0"/>
    <n v="21.25"/>
    <n v="-15678.575000000001"/>
    <n v="160119.79399999999"/>
    <n v="15837.191999999999"/>
    <n v="41866.557999999997"/>
    <n v="201986.35199999998"/>
    <n v="186307.77699999997"/>
    <n v="3095.5762758620685"/>
    <n v="2852.8606896551719"/>
    <n v="2612.5760153256701"/>
    <n v="2453.9432030651342"/>
    <n v="259.35097178683378"/>
    <n v="237.50691048415183"/>
  </r>
  <r>
    <x v="0"/>
    <x v="0"/>
    <x v="53"/>
    <n v="48"/>
    <n v="49.5"/>
    <n v="13.89"/>
    <n v="0.18070554355651547"/>
    <n v="0.30669546436285094"/>
    <n v="2.5099999999999998"/>
    <n v="1.75"/>
    <n v="9.6300000000000008"/>
    <n v="1"/>
    <n v="14.89"/>
    <n v="-11800.312"/>
    <n v="120562.764"/>
    <n v="15059.698"/>
    <n v="33863.112999999998"/>
    <n v="154425.87699999998"/>
    <n v="142625.56499999997"/>
    <n v="3119.7146868686864"/>
    <n v="2815.4783636363632"/>
    <n v="2577.0882222222217"/>
    <n v="2435.611393939394"/>
    <n v="255.95257851239666"/>
    <n v="234.28074747474741"/>
  </r>
  <r>
    <x v="1"/>
    <x v="0"/>
    <x v="54"/>
    <n v="71"/>
    <n v="74.25"/>
    <n v="16.8"/>
    <n v="0.2857142857142857"/>
    <n v="0.44047619047619047"/>
    <n v="4.8"/>
    <n v="2.6"/>
    <n v="9.4"/>
    <n v="0"/>
    <n v="16.8"/>
    <n v="-16168.833000000001"/>
    <n v="163468.997"/>
    <n v="15958.305"/>
    <n v="43491.273999999998"/>
    <n v="206960.27100000001"/>
    <n v="190791.43799999999"/>
    <n v="2787.3437171717173"/>
    <n v="2572.4170505050506"/>
    <n v="2354.6549898989897"/>
    <n v="2201.6026531986531"/>
    <n v="233.85609550045913"/>
    <n v="214.0595445362718"/>
  </r>
  <r>
    <x v="1"/>
    <x v="0"/>
    <x v="55"/>
    <n v="78"/>
    <n v="77.625"/>
    <n v="29.65"/>
    <n v="0.19055649241146713"/>
    <n v="0.51096121416526141"/>
    <n v="5.65"/>
    <n v="9.5"/>
    <n v="14.5"/>
    <n v="2"/>
    <n v="31.65"/>
    <n v="-16167.018"/>
    <n v="297019.462"/>
    <n v="25258.105"/>
    <n v="72794.263999999996"/>
    <n v="369813.72600000002"/>
    <n v="353646.70800000004"/>
    <n v="4764.1059710144928"/>
    <n v="4438.7197552334947"/>
    <n v="4230.4489919484713"/>
    <n v="3826.3376747181965"/>
    <n v="403.51997774849951"/>
    <n v="384.5862719953156"/>
  </r>
  <r>
    <x v="1"/>
    <x v="0"/>
    <x v="56"/>
    <n v="67"/>
    <n v="68.125"/>
    <n v="20.07"/>
    <n v="0.29895366218236175"/>
    <n v="0.43846537120079726"/>
    <n v="6"/>
    <n v="2.8"/>
    <n v="11.27"/>
    <n v="2"/>
    <n v="22.07"/>
    <n v="-15079.531999999999"/>
    <n v="170073.16099999999"/>
    <n v="20519.617999999999"/>
    <n v="38813.58"/>
    <n v="208886.74099999998"/>
    <n v="193807.20899999997"/>
    <n v="3066.227390825688"/>
    <n v="2765.0219889908258"/>
    <n v="2543.6710605504586"/>
    <n v="2496.4867669724767"/>
    <n v="251.36563536280235"/>
    <n v="231.24282368640533"/>
  </r>
  <r>
    <x v="0"/>
    <x v="0"/>
    <x v="57"/>
    <n v="49"/>
    <n v="49.25"/>
    <n v="15.35"/>
    <n v="0.34853420195439738"/>
    <n v="0.51140065146579805"/>
    <n v="5.35"/>
    <n v="2.5"/>
    <n v="7.5"/>
    <n v="0"/>
    <n v="15.35"/>
    <n v="-19311.363000000001"/>
    <n v="110530.97500000001"/>
    <n v="24485.91"/>
    <n v="48866.415000000001"/>
    <n v="159397.39000000001"/>
    <n v="140086.027"/>
    <n v="3236.4952284263964"/>
    <n v="2739.3193908629446"/>
    <n v="2347.2104974619288"/>
    <n v="2244.2837563451776"/>
    <n v="249.02903553299495"/>
    <n v="213.38277249653899"/>
  </r>
  <r>
    <x v="2"/>
    <x v="0"/>
    <x v="58"/>
    <n v="102"/>
    <n v="104.875"/>
    <n v="36.130000000000003"/>
    <n v="0.11071132023249376"/>
    <n v="0.39911430943814002"/>
    <n v="4"/>
    <n v="10.42"/>
    <n v="21.71"/>
    <n v="0.63"/>
    <n v="36.76"/>
    <n v="-20862.77"/>
    <n v="269166.55599999998"/>
    <n v="31383.025000000001"/>
    <n v="68603.400999999998"/>
    <n v="337769.95699999999"/>
    <n v="316907.18699999998"/>
    <n v="3220.6908891537546"/>
    <n v="2921.4486960667459"/>
    <n v="2722.5188271752081"/>
    <n v="2566.5464219308701"/>
    <n v="265.58624509697688"/>
    <n v="247.50171156138256"/>
  </r>
  <r>
    <x v="2"/>
    <x v="0"/>
    <x v="59"/>
    <n v="105"/>
    <n v="105.875"/>
    <n v="33.07"/>
    <n v="0.21167221046265497"/>
    <n v="0.38554581191412157"/>
    <n v="7"/>
    <n v="5.75"/>
    <n v="20.32"/>
    <n v="0"/>
    <n v="33.07"/>
    <n v="-21579.45"/>
    <n v="247621.179"/>
    <n v="46467.47"/>
    <n v="91332.298999999999"/>
    <n v="338953.478"/>
    <n v="317374.02799999999"/>
    <n v="3201.4496151121607"/>
    <n v="2762.5596977567889"/>
    <n v="2558.7396269185356"/>
    <n v="2338.8068854781582"/>
    <n v="251.14179070516263"/>
    <n v="232.61269335623049"/>
  </r>
  <r>
    <x v="2"/>
    <x v="0"/>
    <x v="60"/>
    <n v="95"/>
    <n v="97"/>
    <n v="27.83"/>
    <n v="0.21164211282788359"/>
    <n v="0.24398131512756022"/>
    <n v="5.89"/>
    <n v="0.9"/>
    <n v="21.04"/>
    <n v="2.5"/>
    <n v="30.33"/>
    <n v="-21038.978999999999"/>
    <n v="228333.77"/>
    <n v="30159.201000000001"/>
    <n v="55110.209000000003"/>
    <n v="283443.97899999999"/>
    <n v="262405"/>
    <n v="2922.1028762886599"/>
    <n v="2611.1832783505156"/>
    <n v="2394.2865876288661"/>
    <n v="2353.956391752577"/>
    <n v="237.38029803186507"/>
    <n v="217.66241705716965"/>
  </r>
  <r>
    <x v="1"/>
    <x v="0"/>
    <x v="61"/>
    <n v="74"/>
    <n v="74"/>
    <n v="20.740000000000002"/>
    <n v="0.32786885245901637"/>
    <n v="0.42430086788813887"/>
    <n v="6.8"/>
    <n v="2"/>
    <n v="11.94"/>
    <n v="2"/>
    <n v="22.74"/>
    <n v="-16846.401000000002"/>
    <n v="204987.54"/>
    <n v="23002.378000000001"/>
    <n v="44422.92"/>
    <n v="249410.46000000002"/>
    <n v="232564.05900000001"/>
    <n v="3370.4116216216221"/>
    <n v="3059.5686756756759"/>
    <n v="2831.914608108108"/>
    <n v="2770.1018918918921"/>
    <n v="278.14260687960689"/>
    <n v="257.44678255528254"/>
  </r>
  <r>
    <x v="1"/>
    <x v="0"/>
    <x v="62"/>
    <n v="71"/>
    <n v="70.5"/>
    <n v="15.34"/>
    <n v="0.19230769230769232"/>
    <n v="0.41720990873533248"/>
    <n v="2.95"/>
    <n v="3.45"/>
    <n v="8.94"/>
    <n v="0"/>
    <n v="15.34"/>
    <n v="-13759.98"/>
    <n v="146889.307"/>
    <n v="13763.07"/>
    <n v="43572.836000000003"/>
    <n v="190462.14300000001"/>
    <n v="176702.163"/>
    <n v="2701.590680851064"/>
    <n v="2506.3698297872343"/>
    <n v="2311.1928085106383"/>
    <n v="2083.536269503546"/>
    <n v="227.85180270793037"/>
    <n v="210.10843713733075"/>
  </r>
  <r>
    <x v="1"/>
    <x v="0"/>
    <x v="63"/>
    <n v="60"/>
    <n v="61.875"/>
    <n v="17.03"/>
    <n v="0.19318849089841456"/>
    <n v="0.28126834997064004"/>
    <n v="3.29"/>
    <n v="1.5"/>
    <n v="12.24"/>
    <n v="0"/>
    <n v="17.03"/>
    <n v="-14615.874"/>
    <n v="141206.443"/>
    <n v="29829.756000000001"/>
    <n v="59449.016000000003"/>
    <n v="200655.459"/>
    <n v="186039.58499999999"/>
    <n v="3242.9165090909091"/>
    <n v="2760.8194424242424"/>
    <n v="2524.6032969696971"/>
    <n v="2282.1243313131313"/>
    <n v="250.98358567493113"/>
    <n v="229.50939063360883"/>
  </r>
  <r>
    <x v="1"/>
    <x v="1"/>
    <x v="64"/>
    <n v="78"/>
    <n v="77.375"/>
    <n v="21.09"/>
    <n v="0.4751066856330014"/>
    <n v="0.65007112375533427"/>
    <n v="10.02"/>
    <n v="3.69"/>
    <n v="7.38"/>
    <n v="2.25"/>
    <n v="23.34"/>
    <n v="-28155.227999999999"/>
    <n v="204408.81200000001"/>
    <n v="17305.835999999999"/>
    <n v="37398.349000000002"/>
    <n v="241807.16100000002"/>
    <n v="213651.93300000002"/>
    <n v="3125.1329369951536"/>
    <n v="2901.4710823909531"/>
    <n v="2537.5909143780291"/>
    <n v="2641.7940161550891"/>
    <n v="263.77009839917758"/>
    <n v="230.69008312527538"/>
  </r>
  <r>
    <x v="0"/>
    <x v="1"/>
    <x v="65"/>
    <n v="59"/>
    <n v="58.5"/>
    <n v="22.11"/>
    <n v="0.36227951153324289"/>
    <n v="0.43012211668928085"/>
    <n v="8.01"/>
    <n v="1.5"/>
    <n v="12.6"/>
    <n v="2"/>
    <n v="24.11"/>
    <n v="-21553.133000000002"/>
    <n v="179719.978"/>
    <n v="18995.328000000001"/>
    <n v="37908.809000000001"/>
    <n v="217628.78700000001"/>
    <n v="196075.65400000001"/>
    <n v="3720.1502051282055"/>
    <n v="3395.4437435897435"/>
    <n v="3027.0141196581199"/>
    <n v="3072.1363760683762"/>
    <n v="308.67670396270393"/>
    <n v="275.1831017871018"/>
  </r>
  <r>
    <x v="1"/>
    <x v="1"/>
    <x v="66"/>
    <n v="82"/>
    <n v="84"/>
    <n v="25.31"/>
    <n v="0.33109442907941528"/>
    <n v="0.54405373370209409"/>
    <n v="8.3800000000000008"/>
    <n v="5.39"/>
    <n v="11.54"/>
    <n v="1.72"/>
    <n v="27.03"/>
    <n v="-29658.361000000001"/>
    <n v="230626.72700000001"/>
    <n v="19023.707999999999"/>
    <n v="41936.641000000003"/>
    <n v="272563.36800000002"/>
    <n v="242905.00700000001"/>
    <n v="3244.8020000000001"/>
    <n v="3018.329285714286"/>
    <n v="2665.2535595238096"/>
    <n v="2745.5562738095241"/>
    <n v="274.39357142857148"/>
    <n v="242.29577813852814"/>
  </r>
  <r>
    <x v="1"/>
    <x v="1"/>
    <x v="67"/>
    <n v="72"/>
    <n v="74"/>
    <n v="21.23"/>
    <n v="0.20866698068770606"/>
    <n v="0.48186528497409326"/>
    <n v="4.43"/>
    <n v="5.8"/>
    <n v="11"/>
    <n v="2"/>
    <n v="23.23"/>
    <n v="-26604.027999999998"/>
    <n v="177351.34299999999"/>
    <n v="35417.375999999997"/>
    <n v="54693.353999999999"/>
    <n v="232044.69699999999"/>
    <n v="205440.66899999999"/>
    <n v="3135.7391486486486"/>
    <n v="2657.1259594594594"/>
    <n v="2297.6120675675675"/>
    <n v="2396.6397702702702"/>
    <n v="241.55690540540539"/>
    <n v="208.87382432432432"/>
  </r>
  <r>
    <x v="3"/>
    <x v="1"/>
    <x v="68"/>
    <n v="137"/>
    <n v="138"/>
    <n v="42.2"/>
    <n v="0.26563981042654028"/>
    <n v="0.44526066350710897"/>
    <n v="11.21"/>
    <n v="7.58"/>
    <n v="23.41"/>
    <n v="2"/>
    <n v="44.2"/>
    <n v="-46900.040999999997"/>
    <n v="341966.73300000001"/>
    <n v="44122.163999999997"/>
    <n v="76918.721999999994"/>
    <n v="418885.45500000002"/>
    <n v="371985.41399999999"/>
    <n v="3035.4018478260869"/>
    <n v="2715.6760217391306"/>
    <n v="2375.820652173913"/>
    <n v="2478.0198043478263"/>
    <n v="246.87963833992097"/>
    <n v="215.98369565217391"/>
  </r>
  <r>
    <x v="1"/>
    <x v="1"/>
    <x v="69"/>
    <n v="82"/>
    <n v="82.25"/>
    <n v="21.939999999999998"/>
    <n v="0.36554238833181407"/>
    <n v="0.47037374658158621"/>
    <n v="8.02"/>
    <n v="2.2999999999999998"/>
    <n v="11.62"/>
    <n v="1.5"/>
    <n v="23.44"/>
    <n v="-29075.253000000001"/>
    <n v="191402.82699999999"/>
    <n v="18751.223999999998"/>
    <n v="42064.767"/>
    <n v="233467.59399999998"/>
    <n v="204392.34099999999"/>
    <n v="2838.5117811550149"/>
    <n v="2610.5333738601821"/>
    <n v="2257.0348571428572"/>
    <n v="2327.0860425531914"/>
    <n v="237.3212158054711"/>
    <n v="205.18498701298702"/>
  </r>
  <r>
    <x v="1"/>
    <x v="1"/>
    <x v="70"/>
    <n v="81"/>
    <n v="79.875"/>
    <n v="24.01"/>
    <n v="0.35235318617242817"/>
    <n v="0.46647230320699712"/>
    <n v="8.4600000000000009"/>
    <n v="2.74"/>
    <n v="12.81"/>
    <n v="2"/>
    <n v="26.01"/>
    <n v="-27207.057000000001"/>
    <n v="224441.54199999999"/>
    <n v="23910.936000000002"/>
    <n v="42204.065999999999"/>
    <n v="266645.60800000001"/>
    <n v="239438.55100000001"/>
    <n v="3338.2861721439749"/>
    <n v="3038.9317308294212"/>
    <n v="2698.311298904538"/>
    <n v="2809.9097589984349"/>
    <n v="276.26652098449284"/>
    <n v="245.30102717313983"/>
  </r>
  <r>
    <x v="1"/>
    <x v="1"/>
    <x v="71"/>
    <n v="67"/>
    <n v="69.25"/>
    <n v="21.99"/>
    <n v="0.21600727603456119"/>
    <n v="0.61937244201909958"/>
    <n v="4.75"/>
    <n v="8.8699999999999992"/>
    <n v="8.3699999999999992"/>
    <n v="1.88"/>
    <n v="23.87"/>
    <n v="-23467.409"/>
    <n v="178840.31099999999"/>
    <n v="13289.088"/>
    <n v="31437.49"/>
    <n v="210277.80099999998"/>
    <n v="186810.39199999999"/>
    <n v="3036.5025415162449"/>
    <n v="2844.6023537906135"/>
    <n v="2505.7228014440434"/>
    <n v="2582.5315667870036"/>
    <n v="258.60021398096484"/>
    <n v="227.79298194945849"/>
  </r>
  <r>
    <x v="2"/>
    <x v="1"/>
    <x v="72"/>
    <n v="103"/>
    <n v="104.875"/>
    <n v="35.31"/>
    <n v="0.16992353440951571"/>
    <n v="0.4194279241008213"/>
    <n v="6"/>
    <n v="8.81"/>
    <n v="20.5"/>
    <n v="2.75"/>
    <n v="38.06"/>
    <n v="-37009.722999999998"/>
    <n v="287200.63400000002"/>
    <n v="29301.083999999999"/>
    <n v="53549.214999999997"/>
    <n v="340749.84900000005"/>
    <n v="303740.12600000005"/>
    <n v="3249.1046388557811"/>
    <n v="2969.7140882002391"/>
    <n v="2616.8204243146611"/>
    <n v="2738.5042574493445"/>
    <n v="269.97400801820356"/>
    <n v="237.89276584678737"/>
  </r>
  <r>
    <x v="1"/>
    <x v="1"/>
    <x v="73"/>
    <n v="71"/>
    <n v="71.375"/>
    <n v="18.5"/>
    <n v="0.49891891891891893"/>
    <n v="0.55297297297297299"/>
    <n v="9.23"/>
    <n v="1"/>
    <n v="8.27"/>
    <n v="1.76"/>
    <n v="20.260000000000002"/>
    <n v="-22735.7"/>
    <n v="213822.21900000001"/>
    <n v="14408.664000000001"/>
    <n v="31251.686000000002"/>
    <n v="245073.90500000003"/>
    <n v="222338.20500000002"/>
    <n v="3433.6098774080565"/>
    <n v="3231.7371768826624"/>
    <n v="2913.1984728546413"/>
    <n v="2995.75788441331"/>
    <n v="293.79428880751476"/>
    <n v="264.8362248049674"/>
  </r>
  <r>
    <x v="1"/>
    <x v="1"/>
    <x v="74"/>
    <n v="63"/>
    <n v="64.25"/>
    <n v="19.64"/>
    <n v="0.16598778004073317"/>
    <n v="0.20926680244399182"/>
    <n v="3.26"/>
    <n v="0.85"/>
    <n v="15.53"/>
    <n v="0"/>
    <n v="19.64"/>
    <n v="-22297.057000000001"/>
    <n v="157439.37899999999"/>
    <n v="13688.075999999999"/>
    <n v="32064.291000000001"/>
    <n v="189503.66999999998"/>
    <n v="167206.61299999998"/>
    <n v="2949.473463035019"/>
    <n v="2736.4294785992215"/>
    <n v="2389.3935719844353"/>
    <n v="2450.4183501945522"/>
    <n v="248.76631623629285"/>
    <n v="217.21759745313048"/>
  </r>
  <r>
    <x v="1"/>
    <x v="1"/>
    <x v="75"/>
    <n v="73"/>
    <n v="72.625"/>
    <n v="24.34"/>
    <n v="0.26499589153656533"/>
    <n v="0.3656532456861134"/>
    <n v="6.45"/>
    <n v="2.4500000000000002"/>
    <n v="15.44"/>
    <n v="1.75"/>
    <n v="26.09"/>
    <n v="-27203.77"/>
    <n v="192643.698"/>
    <n v="14031.227999999999"/>
    <n v="35416.972999999998"/>
    <n v="228060.671"/>
    <n v="200856.90100000001"/>
    <n v="3140.2502030981068"/>
    <n v="2947.0491290877799"/>
    <n v="2572.4705404475044"/>
    <n v="2652.5810395869194"/>
    <n v="267.91355718979815"/>
    <n v="233.86095822250039"/>
  </r>
  <r>
    <x v="1"/>
    <x v="1"/>
    <x v="76"/>
    <n v="66"/>
    <n v="64.625"/>
    <n v="19.22"/>
    <n v="0.27835587929240374"/>
    <n v="0.27835587929240374"/>
    <n v="5.35"/>
    <n v="0"/>
    <n v="13.87"/>
    <n v="1.75"/>
    <n v="20.97"/>
    <n v="-22451.165000000001"/>
    <n v="174822.326"/>
    <n v="17255.088"/>
    <n v="35508.504000000001"/>
    <n v="210330.83000000002"/>
    <n v="187879.66500000001"/>
    <n v="3254.6356673114124"/>
    <n v="2987.6323713733082"/>
    <n v="2640.2255628626694"/>
    <n v="2705.1810599613154"/>
    <n v="271.60294285211893"/>
    <n v="240.02050571478813"/>
  </r>
  <r>
    <x v="2"/>
    <x v="1"/>
    <x v="77"/>
    <n v="104"/>
    <n v="105.25"/>
    <n v="34.54"/>
    <n v="0.22148233931673425"/>
    <n v="0.56166763173132594"/>
    <n v="7.65"/>
    <n v="11.75"/>
    <n v="15.14"/>
    <n v="2.56"/>
    <n v="37.1"/>
    <n v="-35930.997000000003"/>
    <n v="250302.603"/>
    <n v="33864.036"/>
    <n v="64090.411"/>
    <n v="314393.01400000002"/>
    <n v="278462.01699999999"/>
    <n v="2987.1070213776725"/>
    <n v="2665.3584608076007"/>
    <n v="2323.9713159144894"/>
    <n v="2378.172"/>
    <n v="242.30531461887279"/>
    <n v="211.27011962858995"/>
  </r>
  <r>
    <x v="2"/>
    <x v="1"/>
    <x v="78"/>
    <n v="97"/>
    <n v="97.25"/>
    <n v="25.4"/>
    <n v="0.33149606299212597"/>
    <n v="0.44173228346456689"/>
    <n v="8.42"/>
    <n v="2.8"/>
    <n v="14.18"/>
    <n v="2"/>
    <n v="27.4"/>
    <n v="-35894.093000000001"/>
    <n v="237880.86799999999"/>
    <n v="25538.867999999999"/>
    <n v="51360.69"/>
    <n v="289241.55799999996"/>
    <n v="253347.46499999997"/>
    <n v="2974.2062519280203"/>
    <n v="2711.5957840616961"/>
    <n v="2342.504853470437"/>
    <n v="2446.0757634961437"/>
    <n v="246.50870764197236"/>
    <n v="212.95498667913063"/>
  </r>
  <r>
    <x v="2"/>
    <x v="1"/>
    <x v="79"/>
    <n v="98"/>
    <n v="100.375"/>
    <n v="27.17"/>
    <n v="0.416635995583364"/>
    <n v="0.52189915347810079"/>
    <n v="11.32"/>
    <n v="2.86"/>
    <n v="12.99"/>
    <n v="1"/>
    <n v="28.17"/>
    <n v="-33738.953999999998"/>
    <n v="225468.571"/>
    <n v="23911.572"/>
    <n v="48888.154000000002"/>
    <n v="274356.72499999998"/>
    <n v="240617.77099999998"/>
    <n v="2733.3173100871727"/>
    <n v="2495.0949240348691"/>
    <n v="2158.9658679950185"/>
    <n v="2246.2622266500621"/>
    <n v="226.8268112758972"/>
    <n v="196.26962436318351"/>
  </r>
  <r>
    <x v="2"/>
    <x v="1"/>
    <x v="80"/>
    <n v="101"/>
    <n v="103.125"/>
    <n v="32.18"/>
    <n v="0.23865755127408328"/>
    <n v="0.58638906152889991"/>
    <n v="7.68"/>
    <n v="11.19"/>
    <n v="13.31"/>
    <n v="2"/>
    <n v="34.18"/>
    <n v="-35824.597999999998"/>
    <n v="248238.48199999999"/>
    <n v="28924.031999999999"/>
    <n v="53886.228999999999"/>
    <n v="302124.71100000001"/>
    <n v="266300.11300000001"/>
    <n v="2929.6941672727276"/>
    <n v="2649.2187054545457"/>
    <n v="2301.8286642424241"/>
    <n v="2407.1610375757573"/>
    <n v="240.83806413223144"/>
    <n v="209.25715129476583"/>
  </r>
  <r>
    <x v="2"/>
    <x v="1"/>
    <x v="81"/>
    <n v="107"/>
    <n v="109"/>
    <n v="35.47"/>
    <n v="0.23202706512545815"/>
    <n v="0.36848040597688192"/>
    <n v="8.23"/>
    <n v="4.84"/>
    <n v="22.4"/>
    <n v="2.8"/>
    <n v="38.270000000000003"/>
    <n v="-44526.96"/>
    <n v="290467.37900000002"/>
    <n v="31341.599999999999"/>
    <n v="62475.839999999997"/>
    <n v="352943.21900000004"/>
    <n v="308416.25900000002"/>
    <n v="3238.0111834862391"/>
    <n v="2950.4735688073401"/>
    <n v="2541.9693486238534"/>
    <n v="2664.8383394495413"/>
    <n v="268.22486989157636"/>
    <n v="231.08812260216848"/>
  </r>
  <r>
    <x v="3"/>
    <x v="1"/>
    <x v="82"/>
    <n v="131"/>
    <n v="131.75"/>
    <n v="38.57"/>
    <n v="0.54316826549131447"/>
    <n v="0.55976147264713505"/>
    <n v="20.95"/>
    <n v="0.64"/>
    <n v="16.98"/>
    <n v="2.4"/>
    <n v="40.97"/>
    <n v="-45645.394"/>
    <n v="329783.02299999999"/>
    <n v="30577.103999999999"/>
    <n v="65959.304000000004"/>
    <n v="395742.32699999999"/>
    <n v="350096.93299999996"/>
    <n v="3003.7368273244783"/>
    <n v="2771.6525464895635"/>
    <n v="2425.1979430740034"/>
    <n v="2503.0969487666034"/>
    <n v="251.96841331723306"/>
    <n v="220.47254027945485"/>
  </r>
  <r>
    <x v="3"/>
    <x v="2"/>
    <x v="83"/>
    <n v="214"/>
    <n v="218"/>
    <n v="65.91"/>
    <n v="0.31649218631467152"/>
    <n v="0.53421332119556975"/>
    <n v="20.86"/>
    <n v="14.35"/>
    <n v="30.7"/>
    <n v="0.81"/>
    <n v="66.72"/>
    <n v="-73898.767999999996"/>
    <n v="619073.04399999999"/>
    <n v="17434.829000000002"/>
    <n v="144070.845"/>
    <n v="763143.88899999997"/>
    <n v="689245.12099999993"/>
    <n v="3500.6600412844036"/>
    <n v="3420.6837614678898"/>
    <n v="3081.6985871559627"/>
    <n v="2839.784605504587"/>
    <n v="310.97125104253541"/>
    <n v="280.15441701417842"/>
  </r>
  <r>
    <x v="2"/>
    <x v="3"/>
    <x v="84"/>
    <n v="90"/>
    <n v="91.875"/>
    <n v="20.759999999999998"/>
    <n v="0.31310211946050098"/>
    <n v="0.36127167630057805"/>
    <n v="6.5"/>
    <n v="1"/>
    <n v="13.26"/>
    <n v="2.38"/>
    <n v="23.14"/>
    <n v="-40972.561000000002"/>
    <n v="202336.14199999999"/>
    <n v="38618.94"/>
    <n v="69584.811000000002"/>
    <n v="271920.95299999998"/>
    <n v="230948.39199999999"/>
    <n v="2959.6838421768707"/>
    <n v="2539.3416380952381"/>
    <n v="2093.3817904761904"/>
    <n v="2202.298144217687"/>
    <n v="230.84923982683983"/>
    <n v="190.30743549783548"/>
  </r>
  <r>
    <x v="1"/>
    <x v="3"/>
    <x v="85"/>
    <n v="77"/>
    <n v="76"/>
    <n v="22.23"/>
    <n v="0.203778677462888"/>
    <n v="0.23931623931623933"/>
    <n v="4.53"/>
    <n v="0.79"/>
    <n v="16.91"/>
    <n v="2"/>
    <n v="24.23"/>
    <n v="-33674.489000000001"/>
    <n v="198348.70800000001"/>
    <n v="18335.448"/>
    <n v="46506.944000000003"/>
    <n v="244855.652"/>
    <n v="211181.163"/>
    <n v="3221.784894736842"/>
    <n v="2980.529"/>
    <n v="2537.4436184210526"/>
    <n v="2609.8514210526318"/>
    <n v="270.95718181818182"/>
    <n v="230.67669258373206"/>
  </r>
  <r>
    <x v="4"/>
    <x v="3"/>
    <x v="86"/>
    <n v="24"/>
    <n v="24.25"/>
    <n v="4.5299999999999994"/>
    <n v="0.42604856512141287"/>
    <n v="0.44812362030905079"/>
    <n v="1.93"/>
    <n v="0.1"/>
    <n v="2.5"/>
    <n v="0"/>
    <n v="4.53"/>
    <n v="-9908.6209999999992"/>
    <n v="33514.631000000001"/>
    <n v="4414.9080000000004"/>
    <n v="16549.056"/>
    <n v="50063.687000000005"/>
    <n v="40155.066000000006"/>
    <n v="2064.4819381443303"/>
    <n v="1882.4238762886598"/>
    <n v="1473.8209484536085"/>
    <n v="1382.0466391752577"/>
    <n v="171.12944329896908"/>
    <n v="133.98372258669167"/>
  </r>
  <r>
    <x v="0"/>
    <x v="3"/>
    <x v="87"/>
    <n v="54"/>
    <n v="55.375"/>
    <n v="15.739999999999998"/>
    <n v="0.47903430749682341"/>
    <n v="0.71156289707750953"/>
    <n v="7.54"/>
    <n v="3.66"/>
    <n v="4.54"/>
    <n v="1.6"/>
    <n v="17.34"/>
    <n v="-24325.236000000001"/>
    <n v="157529.239"/>
    <n v="12333.852000000001"/>
    <n v="32072.414000000001"/>
    <n v="189601.65299999999"/>
    <n v="165276.41699999999"/>
    <n v="3423.9576162528215"/>
    <n v="3201.2243972911961"/>
    <n v="2761.9424830699768"/>
    <n v="2844.7718103837474"/>
    <n v="291.0203997537451"/>
    <n v="251.08568027908879"/>
  </r>
  <r>
    <x v="1"/>
    <x v="3"/>
    <x v="88"/>
    <n v="66"/>
    <n v="67.125"/>
    <n v="17.86"/>
    <n v="0.18924972004479285"/>
    <n v="0.40201567749160133"/>
    <n v="3.38"/>
    <n v="3.8"/>
    <n v="10.68"/>
    <n v="1.83"/>
    <n v="19.690000000000001"/>
    <n v="-28093.821"/>
    <n v="161775.95600000001"/>
    <n v="39540.78"/>
    <n v="64874.447999999997"/>
    <n v="226650.40400000001"/>
    <n v="198556.58300000001"/>
    <n v="3376.5423314711361"/>
    <n v="2787.4804320297953"/>
    <n v="2368.9505102420858"/>
    <n v="2410.0701080074487"/>
    <n v="253.40731200270866"/>
    <n v="215.35913729473506"/>
  </r>
  <r>
    <x v="0"/>
    <x v="3"/>
    <x v="89"/>
    <n v="59"/>
    <n v="59.375"/>
    <n v="19.920000000000002"/>
    <n v="0.39859437751004012"/>
    <n v="0.39859437751004012"/>
    <n v="7.94"/>
    <n v="0"/>
    <n v="11.98"/>
    <n v="1.53"/>
    <n v="21.45"/>
    <n v="-24911.239000000001"/>
    <n v="166371.26"/>
    <n v="11476.752"/>
    <n v="33145.709000000003"/>
    <n v="199516.96900000001"/>
    <n v="174605.73"/>
    <n v="3360.2857936842106"/>
    <n v="3166.9931284210529"/>
    <n v="2747.4354189473684"/>
    <n v="2802.0422736842106"/>
    <n v="287.9084662200957"/>
    <n v="249.76685626794259"/>
  </r>
  <r>
    <x v="1"/>
    <x v="3"/>
    <x v="90"/>
    <n v="91"/>
    <n v="89.875"/>
    <n v="27.67"/>
    <n v="0.2385254788579689"/>
    <n v="0.34333212865919766"/>
    <n v="6.6"/>
    <n v="2.9"/>
    <n v="18.170000000000002"/>
    <n v="2"/>
    <n v="29.67"/>
    <n v="-39420.177000000003"/>
    <n v="218426.75"/>
    <n v="52861.644"/>
    <n v="82529.013999999996"/>
    <n v="300955.76399999997"/>
    <n v="261535.58699999997"/>
    <n v="3348.6037719054239"/>
    <n v="2760.4352712100135"/>
    <n v="2321.8241223922109"/>
    <n v="2430.3393602225315"/>
    <n v="250.94866101909213"/>
    <n v="211.07492021747373"/>
  </r>
  <r>
    <x v="1"/>
    <x v="3"/>
    <x v="91"/>
    <n v="64"/>
    <n v="62.625"/>
    <n v="18.32"/>
    <n v="0.5393013100436681"/>
    <n v="0.70305676855895205"/>
    <n v="9.8800000000000008"/>
    <n v="3"/>
    <n v="5.44"/>
    <n v="2"/>
    <n v="20.32"/>
    <n v="-26706.223999999998"/>
    <n v="165118.06200000001"/>
    <n v="28691.256000000001"/>
    <n v="52797.286999999997"/>
    <n v="217915.34899999999"/>
    <n v="191209.125"/>
    <n v="3479.6862115768463"/>
    <n v="3021.5424031936127"/>
    <n v="2595.0957125748505"/>
    <n v="2636.6157604790419"/>
    <n v="274.68567301760118"/>
    <n v="235.91779205225913"/>
  </r>
  <r>
    <x v="4"/>
    <x v="3"/>
    <x v="92"/>
    <n v="27"/>
    <n v="26.25"/>
    <n v="10.700000000000001"/>
    <n v="0.50934579439252337"/>
    <n v="0.65887850467289721"/>
    <n v="5.45"/>
    <n v="1.6"/>
    <n v="3.65"/>
    <n v="1"/>
    <n v="11.7"/>
    <n v="-10880.118"/>
    <n v="94237.763999999996"/>
    <n v="1184.7719999999999"/>
    <n v="16890.418000000001"/>
    <n v="111128.182"/>
    <n v="100248.064"/>
    <n v="4233.454552380952"/>
    <n v="4188.3203809523811"/>
    <n v="3773.8396952380954"/>
    <n v="3590.010057142857"/>
    <n v="380.7563982683983"/>
    <n v="343.07633593073592"/>
  </r>
  <r>
    <x v="3"/>
    <x v="3"/>
    <x v="93"/>
    <n v="158"/>
    <n v="161"/>
    <n v="51.22"/>
    <n v="0.10855134713002733"/>
    <n v="0.15345568137446308"/>
    <n v="5.56"/>
    <n v="2.2999999999999998"/>
    <n v="43.36"/>
    <n v="1"/>
    <n v="52.22"/>
    <n v="-59458.552000000003"/>
    <n v="298590.48599999998"/>
    <n v="39004.271999999997"/>
    <n v="99483.327000000005"/>
    <n v="398073.81299999997"/>
    <n v="338615.26099999994"/>
    <n v="2472.5081552795027"/>
    <n v="2230.2455962732915"/>
    <n v="1860.9378198757761"/>
    <n v="1854.5992919254656"/>
    <n v="202.74959966120832"/>
    <n v="169.17616544325236"/>
  </r>
  <r>
    <x v="1"/>
    <x v="4"/>
    <x v="94"/>
    <n v="72"/>
    <n v="73.125"/>
    <n v="25.47"/>
    <n v="0.30742049469964666"/>
    <n v="0.45111896348645469"/>
    <n v="7.83"/>
    <n v="3.66"/>
    <n v="13.98"/>
    <n v="0"/>
    <n v="25.47"/>
    <n v="-25408.776000000002"/>
    <n v="199597.37599999999"/>
    <n v="18607.86"/>
    <n v="51153.332000000002"/>
    <n v="250750.70799999998"/>
    <n v="225341.93199999997"/>
    <n v="3429.0695111111108"/>
    <n v="3174.6030495726495"/>
    <n v="2827.1326085470082"/>
    <n v="2729.5367658119658"/>
    <n v="288.60027723387725"/>
    <n v="257.0120553224553"/>
  </r>
  <r>
    <x v="1"/>
    <x v="4"/>
    <x v="95"/>
    <n v="73"/>
    <n v="75.375"/>
    <n v="24.5"/>
    <n v="0.16"/>
    <n v="0.51795918367346938"/>
    <n v="3.92"/>
    <n v="8.77"/>
    <n v="11.81"/>
    <n v="1"/>
    <n v="25.5"/>
    <n v="-25213.550999999999"/>
    <n v="198862.299"/>
    <n v="24187.56"/>
    <n v="41305.980000000003"/>
    <n v="240168.27900000001"/>
    <n v="214954.728"/>
    <n v="3186.3121592039802"/>
    <n v="2865.4158407960199"/>
    <n v="2530.9077014925374"/>
    <n v="2638.305791044776"/>
    <n v="260.49234916327453"/>
    <n v="230.0825183175034"/>
  </r>
  <r>
    <x v="1"/>
    <x v="4"/>
    <x v="96"/>
    <n v="76"/>
    <n v="75.75"/>
    <n v="22.580000000000002"/>
    <n v="0.36802480070859167"/>
    <n v="0.52922940655447304"/>
    <n v="8.31"/>
    <n v="3.64"/>
    <n v="10.63"/>
    <n v="1"/>
    <n v="23.58"/>
    <n v="-25034.164000000001"/>
    <n v="196632.916"/>
    <n v="14229.54"/>
    <n v="34483.726000000002"/>
    <n v="231116.64199999999"/>
    <n v="206082.478"/>
    <n v="3051.0447788778879"/>
    <n v="2863.1960660066006"/>
    <n v="2532.7120528052806"/>
    <n v="2595.8140726072606"/>
    <n v="260.29055145514553"/>
    <n v="230.24655025502551"/>
  </r>
  <r>
    <x v="1"/>
    <x v="4"/>
    <x v="97"/>
    <n v="68"/>
    <n v="69.125"/>
    <n v="24.66"/>
    <n v="0.11922141119221411"/>
    <n v="0.53406326034063256"/>
    <n v="2.94"/>
    <n v="10.23"/>
    <n v="11.49"/>
    <n v="0"/>
    <n v="24.66"/>
    <n v="-25053.251"/>
    <n v="188151.315"/>
    <n v="23110.596000000001"/>
    <n v="57739.482000000004"/>
    <n v="245890.79700000002"/>
    <n v="220837.54600000003"/>
    <n v="3557.1905533453892"/>
    <n v="3222.8600506329117"/>
    <n v="2860.4260397830026"/>
    <n v="2721.8996745027125"/>
    <n v="292.9872773302647"/>
    <n v="260.03873088936388"/>
  </r>
  <r>
    <x v="1"/>
    <x v="4"/>
    <x v="98"/>
    <n v="79"/>
    <n v="79.125"/>
    <n v="24.58"/>
    <n v="0.35313262815296992"/>
    <n v="0.47152156224572828"/>
    <n v="8.68"/>
    <n v="2.91"/>
    <n v="12.99"/>
    <n v="0.88"/>
    <n v="25.46"/>
    <n v="-12237.112999999999"/>
    <n v="95920.504000000001"/>
    <n v="15926.136"/>
    <n v="114170.872"/>
    <n v="210091.37599999999"/>
    <n v="197854.26299999998"/>
    <n v="2655.1832669826222"/>
    <n v="2453.9050868878358"/>
    <n v="2299.2496303317535"/>
    <n v="1212.2654533965244"/>
    <n v="223.08228062616689"/>
    <n v="209.02269366652305"/>
  </r>
  <r>
    <x v="2"/>
    <x v="4"/>
    <x v="99"/>
    <n v="91"/>
    <n v="92.5"/>
    <n v="26.58"/>
    <n v="0.40820165537998498"/>
    <n v="0.42776523702031605"/>
    <n v="10.85"/>
    <n v="0.52"/>
    <n v="15.21"/>
    <n v="1"/>
    <n v="27.58"/>
    <n v="-31741.267"/>
    <n v="234842.16200000001"/>
    <n v="18547.248"/>
    <n v="52336.531999999999"/>
    <n v="287178.69400000002"/>
    <n v="255437.42700000003"/>
    <n v="3104.6345297297298"/>
    <n v="2904.1237405405404"/>
    <n v="2560.9749081081086"/>
    <n v="2538.8341837837838"/>
    <n v="264.01124914004913"/>
    <n v="232.81590073710078"/>
  </r>
  <r>
    <x v="1"/>
    <x v="4"/>
    <x v="100"/>
    <n v="79"/>
    <n v="79.25"/>
    <n v="21.39"/>
    <n v="0.38195418419822347"/>
    <n v="0.46984572230014027"/>
    <n v="8.17"/>
    <n v="1.88"/>
    <n v="11.34"/>
    <n v="1"/>
    <n v="22.39"/>
    <n v="-28362.757000000001"/>
    <n v="184647.46"/>
    <n v="15499.26"/>
    <n v="34044.591"/>
    <n v="218692.05099999998"/>
    <n v="190329.29399999997"/>
    <n v="2759.5211482649838"/>
    <n v="2563.9468895899049"/>
    <n v="2206.0572113564663"/>
    <n v="2329.9364037854889"/>
    <n v="233.08608087180954"/>
    <n v="200.55065557786057"/>
  </r>
  <r>
    <x v="1"/>
    <x v="4"/>
    <x v="101"/>
    <n v="65"/>
    <n v="66"/>
    <n v="19.420000000000002"/>
    <n v="0.31874356333676623"/>
    <n v="0.45726055612770339"/>
    <n v="6.19"/>
    <n v="2.69"/>
    <n v="10.54"/>
    <n v="1"/>
    <n v="20.420000000000002"/>
    <n v="-23139.934000000001"/>
    <n v="162497.59899999999"/>
    <n v="0"/>
    <n v="52381.631999999998"/>
    <n v="214879.23099999997"/>
    <n v="191739.29699999996"/>
    <n v="3255.7459242424238"/>
    <n v="3255.7459242424238"/>
    <n v="2905.1408636363631"/>
    <n v="2462.0848333333333"/>
    <n v="295.9769022038567"/>
    <n v="264.103714876033"/>
  </r>
  <r>
    <x v="1"/>
    <x v="4"/>
    <x v="102"/>
    <n v="83"/>
    <n v="82.625"/>
    <n v="24.59"/>
    <n v="0.20496136640910939"/>
    <n v="0.28751525010166734"/>
    <n v="5.04"/>
    <n v="2.0299999999999998"/>
    <n v="17.52"/>
    <n v="0"/>
    <n v="24.59"/>
    <n v="-24703.873"/>
    <n v="178806.57800000001"/>
    <n v="28563.132000000001"/>
    <n v="60214.305"/>
    <n v="239020.883"/>
    <n v="214317.01"/>
    <n v="2892.8397337367624"/>
    <n v="2547.1437337367624"/>
    <n v="2248.1558608169439"/>
    <n v="2164.0735612708017"/>
    <n v="231.55852124879658"/>
    <n v="204.37780552881307"/>
  </r>
  <r>
    <x v="2"/>
    <x v="4"/>
    <x v="103"/>
    <n v="115"/>
    <n v="116.75"/>
    <n v="33.159999999999997"/>
    <n v="0.32388419782870931"/>
    <n v="0.54975874547647774"/>
    <n v="10.74"/>
    <n v="7.49"/>
    <n v="14.93"/>
    <n v="2.2599999999999998"/>
    <n v="35.42"/>
    <n v="-39175.038"/>
    <n v="271116.03200000001"/>
    <n v="20343.407999999999"/>
    <n v="48628.688999999998"/>
    <n v="319744.72100000002"/>
    <n v="280569.68300000002"/>
    <n v="2738.712813704497"/>
    <n v="2564.4652077087799"/>
    <n v="2228.9188436830837"/>
    <n v="2322.1929935760172"/>
    <n v="233.13320070079817"/>
    <n v="202.62898578937123"/>
  </r>
  <r>
    <x v="2"/>
    <x v="4"/>
    <x v="104"/>
    <n v="98"/>
    <n v="101.875"/>
    <n v="29.17"/>
    <n v="0.45423380185121698"/>
    <n v="0.55022283167637986"/>
    <n v="13.25"/>
    <n v="2.8"/>
    <n v="13.12"/>
    <n v="1.02"/>
    <n v="30.19"/>
    <n v="-34382.442000000003"/>
    <n v="252611.23199999999"/>
    <n v="18392.16"/>
    <n v="39645.580999999998"/>
    <n v="292256.81299999997"/>
    <n v="257874.37099999996"/>
    <n v="2868.7785325153372"/>
    <n v="2688.2419926380367"/>
    <n v="2350.7456294478525"/>
    <n v="2479.619455214724"/>
    <n v="244.38563569436698"/>
    <n v="213.70414813162296"/>
  </r>
  <r>
    <x v="1"/>
    <x v="4"/>
    <x v="105"/>
    <n v="66"/>
    <n v="67.125"/>
    <n v="21.009999999999998"/>
    <n v="0.26749167063303192"/>
    <n v="0.3636363636363637"/>
    <n v="5.62"/>
    <n v="2.02"/>
    <n v="13.37"/>
    <n v="0"/>
    <n v="21.01"/>
    <n v="-17688.091"/>
    <n v="138800.38500000001"/>
    <n v="20000.016"/>
    <n v="46091.319000000003"/>
    <n v="184891.70400000003"/>
    <n v="167203.61300000001"/>
    <n v="2754.4387932960899"/>
    <n v="2456.4869720670395"/>
    <n v="2192.977236499069"/>
    <n v="2067.789720670391"/>
    <n v="223.31699746063995"/>
    <n v="199.36156695446081"/>
  </r>
  <r>
    <x v="1"/>
    <x v="4"/>
    <x v="106"/>
    <n v="66"/>
    <n v="65.125"/>
    <n v="21.42"/>
    <n v="0.3856209150326797"/>
    <n v="0.43277310924369744"/>
    <n v="8.26"/>
    <n v="1.01"/>
    <n v="12.15"/>
    <n v="1"/>
    <n v="22.42"/>
    <n v="-21698.424999999999"/>
    <n v="178365.02299999999"/>
    <n v="12703.212"/>
    <n v="37259.339"/>
    <n v="215624.36199999999"/>
    <n v="193925.93700000001"/>
    <n v="3310.9307024952013"/>
    <n v="3115.8717850287908"/>
    <n v="2782.690595009597"/>
    <n v="2738.8103339731283"/>
    <n v="283.2610713662537"/>
    <n v="252.97187227359973"/>
  </r>
  <r>
    <x v="3"/>
    <x v="4"/>
    <x v="107"/>
    <n v="151"/>
    <n v="151.25"/>
    <n v="44.43"/>
    <n v="0.37272113436866977"/>
    <n v="0.55435516542876428"/>
    <n v="16.559999999999999"/>
    <n v="8.07"/>
    <n v="19.8"/>
    <n v="1.36"/>
    <n v="45.79"/>
    <n v="-52110.423000000003"/>
    <n v="370307.402"/>
    <n v="31714.367999999999"/>
    <n v="68034.019"/>
    <n v="438341.42099999997"/>
    <n v="386230.99799999996"/>
    <n v="2898.1250975206608"/>
    <n v="2688.4433256198345"/>
    <n v="2343.9116033057849"/>
    <n v="2448.3134016528925"/>
    <n v="244.40393869271222"/>
    <n v="213.08287302779863"/>
  </r>
  <r>
    <x v="1"/>
    <x v="4"/>
    <x v="108"/>
    <n v="79"/>
    <n v="80.5"/>
    <n v="21.91"/>
    <n v="0.46052031036056595"/>
    <n v="0.55225924235508894"/>
    <n v="10.09"/>
    <n v="2.0099999999999998"/>
    <n v="9.81"/>
    <n v="1"/>
    <n v="22.91"/>
    <n v="-26252.378000000001"/>
    <n v="197336.59400000001"/>
    <n v="0"/>
    <n v="51728.27"/>
    <n v="249064.864"/>
    <n v="222812.486"/>
    <n v="3093.9734658385091"/>
    <n v="3093.9734658385091"/>
    <n v="2767.8569689440992"/>
    <n v="2451.3862608695654"/>
    <n v="281.27031507622809"/>
    <n v="251.62336081309994"/>
  </r>
  <r>
    <x v="1"/>
    <x v="4"/>
    <x v="109"/>
    <n v="61"/>
    <n v="61.75"/>
    <n v="20.59"/>
    <n v="0.30985915492957744"/>
    <n v="0.50072850898494414"/>
    <n v="6.38"/>
    <n v="3.93"/>
    <n v="10.28"/>
    <n v="0"/>
    <n v="20.59"/>
    <n v="-23304.825000000001"/>
    <n v="179116.41099999999"/>
    <n v="13802.652"/>
    <n v="45346.339"/>
    <n v="224462.75"/>
    <n v="201157.92499999999"/>
    <n v="3635.0242914979758"/>
    <n v="3411.4995627530366"/>
    <n v="3034.0934898785422"/>
    <n v="2900.6706234817811"/>
    <n v="310.13632388663967"/>
    <n v="275.82668089804929"/>
  </r>
  <r>
    <x v="1"/>
    <x v="4"/>
    <x v="110"/>
    <n v="83"/>
    <n v="85"/>
    <n v="36.659999999999997"/>
    <n v="0.28150572831423898"/>
    <n v="0.65521003818876167"/>
    <n v="10.32"/>
    <n v="13.7"/>
    <n v="12.64"/>
    <n v="0"/>
    <n v="36.659999999999997"/>
    <n v="-31410.575000000001"/>
    <n v="302871.00799999997"/>
    <n v="21445.776000000002"/>
    <n v="63271.612000000001"/>
    <n v="366142.62"/>
    <n v="334732.04499999998"/>
    <n v="4307.5602352941178"/>
    <n v="4055.2569882352941"/>
    <n v="3685.7208117647056"/>
    <n v="3563.1883294117642"/>
    <n v="368.65972620320855"/>
    <n v="335.06552834224595"/>
  </r>
  <r>
    <x v="1"/>
    <x v="5"/>
    <x v="111"/>
    <n v="76"/>
    <n v="78.875"/>
    <n v="20.22"/>
    <n v="0.14342235410484669"/>
    <n v="0.49258160237388721"/>
    <n v="2.9"/>
    <n v="7.06"/>
    <n v="10.26"/>
    <n v="0"/>
    <n v="20.22"/>
    <n v="-23284.576000000001"/>
    <n v="108703.78599999999"/>
    <n v="48835.156000000003"/>
    <n v="71937.591"/>
    <n v="180641.37699999998"/>
    <n v="157356.80099999998"/>
    <n v="2290.2234801901741"/>
    <n v="1671.0772868462752"/>
    <n v="1375.868716323296"/>
    <n v="1378.1779524564183"/>
    <n v="151.91611698602503"/>
    <n v="125.07897421120873"/>
  </r>
  <r>
    <x v="1"/>
    <x v="5"/>
    <x v="112"/>
    <n v="81"/>
    <n v="82.125"/>
    <n v="19.29"/>
    <n v="0.22032141005702438"/>
    <n v="0.4629341627786418"/>
    <n v="4.25"/>
    <n v="4.68"/>
    <n v="10.36"/>
    <n v="1.83"/>
    <n v="21.12"/>
    <n v="-24067.87"/>
    <n v="175323.82699999999"/>
    <n v="18688.248"/>
    <n v="43626.819000000003"/>
    <n v="218950.64600000001"/>
    <n v="194882.77600000001"/>
    <n v="2666.0657047184172"/>
    <n v="2438.5071293759515"/>
    <n v="2145.4432633181127"/>
    <n v="2134.8411202435309"/>
    <n v="221.68246630690467"/>
    <n v="195.04029666528297"/>
  </r>
  <r>
    <x v="1"/>
    <x v="5"/>
    <x v="113"/>
    <n v="75"/>
    <n v="73.25"/>
    <n v="25.299999999999997"/>
    <n v="0.22529644268774707"/>
    <n v="0.56205533596837942"/>
    <n v="5.7"/>
    <n v="8.52"/>
    <n v="11.08"/>
    <n v="2"/>
    <n v="27.3"/>
    <n v="-24549.973999999998"/>
    <n v="210238.88699999999"/>
    <n v="30909.648000000001"/>
    <n v="55497.919000000002"/>
    <n v="265736.80599999998"/>
    <n v="241186.83199999999"/>
    <n v="3627.8062252559725"/>
    <n v="3205.831508532423"/>
    <n v="2870.6782798634813"/>
    <n v="2870.1554539249146"/>
    <n v="291.43922804840207"/>
    <n v="260.97075271486193"/>
  </r>
  <r>
    <x v="2"/>
    <x v="5"/>
    <x v="114"/>
    <n v="91"/>
    <n v="94.375"/>
    <n v="20.13"/>
    <n v="0.22851465474416294"/>
    <n v="0.28315946348733234"/>
    <n v="4.5999999999999996"/>
    <n v="1.1000000000000001"/>
    <n v="14.43"/>
    <n v="1"/>
    <n v="21.13"/>
    <n v="-26558.071"/>
    <n v="121293.30499999999"/>
    <n v="24896.938999999998"/>
    <n v="62754.824999999997"/>
    <n v="184048.13"/>
    <n v="157490.05900000001"/>
    <n v="1950.1788609271523"/>
    <n v="1686.3702357615894"/>
    <n v="1404.9602119205297"/>
    <n v="1285.2270728476819"/>
    <n v="153.3063850692354"/>
    <n v="127.72365562913906"/>
  </r>
  <r>
    <x v="2"/>
    <x v="5"/>
    <x v="115"/>
    <n v="112"/>
    <n v="113.625"/>
    <n v="32.29"/>
    <n v="0.15329823474759988"/>
    <n v="0.27253019510684423"/>
    <n v="4.95"/>
    <n v="3.85"/>
    <n v="23.49"/>
    <n v="2.75"/>
    <n v="35.04"/>
    <n v="-32304.792000000001"/>
    <n v="246349.08"/>
    <n v="38803.775999999998"/>
    <n v="78043.42"/>
    <n v="324392.5"/>
    <n v="292087.70799999998"/>
    <n v="2854.939493949395"/>
    <n v="2513.432114411441"/>
    <n v="2229.121513751375"/>
    <n v="2168.088712871287"/>
    <n v="228.49382858285827"/>
    <n v="202.64741034103409"/>
  </r>
  <r>
    <x v="2"/>
    <x v="5"/>
    <x v="116"/>
    <n v="98"/>
    <n v="102"/>
    <n v="25.64"/>
    <n v="0.31006240249609984"/>
    <n v="0.37636505460218411"/>
    <n v="7.95"/>
    <n v="1.7"/>
    <n v="15.99"/>
    <n v="2"/>
    <n v="27.64"/>
    <n v="-31728.695"/>
    <n v="192541.19699999999"/>
    <n v="61091.205999999998"/>
    <n v="91393.517000000007"/>
    <n v="283934.71399999998"/>
    <n v="252206.01899999997"/>
    <n v="2783.6736666666666"/>
    <n v="2184.7402745098038"/>
    <n v="1873.6746372549017"/>
    <n v="1887.6587941176469"/>
    <n v="198.612752228164"/>
    <n v="170.33405793226379"/>
  </r>
  <r>
    <x v="2"/>
    <x v="5"/>
    <x v="117"/>
    <n v="107"/>
    <n v="110"/>
    <n v="26.589999999999996"/>
    <n v="0.23881158330199326"/>
    <n v="0.29183903723204213"/>
    <n v="6.35"/>
    <n v="1.41"/>
    <n v="18.829999999999998"/>
    <n v="2.31"/>
    <n v="28.9"/>
    <n v="-29091.738000000001"/>
    <n v="171085.27799999999"/>
    <n v="56305.572"/>
    <n v="83647.584000000003"/>
    <n v="254732.86199999999"/>
    <n v="225641.12399999998"/>
    <n v="2315.753290909091"/>
    <n v="1803.8844545454544"/>
    <n v="1539.4141090909088"/>
    <n v="1555.3207090909091"/>
    <n v="163.9894958677686"/>
    <n v="139.94673719008262"/>
  </r>
  <r>
    <x v="1"/>
    <x v="5"/>
    <x v="118"/>
    <n v="79"/>
    <n v="80.125"/>
    <n v="21.67"/>
    <n v="0.22611905860636825"/>
    <n v="0.75726811259806182"/>
    <n v="4.9000000000000004"/>
    <n v="11.51"/>
    <n v="5.26"/>
    <n v="1.75"/>
    <n v="23.42"/>
    <n v="-24692.677"/>
    <n v="181813.361"/>
    <n v="19854.036"/>
    <n v="49800.586000000003"/>
    <n v="231613.94700000001"/>
    <n v="206921.27000000002"/>
    <n v="2890.6576848673949"/>
    <n v="2642.8694040561627"/>
    <n v="2334.6924680187212"/>
    <n v="2269.1215101404055"/>
    <n v="240.26085491419661"/>
    <n v="212.24476981988374"/>
  </r>
  <r>
    <x v="1"/>
    <x v="6"/>
    <x v="119"/>
    <n v="85"/>
    <n v="84.75"/>
    <n v="27.58"/>
    <n v="0.30130529369108056"/>
    <n v="0.32849891225525746"/>
    <n v="8.31"/>
    <n v="0.75"/>
    <n v="18.52"/>
    <n v="2.0299999999999998"/>
    <n v="29.61"/>
    <n v="-33111.902999999998"/>
    <n v="209567.70699999999"/>
    <n v="15409.044"/>
    <n v="44605.305"/>
    <n v="254173.01199999999"/>
    <n v="221061.109"/>
    <n v="2999.0915870206486"/>
    <n v="2817.2739587020646"/>
    <n v="2426.5730383480827"/>
    <n v="2472.7753038348083"/>
    <n v="256.11581442746041"/>
    <n v="220.59754894073478"/>
  </r>
  <r>
    <x v="2"/>
    <x v="6"/>
    <x v="120"/>
    <n v="89"/>
    <n v="90.625"/>
    <n v="28.35"/>
    <n v="0.2677248677248677"/>
    <n v="0.45255731922398584"/>
    <n v="7.59"/>
    <n v="5.24"/>
    <n v="15.52"/>
    <n v="1.66"/>
    <n v="30.01"/>
    <n v="-32233.724999999999"/>
    <n v="206733.81700000001"/>
    <n v="11931.468000000001"/>
    <n v="39800.762000000002"/>
    <n v="246534.57900000003"/>
    <n v="214300.85400000002"/>
    <n v="2720.3815613793108"/>
    <n v="2588.7239834482762"/>
    <n v="2233.0415006896555"/>
    <n v="2281.2007393103449"/>
    <n v="235.33854394984328"/>
    <n v="203.00377278996868"/>
  </r>
  <r>
    <x v="2"/>
    <x v="6"/>
    <x v="121"/>
    <n v="100"/>
    <n v="101"/>
    <n v="32.32"/>
    <n v="0.2042079207920792"/>
    <n v="0.3830445544554455"/>
    <n v="6.6"/>
    <n v="5.78"/>
    <n v="19.940000000000001"/>
    <n v="0"/>
    <n v="32.32"/>
    <n v="-37647.160000000003"/>
    <n v="236811.533"/>
    <n v="14748.972"/>
    <n v="61496.945"/>
    <n v="298308.478"/>
    <n v="260661.318"/>
    <n v="2953.5492871287129"/>
    <n v="2807.5198613861385"/>
    <n v="2434.7757029702971"/>
    <n v="2344.6686435643564"/>
    <n v="255.22907830783078"/>
    <n v="221.34324572457245"/>
  </r>
  <r>
    <x v="1"/>
    <x v="6"/>
    <x v="122"/>
    <n v="83"/>
    <n v="86"/>
    <n v="20.420000000000002"/>
    <n v="0.21841332027424093"/>
    <n v="0.38148873653281096"/>
    <n v="4.46"/>
    <n v="3.33"/>
    <n v="12.63"/>
    <n v="1.75"/>
    <n v="22.17"/>
    <n v="-31947.256000000001"/>
    <n v="173617.46"/>
    <n v="16791.504000000001"/>
    <n v="42478.375999999997"/>
    <n v="216095.83599999998"/>
    <n v="184148.58"/>
    <n v="2512.7422790697674"/>
    <n v="2317.4922325581397"/>
    <n v="1946.0125116279071"/>
    <n v="2018.8076744186046"/>
    <n v="210.68111205073998"/>
    <n v="176.91022832980974"/>
  </r>
  <r>
    <x v="1"/>
    <x v="6"/>
    <x v="123"/>
    <n v="75"/>
    <n v="75.5"/>
    <n v="23.849999999999998"/>
    <n v="0.4628930817610063"/>
    <n v="0.57945492662473796"/>
    <n v="11.04"/>
    <n v="2.78"/>
    <n v="10.029999999999999"/>
    <n v="1.5"/>
    <n v="25.35"/>
    <n v="-28081.261999999999"/>
    <n v="194952.97700000001"/>
    <n v="9301.2240000000002"/>
    <n v="30707.7"/>
    <n v="225660.67700000003"/>
    <n v="197579.41500000004"/>
    <n v="2988.8831390728478"/>
    <n v="2865.6881192052983"/>
    <n v="2493.7508741721863"/>
    <n v="2582.1586357615897"/>
    <n v="260.5171017459362"/>
    <n v="226.70462492474419"/>
  </r>
  <r>
    <x v="1"/>
    <x v="6"/>
    <x v="124"/>
    <n v="87"/>
    <n v="89.375"/>
    <n v="25.93"/>
    <n v="0.26725800231392211"/>
    <n v="0.7686077902043964"/>
    <n v="6.93"/>
    <n v="13"/>
    <n v="6"/>
    <n v="1.93"/>
    <n v="27.86"/>
    <n v="-30631.224999999999"/>
    <n v="187113.622"/>
    <n v="31222.080000000002"/>
    <n v="56613.362999999998"/>
    <n v="243726.98499999999"/>
    <n v="213095.75999999998"/>
    <n v="2727.0152167832166"/>
    <n v="2377.6772587412584"/>
    <n v="2034.9502657342657"/>
    <n v="2093.5789874125876"/>
    <n v="216.15247806738714"/>
    <n v="184.99547870311505"/>
  </r>
  <r>
    <x v="1"/>
    <x v="6"/>
    <x v="125"/>
    <n v="67"/>
    <n v="66.875"/>
    <n v="14.11"/>
    <n v="7.087172218284904E-2"/>
    <n v="0.296243798724309"/>
    <n v="1"/>
    <n v="3.18"/>
    <n v="9.93"/>
    <n v="1"/>
    <n v="15.11"/>
    <n v="0"/>
    <n v="0"/>
    <n v="0"/>
    <n v="0"/>
    <n v="0"/>
    <n v="0"/>
    <n v="0"/>
    <n v="0"/>
    <n v="0"/>
    <n v="0"/>
    <n v="0"/>
    <n v="0"/>
  </r>
  <r>
    <x v="1"/>
    <x v="7"/>
    <x v="126"/>
    <n v="87"/>
    <n v="85.375"/>
    <n v="22.45"/>
    <n v="0.1380846325167038"/>
    <n v="0.24097995545657017"/>
    <n v="3.1"/>
    <n v="2.31"/>
    <n v="17.04"/>
    <n v="2"/>
    <n v="24.45"/>
    <n v="-31875.478999999999"/>
    <n v="200253.726"/>
    <n v="30664.223000000002"/>
    <n v="52901.002999999997"/>
    <n v="253154.72899999999"/>
    <n v="221279.25"/>
    <n v="2965.2091244509515"/>
    <n v="2606.0381376281111"/>
    <n v="2232.679672035139"/>
    <n v="2345.5780497803808"/>
    <n v="236.91255796619191"/>
    <n v="202.97087927592173"/>
  </r>
  <r>
    <x v="0"/>
    <x v="8"/>
    <x v="127"/>
    <n v="56"/>
    <n v="53"/>
    <n v="16.34"/>
    <n v="0.22949816401468789"/>
    <n v="0.41309669522643822"/>
    <n v="3.75"/>
    <n v="3"/>
    <n v="9.59"/>
    <n v="1.9"/>
    <n v="18.239999999999998"/>
    <n v="-19999.728999999999"/>
    <n v="144189.799"/>
    <n v="16681.331999999999"/>
    <n v="34752.023000000001"/>
    <n v="178941.82199999999"/>
    <n v="158942.09299999999"/>
    <n v="3376.2607924528297"/>
    <n v="3061.5186792452828"/>
    <n v="2684.1653018867923"/>
    <n v="2720.5622452830189"/>
    <n v="278.31987993138932"/>
    <n v="244.01502744425386"/>
  </r>
  <r>
    <x v="3"/>
    <x v="9"/>
    <x v="128"/>
    <n v="138"/>
    <n v="140.75"/>
    <n v="31.68"/>
    <n v="0.38194444444444442"/>
    <n v="0.6117424242424242"/>
    <n v="12.1"/>
    <n v="7.28"/>
    <n v="12.3"/>
    <n v="1.75"/>
    <n v="33.43"/>
    <n v="-61138.489000000001"/>
    <n v="284314.592"/>
    <n v="36927.557999999997"/>
    <n v="72368.782000000007"/>
    <n v="356683.37400000001"/>
    <n v="295544.88500000001"/>
    <n v="2534.1625150976911"/>
    <n v="2271.799758436945"/>
    <n v="1837.4232824156306"/>
    <n v="2019.9971012433393"/>
    <n v="206.527250766995"/>
    <n v="167.03848021960277"/>
  </r>
  <r>
    <x v="1"/>
    <x v="9"/>
    <x v="129"/>
    <n v="76"/>
    <n v="77.75"/>
    <n v="22.1"/>
    <n v="0.50678733031674206"/>
    <n v="0.55203619909502255"/>
    <n v="11.2"/>
    <n v="1"/>
    <n v="9.9"/>
    <n v="0"/>
    <n v="22.1"/>
    <n v="-30145.696"/>
    <n v="163689.19399999999"/>
    <n v="9121.5720000000001"/>
    <n v="27374.53"/>
    <n v="191063.72399999999"/>
    <n v="160918.02799999999"/>
    <n v="2457.4112411575561"/>
    <n v="2340.0919871382639"/>
    <n v="1952.3659935691319"/>
    <n v="2105.3272540192925"/>
    <n v="212.73563519438764"/>
    <n v="177.48781759719381"/>
  </r>
  <r>
    <x v="1"/>
    <x v="9"/>
    <x v="130"/>
    <n v="72"/>
    <n v="73.375"/>
    <n v="20.149999999999999"/>
    <n v="0.34243176178660056"/>
    <n v="0.58064516129032262"/>
    <n v="6.9"/>
    <n v="4.8"/>
    <n v="8.4499999999999993"/>
    <n v="1.56"/>
    <n v="21.71"/>
    <n v="-26736.376"/>
    <n v="145887.07999999999"/>
    <n v="9129.8040000000001"/>
    <n v="27134.973000000002"/>
    <n v="173022.05299999999"/>
    <n v="146285.677"/>
    <n v="2358.0518296422483"/>
    <n v="2233.6251993185688"/>
    <n v="1869.2452879045995"/>
    <n v="1988.2395911413967"/>
    <n v="203.05683630168807"/>
    <n v="169.93138980950906"/>
  </r>
  <r>
    <x v="3"/>
    <x v="9"/>
    <x v="131"/>
    <n v="132"/>
    <n v="133.625"/>
    <n v="32.54"/>
    <n v="0.41794714197910265"/>
    <n v="0.44867854947756608"/>
    <n v="13.6"/>
    <n v="1"/>
    <n v="17.940000000000001"/>
    <n v="1.75"/>
    <n v="34.29"/>
    <n v="-51218.491999999998"/>
    <n v="268754.29499999998"/>
    <n v="22222.907999999999"/>
    <n v="52417.205999999998"/>
    <n v="321171.50099999999"/>
    <n v="269953.00899999996"/>
    <n v="2403.5285388213283"/>
    <n v="2237.2205275958841"/>
    <n v="1853.9203068288118"/>
    <n v="2011.2575865294666"/>
    <n v="203.38368432689856"/>
    <n v="168.53820971171015"/>
  </r>
  <r>
    <x v="0"/>
    <x v="10"/>
    <x v="132"/>
    <n v="33"/>
    <n v="32.25"/>
    <n v="10.370000000000001"/>
    <n v="0.3172613307618129"/>
    <n v="0.51012536162005784"/>
    <n v="3.29"/>
    <n v="2"/>
    <n v="5.08"/>
    <n v="1.4"/>
    <n v="11.77"/>
    <n v="-14959.611999999999"/>
    <n v="91479.942999999999"/>
    <n v="10637.88"/>
    <n v="21073.125"/>
    <n v="112553.068"/>
    <n v="97593.456000000006"/>
    <n v="3490.0176124031009"/>
    <n v="3160.160868217054"/>
    <n v="2696.2969302325582"/>
    <n v="2836.5873798449611"/>
    <n v="287.28735165609584"/>
    <n v="245.11790274841439"/>
  </r>
  <r>
    <x v="0"/>
    <x v="11"/>
    <x v="133"/>
    <n v="45"/>
    <n v="44.25"/>
    <n v="13.84"/>
    <n v="0.35043352601156069"/>
    <n v="0.44436416184971095"/>
    <n v="4.8499999999999996"/>
    <n v="1.3"/>
    <n v="7.69"/>
    <n v="1"/>
    <n v="14.84"/>
    <n v="-18078.143"/>
    <n v="125451.07"/>
    <n v="29958.671999999999"/>
    <n v="42430.900999999998"/>
    <n v="167881.97100000002"/>
    <n v="149803.82800000001"/>
    <n v="3793.9428474576275"/>
    <n v="3116.9107118644074"/>
    <n v="2708.3651073446331"/>
    <n v="2835.0524293785311"/>
    <n v="283.35551926040068"/>
    <n v="246.215009758603"/>
  </r>
  <r>
    <x v="4"/>
    <x v="11"/>
    <x v="134"/>
    <n v="27"/>
    <n v="25.75"/>
    <n v="8.7000000000000011"/>
    <n v="0.11494252873563217"/>
    <n v="0.2068965517241379"/>
    <n v="1"/>
    <n v="0.8"/>
    <n v="6.9"/>
    <n v="1.2"/>
    <n v="9.9"/>
    <n v="-9130.5310000000009"/>
    <n v="67314.842999999993"/>
    <n v="4831.6679999999997"/>
    <n v="12997.71"/>
    <n v="80312.552999999985"/>
    <n v="71182.021999999983"/>
    <n v="3118.9340970873782"/>
    <n v="2931.2965048543683"/>
    <n v="2576.7127766990284"/>
    <n v="2614.1686601941747"/>
    <n v="266.4815004413062"/>
    <n v="234.24661606354803"/>
  </r>
  <r>
    <x v="1"/>
    <x v="11"/>
    <x v="135"/>
    <n v="62"/>
    <n v="60.5"/>
    <n v="18.73"/>
    <n v="0.3400961025093433"/>
    <n v="0.57501334757074207"/>
    <n v="6.37"/>
    <n v="4.4000000000000004"/>
    <n v="7.96"/>
    <n v="2"/>
    <n v="20.73"/>
    <n v="-21382.625"/>
    <n v="147368.87100000001"/>
    <n v="15905.76"/>
    <n v="31038.073"/>
    <n v="178406.94400000002"/>
    <n v="157024.31900000002"/>
    <n v="2948.875107438017"/>
    <n v="2685.9699834710746"/>
    <n v="2332.5381652892565"/>
    <n v="2435.8491074380167"/>
    <n v="244.17908940646132"/>
    <n v="212.04892411720513"/>
  </r>
  <r>
    <x v="1"/>
    <x v="11"/>
    <x v="136"/>
    <n v="65"/>
    <n v="64.875"/>
    <n v="19.98"/>
    <n v="0.42542542542542544"/>
    <n v="0.65065065065065064"/>
    <n v="8.5"/>
    <n v="4.5"/>
    <n v="6.98"/>
    <n v="1.5"/>
    <n v="21.48"/>
    <n v="-24140.324000000001"/>
    <n v="178840.53099999999"/>
    <n v="24455.77"/>
    <n v="39325.735999999997"/>
    <n v="218166.26699999999"/>
    <n v="194025.943"/>
    <n v="3362.8711676300577"/>
    <n v="2985.9036146435456"/>
    <n v="2613.7984277456649"/>
    <n v="2756.6941194605006"/>
    <n v="271.44578314941322"/>
    <n v="237.61803888596953"/>
  </r>
  <r>
    <x v="4"/>
    <x v="12"/>
    <x v="137"/>
    <n v="9"/>
    <n v="8.25"/>
    <n v="2.9"/>
    <n v="0.65517241379310343"/>
    <n v="0.65517241379310343"/>
    <n v="1.9"/>
    <n v="0"/>
    <n v="1"/>
    <n v="0"/>
    <n v="2.9"/>
    <n v="-5528.6369999999997"/>
    <n v="26587.951000000001"/>
    <n v="583.70600000000002"/>
    <n v="2971.3049999999998"/>
    <n v="29559.256000000001"/>
    <n v="24030.619000000002"/>
    <n v="3582.9401212121215"/>
    <n v="3512.1878787878791"/>
    <n v="2842.0500606060609"/>
    <n v="3222.7819393939394"/>
    <n v="319.28980716253449"/>
    <n v="258.3681873278237"/>
  </r>
  <r>
    <x v="0"/>
    <x v="12"/>
    <x v="138"/>
    <n v="47"/>
    <n v="44.875"/>
    <n v="16.45"/>
    <n v="0.10638297872340426"/>
    <n v="0.31914893617021278"/>
    <n v="1.75"/>
    <n v="3.5"/>
    <n v="11.2"/>
    <n v="1.75"/>
    <n v="18.2"/>
    <n v="-23539.766"/>
    <n v="122163.21400000001"/>
    <n v="23001.760999999999"/>
    <n v="41234.383000000002"/>
    <n v="163397.59700000001"/>
    <n v="139857.83100000001"/>
    <n v="3641.1720779944289"/>
    <n v="3128.598016713092"/>
    <n v="2604.0349860724236"/>
    <n v="2722.3000334261842"/>
    <n v="284.41800151937201"/>
    <n v="236.73045327931123"/>
  </r>
  <r>
    <x v="1"/>
    <x v="13"/>
    <x v="139"/>
    <n v="84"/>
    <n v="80.875"/>
    <n v="20.58"/>
    <n v="0.18610301263362489"/>
    <n v="0.52964042759961139"/>
    <n v="3.83"/>
    <n v="7.07"/>
    <n v="9.68"/>
    <n v="3.5"/>
    <n v="24.08"/>
    <n v="-43908.991999999998"/>
    <n v="183113.15"/>
    <n v="39314.843999999997"/>
    <n v="57917.608999999997"/>
    <n v="241030.75899999999"/>
    <n v="197121.76699999999"/>
    <n v="2980.2875919629055"/>
    <n v="2494.1689644513135"/>
    <n v="1951.2447975270479"/>
    <n v="2264.1502318392581"/>
    <n v="226.74263313193759"/>
    <n v="177.38589068427709"/>
  </r>
  <r>
    <x v="4"/>
    <x v="14"/>
    <x v="140"/>
    <n v="9"/>
    <n v="9"/>
    <n v="2.63"/>
    <n v="0"/>
    <n v="0.11406844106463879"/>
    <n v="0"/>
    <n v="0.3"/>
    <n v="2.33"/>
    <n v="0.25"/>
    <n v="2.88"/>
    <n v="-7513"/>
    <n v="21104"/>
    <n v="0"/>
    <n v="3557"/>
    <n v="24661"/>
    <n v="17148"/>
    <n v="2740.1111111111113"/>
    <n v="2740.1111111111113"/>
    <n v="1905.3333333333333"/>
    <n v="2344.8888888888887"/>
    <n v="249.10101010101013"/>
    <n v="173.21212121212122"/>
  </r>
  <r>
    <x v="1"/>
    <x v="15"/>
    <x v="141"/>
    <n v="67"/>
    <n v="64.5"/>
    <n v="20.62"/>
    <n v="0.31037827352085356"/>
    <n v="0.40931134820562565"/>
    <n v="6.4"/>
    <n v="2.04"/>
    <n v="12.18"/>
    <n v="3.85"/>
    <n v="24.47"/>
    <n v="-31567.883999999998"/>
    <n v="211242.94899999999"/>
    <n v="23586.083999999999"/>
    <n v="45363.341"/>
    <n v="256606.28999999998"/>
    <n v="225038.40599999999"/>
    <n v="3978.3920930232557"/>
    <n v="3612.716372093023"/>
    <n v="3123.2918139534881"/>
    <n v="3275.0844806201549"/>
    <n v="328.42876109936572"/>
    <n v="283.93561945031712"/>
  </r>
  <r>
    <x v="4"/>
    <x v="16"/>
    <x v="142"/>
    <n v="19"/>
    <n v="17.75"/>
    <n v="7.65"/>
    <n v="6.535947712418301E-2"/>
    <n v="0.47712418300653592"/>
    <n v="0.5"/>
    <n v="3.15"/>
    <n v="4"/>
    <n v="0.88"/>
    <n v="8.5299999999999994"/>
    <n v="-7474.884"/>
    <n v="63035.614000000001"/>
    <n v="10813.392"/>
    <n v="16505.493999999999"/>
    <n v="79541.108000000007"/>
    <n v="72066.224000000002"/>
    <n v="4481.1891830985924"/>
    <n v="3871.9840000000008"/>
    <n v="3450.8637746478876"/>
    <n v="3551.3021971830985"/>
    <n v="351.99854545454554"/>
    <n v="313.7148886043534"/>
  </r>
  <r>
    <x v="0"/>
    <x v="17"/>
    <x v="143"/>
    <n v="51"/>
    <n v="52.625"/>
    <n v="16.39"/>
    <n v="0.20805369127516779"/>
    <n v="0.66870042708968891"/>
    <n v="3.41"/>
    <n v="7.55"/>
    <n v="5.43"/>
    <n v="1.75"/>
    <n v="18.14"/>
    <n v="-17768.32"/>
    <n v="138627.90599999999"/>
    <n v="5688.732"/>
    <n v="23626.712"/>
    <n v="162254.61799999999"/>
    <n v="144486.29799999998"/>
    <n v="3083.2231448931116"/>
    <n v="2975.1237244655581"/>
    <n v="2637.4834394299287"/>
    <n v="2634.2594964370546"/>
    <n v="270.46579313323258"/>
    <n v="239.77122176635714"/>
  </r>
  <r>
    <x v="4"/>
    <x v="18"/>
    <x v="144"/>
    <n v="14"/>
    <n v="13.5"/>
    <n v="6"/>
    <n v="0"/>
    <n v="0.66666666666666663"/>
    <n v="0"/>
    <n v="4"/>
    <n v="2"/>
    <n v="0"/>
    <n v="6"/>
    <n v="-6111.7889999999998"/>
    <n v="45443.9"/>
    <n v="7372.62"/>
    <n v="18355.919000000002"/>
    <n v="63799.819000000003"/>
    <n v="57688.030000000006"/>
    <n v="4725.9125185185185"/>
    <n v="4179.7925185185186"/>
    <n v="3727.0674074074077"/>
    <n v="3366.2148148148149"/>
    <n v="379.98113804713807"/>
    <n v="338.82430976430982"/>
  </r>
  <r>
    <x v="4"/>
    <x v="18"/>
    <x v="145"/>
    <n v="16"/>
    <n v="14.125"/>
    <n v="5.5600000000000005"/>
    <n v="0"/>
    <n v="0.49460431654676257"/>
    <n v="0"/>
    <n v="2.75"/>
    <n v="2.81"/>
    <n v="0.9"/>
    <n v="6.46"/>
    <n v="-7315.5290000000005"/>
    <n v="36619.002"/>
    <n v="7051.3149999999996"/>
    <n v="14847.911"/>
    <n v="51466.913"/>
    <n v="44151.383999999998"/>
    <n v="3643.6752566371683"/>
    <n v="3144.4671150442477"/>
    <n v="2626.5535575221238"/>
    <n v="2592.4957168141591"/>
    <n v="285.86064682220433"/>
    <n v="238.77759613837489"/>
  </r>
  <r>
    <x v="2"/>
    <x v="18"/>
    <x v="146"/>
    <n v="104"/>
    <n v="103.875"/>
    <n v="29.439999999999998"/>
    <n v="0.26324728260869568"/>
    <n v="0.62635869565217384"/>
    <n v="7.75"/>
    <n v="10.69"/>
    <n v="11"/>
    <n v="2.72"/>
    <n v="32.159999999999997"/>
    <n v="-37729.374000000003"/>
    <n v="251662.51"/>
    <n v="35511.144"/>
    <n v="69258.303"/>
    <n v="320920.81300000002"/>
    <n v="283191.43900000001"/>
    <n v="3089.4903778580028"/>
    <n v="2747.6261756919375"/>
    <n v="2384.4071720818292"/>
    <n v="2422.7437785800244"/>
    <n v="249.78419779017614"/>
    <n v="216.76428837107539"/>
  </r>
  <r>
    <x v="4"/>
    <x v="18"/>
    <x v="147"/>
    <n v="16"/>
    <n v="16.125"/>
    <n v="5"/>
    <n v="0.4"/>
    <n v="0.8"/>
    <n v="2"/>
    <n v="2"/>
    <n v="1"/>
    <n v="1.1299999999999999"/>
    <n v="6.13"/>
    <n v="-7359.3580000000002"/>
    <n v="48302.296999999999"/>
    <n v="6132.6959999999999"/>
    <n v="12876.41"/>
    <n v="61178.706999999995"/>
    <n v="53819.348999999995"/>
    <n v="3794.0283410852712"/>
    <n v="3413.7061085271316"/>
    <n v="2957.3118139534877"/>
    <n v="2995.4912868217052"/>
    <n v="310.33691895701196"/>
    <n v="268.84652854122618"/>
  </r>
  <r>
    <x v="4"/>
    <x v="19"/>
    <x v="148"/>
    <n v="13"/>
    <n v="11.875"/>
    <n v="4.75"/>
    <n v="0.21052631578947367"/>
    <n v="0.42105263157894735"/>
    <n v="1"/>
    <n v="1"/>
    <n v="2.75"/>
    <n v="0.4"/>
    <n v="5.15"/>
    <n v="-3558.6959999999999"/>
    <n v="49449.095200000003"/>
    <n v="7705.3559999999998"/>
    <n v="19842.68"/>
    <n v="69291.775200000004"/>
    <n v="65733.079200000007"/>
    <n v="5835.0968589473687"/>
    <n v="5186.2247747368428"/>
    <n v="4886.5451115789483"/>
    <n v="4164.1343326315791"/>
    <n v="471.47497952153117"/>
    <n v="444.2313737799044"/>
  </r>
  <r>
    <x v="4"/>
    <x v="20"/>
    <x v="149"/>
    <n v="13"/>
    <n v="11.875"/>
    <n v="4.38"/>
    <n v="0.22831050228310504"/>
    <n v="0.68493150684931503"/>
    <n v="1"/>
    <n v="2"/>
    <n v="1.38"/>
    <n v="1.28"/>
    <n v="5.66"/>
    <n v="-1968.8040000000001"/>
    <n v="19749.833999999999"/>
    <n v="3998.4479999999999"/>
    <n v="6577.7340000000004"/>
    <n v="26327.567999999999"/>
    <n v="24358.763999999999"/>
    <n v="2217.0583578947367"/>
    <n v="1880.3469473684211"/>
    <n v="1714.5529263157894"/>
    <n v="1663.1439157894736"/>
    <n v="170.94063157894738"/>
    <n v="155.86844784688995"/>
  </r>
  <r>
    <x v="0"/>
    <x v="21"/>
    <x v="150"/>
    <n v="44"/>
    <n v="40.75"/>
    <n v="15.55"/>
    <n v="0.1157556270096463"/>
    <n v="0.37299035369774919"/>
    <n v="1.8"/>
    <n v="4"/>
    <n v="9.75"/>
    <n v="1.38"/>
    <n v="16.93"/>
    <n v="-12526.591"/>
    <n v="107705.484"/>
    <n v="7982.4269999999997"/>
    <n v="19126.203000000001"/>
    <n v="126831.68700000001"/>
    <n v="114305.09600000001"/>
    <n v="3112.434036809816"/>
    <n v="2916.5462576687119"/>
    <n v="2609.1452515337423"/>
    <n v="2643.07936196319"/>
    <n v="265.1405688789738"/>
    <n v="237.19502286670385"/>
  </r>
  <r>
    <x v="4"/>
    <x v="21"/>
    <x v="151"/>
    <n v="12"/>
    <n v="12"/>
    <n v="3.8600000000000003"/>
    <n v="0"/>
    <n v="0.33678756476683935"/>
    <n v="0"/>
    <n v="1.3"/>
    <n v="2.56"/>
    <n v="0"/>
    <n v="3.86"/>
    <n v="-3876.2730000000001"/>
    <n v="26740.963"/>
    <n v="2558.1030000000001"/>
    <n v="5266.0550000000003"/>
    <n v="32007.018"/>
    <n v="28130.744999999999"/>
    <n v="2667.2514999999999"/>
    <n v="2454.0762500000001"/>
    <n v="2131.0535"/>
    <n v="2228.4135833333335"/>
    <n v="223.09784090909091"/>
    <n v="193.73213636363636"/>
  </r>
  <r>
    <x v="4"/>
    <x v="21"/>
    <x v="152"/>
    <n v="7"/>
    <n v="7.5"/>
    <n v="3.8"/>
    <n v="0.13157894736842105"/>
    <n v="0.2105263157894737"/>
    <n v="0.5"/>
    <n v="0.3"/>
    <n v="3"/>
    <n v="0"/>
    <n v="3.8"/>
    <n v="0"/>
    <n v="0"/>
    <n v="0"/>
    <n v="0"/>
    <n v="0"/>
    <n v="0"/>
    <n v="0"/>
    <n v="0"/>
    <n v="0"/>
    <n v="0"/>
    <n v="0"/>
    <n v="0"/>
  </r>
  <r>
    <x v="4"/>
    <x v="22"/>
    <x v="153"/>
    <n v="11"/>
    <n v="10.25"/>
    <n v="3.2"/>
    <n v="0"/>
    <n v="7.8125E-2"/>
    <n v="0"/>
    <n v="0.25"/>
    <n v="2.95"/>
    <n v="0"/>
    <n v="3.2"/>
    <n v="-1987.7395652173914"/>
    <n v="22634.355956521737"/>
    <n v="1598"/>
    <n v="5575.8314347826081"/>
    <n v="28210.187391304346"/>
    <n v="26222.447826086955"/>
    <n v="2752.2134040296924"/>
    <n v="2596.310965005302"/>
    <n v="2402.385153764581"/>
    <n v="2208.2298494167549"/>
    <n v="236.02826954593655"/>
    <n v="218.39865034223465"/>
  </r>
  <r>
    <x v="4"/>
    <x v="23"/>
    <x v="154"/>
    <n v="24"/>
    <n v="23.25"/>
    <n v="8.23"/>
    <n v="0"/>
    <n v="0.80194410692588081"/>
    <n v="0"/>
    <n v="6.6"/>
    <n v="1.63"/>
    <n v="1.2"/>
    <n v="9.43"/>
    <n v="-8223.6669999999995"/>
    <n v="72895.543000000005"/>
    <n v="9200"/>
    <n v="22796.754000000001"/>
    <n v="95692.297000000006"/>
    <n v="87468.63"/>
    <n v="4115.7977204301078"/>
    <n v="3720.0987956989252"/>
    <n v="3366.3926881720431"/>
    <n v="3135.2921720430109"/>
    <n v="338.19079960899319"/>
    <n v="306.03569892473121"/>
  </r>
  <r>
    <x v="3"/>
    <x v="24"/>
    <x v="155"/>
    <n v="171"/>
    <n v="174.875"/>
    <n v="53.21"/>
    <n v="0.32775794023679761"/>
    <n v="0.43187370794963353"/>
    <n v="17.440000000000001"/>
    <n v="5.54"/>
    <n v="30.23"/>
    <n v="2.99"/>
    <n v="56.2"/>
    <n v="-76329.195000000007"/>
    <n v="386634.69400000002"/>
    <n v="50616"/>
    <n v="105153.571"/>
    <n v="491788.26500000001"/>
    <n v="415459.07"/>
    <n v="2812.227390993567"/>
    <n v="2522.7863616869195"/>
    <n v="2086.3077626876338"/>
    <n v="2210.9203373838459"/>
    <n v="229.34421469881087"/>
    <n v="189.66434206251216"/>
  </r>
  <r>
    <x v="0"/>
    <x v="24"/>
    <x v="156"/>
    <n v="36"/>
    <n v="34.75"/>
    <n v="12.73"/>
    <n v="0.36684996072270226"/>
    <n v="0.77297721916732121"/>
    <n v="4.67"/>
    <n v="5.17"/>
    <n v="2.89"/>
    <n v="0.73"/>
    <n v="13.46"/>
    <n v="-31081.757000000001"/>
    <n v="100904.97100000001"/>
    <n v="5484"/>
    <n v="16180.007"/>
    <n v="117084.978"/>
    <n v="86003.221000000005"/>
    <n v="3369.3518848920862"/>
    <n v="3211.5389352517986"/>
    <n v="2317.0998848920863"/>
    <n v="2903.7401726618705"/>
    <n v="291.95808502289077"/>
    <n v="210.64544408109876"/>
  </r>
  <r>
    <x v="4"/>
    <x v="24"/>
    <x v="157"/>
    <n v="25"/>
    <n v="24.125"/>
    <n v="9.59"/>
    <n v="0.52137643378519294"/>
    <n v="0.52137643378519294"/>
    <n v="5"/>
    <n v="0"/>
    <n v="4.59"/>
    <n v="1"/>
    <n v="10.59"/>
    <n v="-11714.123"/>
    <n v="88648.017000000007"/>
    <n v="6552"/>
    <n v="14736.172"/>
    <n v="103384.18900000001"/>
    <n v="91670.066000000021"/>
    <n v="4285.3549844559593"/>
    <n v="4013.7694922279798"/>
    <n v="3528.2099896373065"/>
    <n v="3674.5292020725392"/>
    <n v="364.88813565708909"/>
    <n v="320.74636269430061"/>
  </r>
  <r>
    <x v="0"/>
    <x v="25"/>
    <x v="158"/>
    <n v="50"/>
    <n v="48"/>
    <n v="13.59"/>
    <n v="7.358351729212656E-2"/>
    <n v="0.30095658572479767"/>
    <n v="1"/>
    <n v="3.09"/>
    <n v="9.5"/>
    <n v="2"/>
    <n v="15.59"/>
    <n v="-18617.881000000001"/>
    <n v="100915"/>
    <n v="10825.68"/>
    <n v="28059"/>
    <n v="128974"/>
    <n v="110356.11900000001"/>
    <n v="2686.9583333333335"/>
    <n v="2461.4233333333336"/>
    <n v="2073.5508125000001"/>
    <n v="2102.3958333333335"/>
    <n v="223.76575757575759"/>
    <n v="188.50461931818182"/>
  </r>
  <r>
    <x v="1"/>
    <x v="26"/>
    <x v="159"/>
    <n v="72"/>
    <n v="72.875"/>
    <n v="17.96"/>
    <n v="0.20935412026726055"/>
    <n v="0.465478841870824"/>
    <n v="3.76"/>
    <n v="4.5999999999999996"/>
    <n v="9.6"/>
    <n v="2.13"/>
    <n v="20.09"/>
    <n v="-24663.175999999999"/>
    <n v="136718.23699999999"/>
    <n v="20038.156999999999"/>
    <n v="38124.387999999999"/>
    <n v="174842.625"/>
    <n v="150179.44899999999"/>
    <n v="2399.21269296741"/>
    <n v="2124.2465591766722"/>
    <n v="1785.8153276157802"/>
    <n v="1876.0650017152657"/>
    <n v="193.11332356151567"/>
    <n v="162.34684796507094"/>
  </r>
  <r>
    <x v="4"/>
    <x v="27"/>
    <x v="160"/>
    <n v="17"/>
    <n v="16.875"/>
    <n v="4.9000000000000004"/>
    <n v="0.4081632653061224"/>
    <n v="0.42857142857142855"/>
    <n v="2"/>
    <n v="0.1"/>
    <n v="2.8"/>
    <n v="0"/>
    <n v="4.9000000000000004"/>
    <n v="-3385.2080000000001"/>
    <n v="31172.539000000001"/>
    <n v="4034"/>
    <n v="9648.4159999999993"/>
    <n v="40820.955000000002"/>
    <n v="37435.747000000003"/>
    <n v="2419.0195555555556"/>
    <n v="2179.9677037037036"/>
    <n v="1979.3627851851854"/>
    <n v="1847.2615703703705"/>
    <n v="198.17888215488213"/>
    <n v="179.94207138047139"/>
  </r>
  <r>
    <x v="4"/>
    <x v="28"/>
    <x v="161"/>
    <n v="7"/>
    <n v="6.625"/>
    <n v="1.3800000000000001"/>
    <n v="0"/>
    <n v="7.2463768115942032E-2"/>
    <n v="0"/>
    <n v="0.1"/>
    <n v="1.28"/>
    <n v="0"/>
    <n v="1.38"/>
    <n v="-725.02099999999996"/>
    <n v="6924.058"/>
    <n v="1995.4839999999999"/>
    <n v="2477.2669999999998"/>
    <n v="9401.3250000000007"/>
    <n v="8676.3040000000001"/>
    <n v="1419.067924528302"/>
    <n v="1117.8627924528303"/>
    <n v="1008.4256603773584"/>
    <n v="1045.1408301886793"/>
    <n v="101.62389022298457"/>
    <n v="91.675060034305318"/>
  </r>
  <r>
    <x v="2"/>
    <x v="28"/>
    <x v="162"/>
    <n v="93"/>
    <n v="94.125"/>
    <n v="24.93"/>
    <n v="0.43120738066586445"/>
    <n v="0.66024869634977945"/>
    <n v="10.75"/>
    <n v="5.71"/>
    <n v="8.4700000000000006"/>
    <n v="1.78"/>
    <n v="26.71"/>
    <n v="-45792.815000000002"/>
    <n v="191519.538"/>
    <n v="19943.978999999999"/>
    <n v="41617.048000000003"/>
    <n v="233136.58600000001"/>
    <n v="187343.77100000001"/>
    <n v="2476.8827197875166"/>
    <n v="2264.9944966799471"/>
    <n v="1778.4838459495354"/>
    <n v="2034.7361274900397"/>
    <n v="205.90859060726791"/>
    <n v="161.68034963177595"/>
  </r>
  <r>
    <x v="1"/>
    <x v="28"/>
    <x v="163"/>
    <n v="80"/>
    <n v="79.375"/>
    <n v="23.46"/>
    <n v="0.49786871270247224"/>
    <n v="0.72932651321398123"/>
    <n v="11.68"/>
    <n v="5.43"/>
    <n v="6.35"/>
    <n v="2.4"/>
    <n v="25.86"/>
    <n v="-34031.491999999998"/>
    <n v="181753.45499999999"/>
    <n v="19620.548999999999"/>
    <n v="39306.099000000002"/>
    <n v="221059.554"/>
    <n v="187028.06200000001"/>
    <n v="2785.0022551181105"/>
    <n v="2537.8142362204726"/>
    <n v="2109.0710299212601"/>
    <n v="2289.8073070866139"/>
    <n v="230.71038511095205"/>
    <n v="191.73372999284183"/>
  </r>
  <r>
    <x v="2"/>
    <x v="28"/>
    <x v="164"/>
    <n v="97"/>
    <n v="98.125"/>
    <n v="23.42"/>
    <n v="0.36293766011955592"/>
    <n v="0.6152860802732707"/>
    <n v="8.5"/>
    <n v="5.91"/>
    <n v="9.01"/>
    <n v="2"/>
    <n v="25.42"/>
    <n v="-39987.866999999998"/>
    <n v="172057.079"/>
    <n v="20618.54"/>
    <n v="40389.752"/>
    <n v="212446.83100000001"/>
    <n v="172458.96400000001"/>
    <n v="2165.0632458598725"/>
    <n v="1954.9379974522292"/>
    <n v="1547.4183337579618"/>
    <n v="1753.4479388535033"/>
    <n v="177.72163613202085"/>
    <n v="140.67439397799652"/>
  </r>
  <r>
    <x v="2"/>
    <x v="28"/>
    <x v="165"/>
    <n v="98"/>
    <n v="97.375"/>
    <n v="23.810000000000002"/>
    <n v="0.5980680386392272"/>
    <n v="0.72406551868962621"/>
    <n v="14.24"/>
    <n v="3"/>
    <n v="6.57"/>
    <n v="2.44"/>
    <n v="26.25"/>
    <n v="-41320.336000000003"/>
    <n v="205507.61900000001"/>
    <n v="7307.1970000000001"/>
    <n v="45842.235000000001"/>
    <n v="251349.85399999999"/>
    <n v="210029.51799999998"/>
    <n v="2581.2565237483955"/>
    <n v="2506.2147060333764"/>
    <n v="2081.8723594351732"/>
    <n v="2110.4761899871633"/>
    <n v="227.83770054848875"/>
    <n v="189.26112358501575"/>
  </r>
  <r>
    <x v="1"/>
    <x v="28"/>
    <x v="166"/>
    <n v="86"/>
    <n v="87.25"/>
    <n v="20.85"/>
    <n v="0.52757793764988004"/>
    <n v="0.78177458033573144"/>
    <n v="11"/>
    <n v="5.3"/>
    <n v="4.55"/>
    <n v="2"/>
    <n v="22.85"/>
    <n v="-37873.572"/>
    <n v="175454.136"/>
    <n v="18001.982"/>
    <n v="40296.364000000001"/>
    <n v="215750.5"/>
    <n v="177876.92800000001"/>
    <n v="2472.7851002865327"/>
    <n v="2266.4586590257882"/>
    <n v="1832.3776045845275"/>
    <n v="2010.9356561604584"/>
    <n v="206.04169627507164"/>
    <n v="166.57978223495704"/>
  </r>
  <r>
    <x v="3"/>
    <x v="28"/>
    <x v="167"/>
    <n v="129"/>
    <n v="126.5"/>
    <n v="33.159999999999997"/>
    <n v="0.40259348612786494"/>
    <n v="0.63811821471652597"/>
    <n v="13.35"/>
    <n v="7.81"/>
    <n v="12"/>
    <n v="1.35"/>
    <n v="34.51"/>
    <n v="-73303.448000000004"/>
    <n v="245288.81"/>
    <n v="42991.444000000003"/>
    <n v="93793.577000000005"/>
    <n v="339082.38699999999"/>
    <n v="265778.93900000001"/>
    <n v="2680.4931778656128"/>
    <n v="2340.639865612648"/>
    <n v="1761.1659683794467"/>
    <n v="1939.041976284585"/>
    <n v="212.78544232842253"/>
    <n v="160.10599712540423"/>
  </r>
  <r>
    <x v="2"/>
    <x v="28"/>
    <x v="168"/>
    <n v="108"/>
    <n v="107.625"/>
    <n v="29.96"/>
    <n v="0.4509345794392523"/>
    <n v="0.68758344459279042"/>
    <n v="13.51"/>
    <n v="7.09"/>
    <n v="9.36"/>
    <n v="2.85"/>
    <n v="32.81"/>
    <n v="-47140.267"/>
    <n v="223586.26800000001"/>
    <n v="28662.510999999999"/>
    <n v="57393.961000000003"/>
    <n v="280980.22899999999"/>
    <n v="233839.962"/>
    <n v="2610.7338350754935"/>
    <n v="2344.4154982578398"/>
    <n v="1906.4106945412311"/>
    <n v="2077.4566132404184"/>
    <n v="213.12868165980362"/>
    <n v="173.31006314011191"/>
  </r>
  <r>
    <x v="2"/>
    <x v="28"/>
    <x v="169"/>
    <n v="101"/>
    <n v="101.5"/>
    <n v="31.55"/>
    <n v="0.5001584786053882"/>
    <n v="0.58637083993660855"/>
    <n v="15.78"/>
    <n v="2.72"/>
    <n v="13.05"/>
    <n v="1.94"/>
    <n v="33.49"/>
    <n v="-41440.226999999999"/>
    <n v="225135.03899999999"/>
    <n v="13908.366"/>
    <n v="71119.731"/>
    <n v="296254.77"/>
    <n v="254814.54300000001"/>
    <n v="2918.7662068965519"/>
    <n v="2781.7379704433502"/>
    <n v="2373.4598719211822"/>
    <n v="2218.0792019704431"/>
    <n v="252.88527004030456"/>
    <n v="215.76907926556203"/>
  </r>
  <r>
    <x v="3"/>
    <x v="29"/>
    <x v="170"/>
    <n v="134"/>
    <n v="129.125"/>
    <n v="37.39"/>
    <n v="0.22011232949986628"/>
    <n v="0.4511901577962022"/>
    <n v="8.23"/>
    <n v="8.64"/>
    <n v="20.52"/>
    <n v="0.25"/>
    <n v="37.64"/>
    <n v="-46372.536"/>
    <n v="342592.859"/>
    <n v="41122.199999999997"/>
    <n v="83677.843999999997"/>
    <n v="426270.70299999998"/>
    <n v="379898.16699999996"/>
    <n v="3301.225192642788"/>
    <n v="2982.7570416263306"/>
    <n v="2623.6280116166499"/>
    <n v="2653.187678606002"/>
    <n v="271.15973105693917"/>
    <n v="238.51163741969546"/>
  </r>
  <r>
    <x v="4"/>
    <x v="29"/>
    <x v="171"/>
    <n v="4"/>
    <n v="3.625"/>
    <n v="3"/>
    <n v="0.33333333333333331"/>
    <n v="0.33333333333333331"/>
    <n v="1"/>
    <n v="0"/>
    <n v="2"/>
    <n v="0"/>
    <n v="3"/>
    <n v="-1500"/>
    <n v="12872"/>
    <n v="3216"/>
    <n v="5482"/>
    <n v="18354"/>
    <n v="16854"/>
    <n v="5063.1724137931033"/>
    <n v="4176"/>
    <n v="3762.2068965517242"/>
    <n v="3550.8965517241381"/>
    <n v="379.63636363636363"/>
    <n v="342.01880877742946"/>
  </r>
  <r>
    <x v="4"/>
    <x v="29"/>
    <x v="172"/>
    <n v="13"/>
    <n v="12.125"/>
    <n v="3.5500000000000003"/>
    <n v="0.28169014084507038"/>
    <n v="0.83098591549295775"/>
    <n v="1"/>
    <n v="1.95"/>
    <n v="0.6"/>
    <n v="0"/>
    <n v="3.55"/>
    <n v="-2820"/>
    <n v="38071"/>
    <n v="5093"/>
    <n v="8039"/>
    <n v="46110"/>
    <n v="43290"/>
    <n v="3802.8865979381444"/>
    <n v="3382.8453608247423"/>
    <n v="3150.2680412371133"/>
    <n v="3139.8762886597938"/>
    <n v="307.53139643861294"/>
    <n v="286.38800374882845"/>
  </r>
  <r>
    <x v="2"/>
    <x v="30"/>
    <x v="173"/>
    <n v="106"/>
    <n v="103.5"/>
    <n v="30.12"/>
    <n v="0.21580345285524569"/>
    <n v="0.39375830013280211"/>
    <n v="6.5"/>
    <n v="5.36"/>
    <n v="18.260000000000002"/>
    <n v="2.75"/>
    <n v="32.869999999999997"/>
    <n v="-48761.345000000001"/>
    <n v="263029.49900000001"/>
    <n v="50247.995999999999"/>
    <n v="86076.395999999993"/>
    <n v="349105.89500000002"/>
    <n v="300344.55000000005"/>
    <n v="3373.0038164251209"/>
    <n v="2887.5159323671501"/>
    <n v="2416.3918260869573"/>
    <n v="2541.347816425121"/>
    <n v="262.50144839701363"/>
    <n v="219.67198418972339"/>
  </r>
  <r>
    <x v="4"/>
    <x v="31"/>
    <x v="174"/>
    <n v="12"/>
    <n v="11.125"/>
    <n v="3.35"/>
    <n v="0.59104477611940298"/>
    <n v="0.62089552238805967"/>
    <n v="1.98"/>
    <n v="0.1"/>
    <n v="1.27"/>
    <n v="0"/>
    <n v="3.35"/>
    <n v="-5985.0516000000007"/>
    <n v="30747.602800000001"/>
    <n v="0"/>
    <n v="18225.911199999999"/>
    <n v="48973.513999999996"/>
    <n v="42988.462399999997"/>
    <n v="4402.1136179775276"/>
    <n v="4402.1136179775276"/>
    <n v="3864.1314516853931"/>
    <n v="2763.8294651685392"/>
    <n v="400.19214708886614"/>
    <n v="351.28467742594484"/>
  </r>
  <r>
    <x v="1"/>
    <x v="31"/>
    <x v="175"/>
    <n v="86"/>
    <n v="83.75"/>
    <n v="25.23"/>
    <n v="0.3202536662703131"/>
    <n v="0.38565200158541418"/>
    <n v="8.08"/>
    <n v="1.65"/>
    <n v="15.5"/>
    <n v="1.88"/>
    <n v="27.11"/>
    <n v="-32575.809000000001"/>
    <n v="226700.39300000001"/>
    <n v="35994.936000000002"/>
    <n v="64813.105000000003"/>
    <n v="291513.49800000002"/>
    <n v="258937.68900000001"/>
    <n v="3480.7581850746269"/>
    <n v="3050.9679044776121"/>
    <n v="2662.0030208955227"/>
    <n v="2706.8703641791044"/>
    <n v="277.36071858887385"/>
    <n v="242.00027462686569"/>
  </r>
  <r>
    <x v="1"/>
    <x v="32"/>
    <x v="176"/>
    <n v="61"/>
    <n v="60.75"/>
    <n v="15.719999999999999"/>
    <n v="0.18511450381679392"/>
    <n v="0.49300254452926212"/>
    <n v="2.91"/>
    <n v="4.84"/>
    <n v="7.97"/>
    <n v="0.78"/>
    <n v="16.5"/>
    <n v="-18507.537"/>
    <n v="127221.47"/>
    <n v="14969.291999999999"/>
    <n v="54675.203999999998"/>
    <n v="181896.674"/>
    <n v="163389.13699999999"/>
    <n v="2994.1839341563787"/>
    <n v="2747.7758353909467"/>
    <n v="2443.1250205761316"/>
    <n v="2094.1805761316873"/>
    <n v="249.79780321735879"/>
    <n v="222.10227459783016"/>
  </r>
  <r>
    <x v="0"/>
    <x v="33"/>
    <x v="177"/>
    <n v="44"/>
    <n v="42.125"/>
    <n v="11.94"/>
    <n v="0.60050251256281406"/>
    <n v="0.76800670016750416"/>
    <n v="7.17"/>
    <n v="2"/>
    <n v="2.77"/>
    <n v="1.38"/>
    <n v="13.32"/>
    <n v="-17069.995999999999"/>
    <n v="114094.219"/>
    <n v="19767.78"/>
    <n v="35465.849000000002"/>
    <n v="149560.068"/>
    <n v="132490.07199999999"/>
    <n v="3550.3873709198815"/>
    <n v="3081.1225637982197"/>
    <n v="2675.9001068249254"/>
    <n v="2708.4681068249256"/>
    <n v="280.10205125438364"/>
    <n v="243.2636460749932"/>
  </r>
  <r>
    <x v="4"/>
    <x v="34"/>
    <x v="178"/>
    <n v="30"/>
    <n v="30"/>
    <n v="9.56"/>
    <n v="0.30648535564853557"/>
    <n v="0.41108786610878661"/>
    <n v="2.93"/>
    <n v="1"/>
    <n v="5.63"/>
    <n v="0"/>
    <n v="9.56"/>
    <n v="-8300.1859999999997"/>
    <n v="80640.69"/>
    <n v="9635.6129999999994"/>
    <n v="19204.647000000001"/>
    <n v="99845.337"/>
    <n v="91545.150999999998"/>
    <n v="3328.1779000000001"/>
    <n v="3006.9908"/>
    <n v="2730.3179333333333"/>
    <n v="2688.0230000000001"/>
    <n v="273.36279999999999"/>
    <n v="248.2107212121212"/>
  </r>
  <r>
    <x v="4"/>
    <x v="35"/>
    <x v="179"/>
    <n v="15"/>
    <n v="14.25"/>
    <n v="4.71"/>
    <n v="0.53078556263269638"/>
    <n v="0.72823779193205951"/>
    <n v="2.5"/>
    <n v="0.93"/>
    <n v="1.28"/>
    <n v="0.25"/>
    <n v="4.96"/>
    <n v="-6076.2250000000004"/>
    <n v="49364.47"/>
    <n v="5967"/>
    <n v="12604.897000000001"/>
    <n v="61969.366999999998"/>
    <n v="55893.142"/>
    <n v="4348.7275087719299"/>
    <n v="3929.9906666666666"/>
    <n v="3503.5889122807016"/>
    <n v="3464.1733333333336"/>
    <n v="357.27187878787879"/>
    <n v="318.50808293460926"/>
  </r>
  <r>
    <x v="4"/>
    <x v="36"/>
    <x v="180"/>
    <n v="18"/>
    <n v="16.625"/>
    <n v="6.75"/>
    <n v="0.29185185185185186"/>
    <n v="0.72888888888888892"/>
    <n v="1.97"/>
    <n v="2.95"/>
    <n v="1.83"/>
    <n v="0.6"/>
    <n v="7.35"/>
    <n v="-5041.1909999999998"/>
    <n v="67225.081000000006"/>
    <n v="17788.511999999999"/>
    <n v="21959.672999999999"/>
    <n v="89184.754000000001"/>
    <n v="84143.562999999995"/>
    <n v="5364.4964812030075"/>
    <n v="4294.5107969924811"/>
    <n v="3991.281263157894"/>
    <n v="4043.6138947368427"/>
    <n v="390.41007245386191"/>
    <n v="362.84375119617221"/>
  </r>
  <r>
    <x v="4"/>
    <x v="37"/>
    <x v="181"/>
    <n v="24"/>
    <n v="23.375"/>
    <n v="7.48"/>
    <n v="0.13368983957219249"/>
    <n v="0.46524064171122992"/>
    <n v="1"/>
    <n v="2.48"/>
    <n v="4"/>
    <n v="2.0099999999999998"/>
    <n v="9.49"/>
    <n v="-6368.9170000000004"/>
    <n v="113281.20299999999"/>
    <n v="10198.85"/>
    <n v="17014.973999999998"/>
    <n v="130296.177"/>
    <n v="123927.26"/>
    <n v="5574.1679999999997"/>
    <n v="5137.8535614973262"/>
    <n v="4865.3865240641708"/>
    <n v="4846.2546737967914"/>
    <n v="467.07759649975691"/>
    <n v="442.30786582401555"/>
  </r>
  <r>
    <x v="4"/>
    <x v="37"/>
    <x v="182"/>
    <n v="7"/>
    <n v="6.125"/>
    <n v="2.9"/>
    <n v="0.34482758620689657"/>
    <n v="0.65517241379310343"/>
    <n v="1"/>
    <n v="0.9"/>
    <n v="1"/>
    <n v="0"/>
    <n v="2.9"/>
    <n v="0"/>
    <n v="0"/>
    <n v="0"/>
    <n v="0"/>
    <n v="0"/>
    <n v="0"/>
    <n v="0"/>
    <n v="0"/>
    <n v="0"/>
    <n v="0"/>
    <n v="0"/>
    <n v="0"/>
  </r>
  <r>
    <x v="4"/>
    <x v="38"/>
    <x v="183"/>
    <n v="21"/>
    <n v="20.5"/>
    <n v="6.2"/>
    <n v="0.24193548387096772"/>
    <n v="0.40322580645161288"/>
    <n v="1.5"/>
    <n v="1"/>
    <n v="3.7"/>
    <n v="1"/>
    <n v="7.2"/>
    <n v="-21466"/>
    <n v="55458"/>
    <n v="28621"/>
    <n v="37887"/>
    <n v="93345"/>
    <n v="71879"/>
    <n v="4553.4146341463411"/>
    <n v="3157.268292682927"/>
    <n v="2110.1463414634145"/>
    <n v="2705.268292682927"/>
    <n v="287.02439024390247"/>
    <n v="191.83148558758313"/>
  </r>
  <r>
    <x v="4"/>
    <x v="39"/>
    <x v="184"/>
    <n v="17"/>
    <n v="16.625"/>
    <n v="5.25"/>
    <n v="0"/>
    <n v="0.23809523809523808"/>
    <n v="0"/>
    <n v="1.25"/>
    <n v="4"/>
    <n v="0"/>
    <n v="5.25"/>
    <n v="-5237.0870000000004"/>
    <n v="42828.298999999999"/>
    <n v="5782.1040000000003"/>
    <n v="11755.807000000001"/>
    <n v="54584.106"/>
    <n v="49347.019"/>
    <n v="3283.2544962406014"/>
    <n v="2935.4587669172934"/>
    <n v="2620.446015037594"/>
    <n v="2576.1382857142858"/>
    <n v="266.85988790157211"/>
    <n v="238.22236500341762"/>
  </r>
  <r>
    <x v="1"/>
    <x v="39"/>
    <x v="185"/>
    <n v="75"/>
    <n v="75"/>
    <n v="18.350000000000001"/>
    <n v="0.108991825613079"/>
    <n v="0.41144414168937327"/>
    <n v="2"/>
    <n v="5.55"/>
    <n v="10.8"/>
    <n v="1.43"/>
    <n v="19.78"/>
    <n v="-23170.420999999998"/>
    <n v="157604.15400000001"/>
    <n v="24890.7"/>
    <n v="46652.81"/>
    <n v="204256.96400000001"/>
    <n v="181086.54300000001"/>
    <n v="2723.4261866666666"/>
    <n v="2391.5501866666668"/>
    <n v="2082.6112399999997"/>
    <n v="2101.3887199999999"/>
    <n v="217.41365333333334"/>
    <n v="189.32829454545453"/>
  </r>
  <r>
    <x v="2"/>
    <x v="39"/>
    <x v="186"/>
    <n v="110"/>
    <n v="110.5"/>
    <n v="25.58"/>
    <n v="0.21110242376856922"/>
    <n v="0.32056293979671618"/>
    <n v="5.4"/>
    <n v="2.8"/>
    <n v="17.38"/>
    <n v="2.4700000000000002"/>
    <n v="28.05"/>
    <n v="-31717.343000000001"/>
    <n v="211562.33199999999"/>
    <n v="44933.52"/>
    <n v="78397.191999999995"/>
    <n v="289959.52399999998"/>
    <n v="258242.18099999998"/>
    <n v="2624.0680904977376"/>
    <n v="2217.4299004524887"/>
    <n v="1930.3951221719456"/>
    <n v="1914.5912398190044"/>
    <n v="201.58453640477171"/>
    <n v="175.49046565199504"/>
  </r>
  <r>
    <x v="0"/>
    <x v="39"/>
    <x v="187"/>
    <n v="39"/>
    <n v="36.375"/>
    <n v="11.440000000000001"/>
    <n v="0.24650349650349646"/>
    <n v="0.4213286713286713"/>
    <n v="2.82"/>
    <n v="2"/>
    <n v="6.62"/>
    <n v="2"/>
    <n v="13.44"/>
    <n v="-13793.857"/>
    <n v="93684.5"/>
    <n v="26490.216"/>
    <n v="47863.216"/>
    <n v="141547.71600000001"/>
    <n v="127753.85900000001"/>
    <n v="3891.3461443298975"/>
    <n v="3163.0927835051552"/>
    <n v="2783.8802199312718"/>
    <n v="2575.5189003436426"/>
    <n v="287.55388940955959"/>
    <n v="253.08001999375199"/>
  </r>
  <r>
    <x v="2"/>
    <x v="39"/>
    <x v="188"/>
    <n v="99"/>
    <n v="100.75"/>
    <n v="30.33"/>
    <n v="0.19386745796241345"/>
    <n v="0.32179360369271348"/>
    <n v="5.88"/>
    <n v="3.88"/>
    <n v="20.57"/>
    <n v="1.75"/>
    <n v="32.08"/>
    <n v="-35417.095999999998"/>
    <n v="244854.049"/>
    <n v="47051.495000000003"/>
    <n v="82226.686000000002"/>
    <n v="327080.73499999999"/>
    <n v="291663.63899999997"/>
    <n v="3246.4589081885856"/>
    <n v="2779.4465508684862"/>
    <n v="2427.9120992555827"/>
    <n v="2430.313141439206"/>
    <n v="252.67695916986239"/>
    <n v="220.71928175050752"/>
  </r>
  <r>
    <x v="4"/>
    <x v="40"/>
    <x v="189"/>
    <n v="32"/>
    <n v="30.875"/>
    <n v="9.3500000000000014"/>
    <n v="0.32085561497326198"/>
    <n v="0.44919786096256681"/>
    <n v="3"/>
    <n v="1.2"/>
    <n v="5.15"/>
    <n v="1.75"/>
    <n v="11.1"/>
    <n v="-12322.555"/>
    <n v="81216.763000000006"/>
    <n v="9971"/>
    <n v="19890.251"/>
    <n v="101107.01400000001"/>
    <n v="88784.459000000003"/>
    <n v="3274.7211012145754"/>
    <n v="2951.7737327935224"/>
    <n v="2552.6626396761135"/>
    <n v="2630.5024453441297"/>
    <n v="268.34306661759297"/>
    <n v="232.06023997055578"/>
  </r>
  <r>
    <x v="4"/>
    <x v="40"/>
    <x v="190"/>
    <n v="1"/>
    <n v="1"/>
    <n v="1.2"/>
    <n v="0"/>
    <n v="0.16666666666666669"/>
    <n v="0"/>
    <n v="0.2"/>
    <n v="1"/>
    <n v="0"/>
    <n v="1.2"/>
    <n v="0"/>
    <n v="9381.4740000000002"/>
    <n v="0"/>
    <n v="31.552"/>
    <n v="9413.0259999999998"/>
    <n v="9413.0259999999998"/>
    <n v="9413.0259999999998"/>
    <n v="9413.0259999999998"/>
    <n v="9413.0259999999998"/>
    <n v="9381.4740000000002"/>
    <n v="855.72963636363636"/>
    <n v="855.72963636363636"/>
  </r>
  <r>
    <x v="4"/>
    <x v="40"/>
    <x v="191"/>
    <n v="9"/>
    <n v="6.625"/>
    <n v="2.7"/>
    <n v="0"/>
    <n v="0.37037037037037035"/>
    <n v="0"/>
    <n v="1"/>
    <n v="1.7"/>
    <n v="0"/>
    <n v="2.7"/>
    <n v="0"/>
    <n v="0"/>
    <n v="0"/>
    <n v="362.6"/>
    <n v="362.6"/>
    <n v="362.6"/>
    <n v="54.732075471698117"/>
    <n v="54.732075471698117"/>
    <n v="54.732075471698117"/>
    <n v="0"/>
    <n v="4.9756432246998292"/>
    <n v="4.9756432246998292"/>
  </r>
  <r>
    <x v="0"/>
    <x v="40"/>
    <x v="192"/>
    <n v="37"/>
    <n v="32.125"/>
    <n v="14.25"/>
    <n v="0.1831578947368421"/>
    <n v="0.51017543859649117"/>
    <n v="2.61"/>
    <n v="4.66"/>
    <n v="6.98"/>
    <n v="0.69"/>
    <n v="14.94"/>
    <n v="-9811.2990000000009"/>
    <n v="111215.37699999999"/>
    <n v="11.179"/>
    <n v="20267.29"/>
    <n v="131482.66699999999"/>
    <n v="121671.36799999999"/>
    <n v="4092.8456653696494"/>
    <n v="4092.4976809338518"/>
    <n v="3787.0875953307386"/>
    <n v="3461.9572607003888"/>
    <n v="372.04524372125928"/>
    <n v="344.28069048461259"/>
  </r>
  <r>
    <x v="0"/>
    <x v="40"/>
    <x v="193"/>
    <n v="33"/>
    <n v="32"/>
    <n v="10.629999999999999"/>
    <n v="0.35653809971777989"/>
    <n v="0.49576669802445911"/>
    <n v="3.79"/>
    <n v="1.48"/>
    <n v="5.36"/>
    <n v="1.5"/>
    <n v="12.13"/>
    <n v="-8377.0450000000001"/>
    <n v="93122.68"/>
    <n v="7405"/>
    <n v="15024.232"/>
    <n v="108146.912"/>
    <n v="99769.866999999998"/>
    <n v="3379.5909999999999"/>
    <n v="3148.1847499999999"/>
    <n v="2886.4020937499999"/>
    <n v="2910.0837499999998"/>
    <n v="286.19861363636363"/>
    <n v="262.40019034090909"/>
  </r>
  <r>
    <x v="3"/>
    <x v="40"/>
    <x v="194"/>
    <n v="181"/>
    <n v="168.875"/>
    <n v="54.13"/>
    <n v="0.2590060964345095"/>
    <n v="0.63643081470533902"/>
    <n v="14.02"/>
    <n v="20.43"/>
    <n v="19.68"/>
    <n v="2.13"/>
    <n v="56.26"/>
    <n v="-56624.023999999998"/>
    <n v="421019.62300000002"/>
    <n v="65300"/>
    <n v="104956.677"/>
    <n v="525976.30000000005"/>
    <n v="469352.27600000007"/>
    <n v="3114.58948926721"/>
    <n v="2727.9129533678761"/>
    <n v="2392.6115529237604"/>
    <n v="2493.084370096225"/>
    <n v="247.99208666980692"/>
    <n v="217.51014117488731"/>
  </r>
  <r>
    <x v="0"/>
    <x v="41"/>
    <x v="195"/>
    <n v="35"/>
    <n v="33.125"/>
    <n v="14.25"/>
    <n v="0.36140350877192984"/>
    <n v="0.53473684210526318"/>
    <n v="5.15"/>
    <n v="2.4700000000000002"/>
    <n v="6.63"/>
    <n v="0"/>
    <n v="14.25"/>
    <n v="-13533.205"/>
    <n v="111562.565"/>
    <n v="23944.966"/>
    <n v="37883.550000000003"/>
    <n v="149446.11499999999"/>
    <n v="135912.91"/>
    <n v="4511.5808301886791"/>
    <n v="3788.7139320754713"/>
    <n v="3380.1643471698112"/>
    <n v="3367.926490566038"/>
    <n v="344.42853927958828"/>
    <n v="307.28766792452831"/>
  </r>
  <r>
    <x v="1"/>
    <x v="42"/>
    <x v="196"/>
    <n v="69"/>
    <n v="68.875"/>
    <n v="21.61"/>
    <n v="0.33688107357704766"/>
    <n v="0.45071726052753358"/>
    <n v="7.28"/>
    <n v="2.46"/>
    <n v="11.87"/>
    <n v="1.1200000000000001"/>
    <n v="22.73"/>
    <n v="-25653.268"/>
    <n v="167394.174"/>
    <n v="11914"/>
    <n v="38137.955000000002"/>
    <n v="205532.12900000002"/>
    <n v="179878.861"/>
    <n v="2984.13254446461"/>
    <n v="2811.1525081669693"/>
    <n v="2438.6912667876591"/>
    <n v="2430.4054301270417"/>
    <n v="255.55931892426995"/>
    <n v="221.69920607160537"/>
  </r>
  <r>
    <x v="0"/>
    <x v="42"/>
    <x v="197"/>
    <n v="49"/>
    <n v="49"/>
    <n v="12.600000000000001"/>
    <n v="0.21428571428571427"/>
    <n v="0.49206349206349204"/>
    <n v="2.7"/>
    <n v="3.5"/>
    <n v="6.4"/>
    <n v="0"/>
    <n v="12.600000000000001"/>
    <n v="-16193"/>
    <n v="76913"/>
    <n v="1570"/>
    <n v="19718"/>
    <n v="96631"/>
    <n v="80438"/>
    <n v="1972.0612244897959"/>
    <n v="1940.0204081632653"/>
    <n v="1609.5510204081634"/>
    <n v="1569.6530612244899"/>
    <n v="176.36549165120593"/>
    <n v="146.32282003710577"/>
  </r>
  <r>
    <x v="3"/>
    <x v="43"/>
    <x v="198"/>
    <n v="120"/>
    <n v="122.5"/>
    <n v="43.61"/>
    <n v="0.15271726668195368"/>
    <n v="0.33203393717037377"/>
    <n v="6.66"/>
    <n v="7.82"/>
    <n v="29.13"/>
    <n v="3"/>
    <n v="46.61"/>
    <n v="-40818.341999999997"/>
    <n v="295836.88400000002"/>
    <n v="29051.1"/>
    <n v="66006.107999999993"/>
    <n v="361842.99200000003"/>
    <n v="321024.65000000002"/>
    <n v="2953.8203428571433"/>
    <n v="2716.6685061224493"/>
    <n v="2383.4575510204086"/>
    <n v="2414.9949714285717"/>
    <n v="246.96986419294993"/>
    <n v="216.67795918367349"/>
  </r>
  <r>
    <x v="3"/>
    <x v="43"/>
    <x v="199"/>
    <n v="133"/>
    <n v="132.875"/>
    <n v="40.22"/>
    <n v="0.23694679264047736"/>
    <n v="0.50895077076081552"/>
    <n v="9.5299999999999994"/>
    <n v="10.94"/>
    <n v="19.75"/>
    <n v="2.63"/>
    <n v="42.85"/>
    <n v="-42587.807999999997"/>
    <n v="300114.24300000002"/>
    <n v="35453.32"/>
    <n v="77667.94"/>
    <n v="377782.18300000002"/>
    <n v="335194.375"/>
    <n v="2843.1396650987772"/>
    <n v="2576.3225813734716"/>
    <n v="2255.8122671683914"/>
    <n v="2258.620831608655"/>
    <n v="234.21114376122469"/>
    <n v="205.07384246985376"/>
  </r>
  <r>
    <x v="1"/>
    <x v="43"/>
    <x v="200"/>
    <n v="63"/>
    <n v="60.875"/>
    <n v="22.03"/>
    <n v="0.22696323195642304"/>
    <n v="0.53336359509759412"/>
    <n v="5"/>
    <n v="6.75"/>
    <n v="10.28"/>
    <n v="1.8"/>
    <n v="23.83"/>
    <n v="-21856.504000000001"/>
    <n v="184962.33900000001"/>
    <n v="40354.824000000001"/>
    <n v="65652.937000000005"/>
    <n v="250615.27600000001"/>
    <n v="228758.772"/>
    <n v="4116.8833839835734"/>
    <n v="3453.9704640657087"/>
    <n v="3094.9313839835731"/>
    <n v="3038.3957125256675"/>
    <n v="313.99731491506441"/>
    <n v="281.35739854396121"/>
  </r>
  <r>
    <x v="3"/>
    <x v="43"/>
    <x v="201"/>
    <n v="121"/>
    <n v="122.25"/>
    <n v="35.22"/>
    <n v="0.24446337308347529"/>
    <n v="0.46422487223168657"/>
    <n v="8.61"/>
    <n v="7.74"/>
    <n v="18.87"/>
    <n v="2.75"/>
    <n v="37.97"/>
    <n v="-43238.326999999997"/>
    <n v="273934.92"/>
    <n v="19101.091"/>
    <n v="49552.855000000003"/>
    <n v="323487.77499999997"/>
    <n v="280249.44799999997"/>
    <n v="2646.1167689161553"/>
    <n v="2489.8706257668709"/>
    <n v="2136.1828793456029"/>
    <n v="2240.7764417177914"/>
    <n v="226.35187506971553"/>
    <n v="194.19844357687299"/>
  </r>
  <r>
    <x v="3"/>
    <x v="43"/>
    <x v="202"/>
    <n v="125"/>
    <n v="127.25"/>
    <n v="37.269999999999996"/>
    <n v="0.2570431982828012"/>
    <n v="0.4220552723370003"/>
    <n v="9.58"/>
    <n v="6.15"/>
    <n v="21.54"/>
    <n v="2.5"/>
    <n v="39.770000000000003"/>
    <n v="-43312.811999999998"/>
    <n v="298594.66100000002"/>
    <n v="26391.199000000001"/>
    <n v="54785.046000000002"/>
    <n v="353379.70700000005"/>
    <n v="310066.89500000008"/>
    <n v="2777.0507426326135"/>
    <n v="2569.6542868369356"/>
    <n v="2229.2785540275054"/>
    <n v="2346.5199292730845"/>
    <n v="233.60493516699415"/>
    <n v="202.66168672977321"/>
  </r>
  <r>
    <x v="4"/>
    <x v="44"/>
    <x v="203"/>
    <n v="4"/>
    <n v="3"/>
    <n v="2.23"/>
    <n v="0"/>
    <n v="0.1031390134529148"/>
    <n v="0"/>
    <n v="0.23"/>
    <n v="2"/>
    <n v="0"/>
    <n v="2.23"/>
    <n v="-1276.8389999999999"/>
    <n v="17196.742999999999"/>
    <n v="1501.5239999999999"/>
    <n v="2306.5790000000002"/>
    <n v="19503.322"/>
    <n v="18226.483"/>
    <n v="6501.1073333333334"/>
    <n v="6000.5993333333327"/>
    <n v="5574.9863333333333"/>
    <n v="5732.2476666666662"/>
    <n v="545.50903030303027"/>
    <n v="506.81693939393938"/>
  </r>
  <r>
    <x v="2"/>
    <x v="44"/>
    <x v="204"/>
    <n v="99"/>
    <n v="97"/>
    <n v="31.869999999999997"/>
    <n v="0.18042045811107627"/>
    <n v="0.26294320677753374"/>
    <n v="5.75"/>
    <n v="2.63"/>
    <n v="23.49"/>
    <n v="3.8"/>
    <n v="35.67"/>
    <n v="-25760.245999999999"/>
    <n v="254778.31400000001"/>
    <n v="34750.703999999998"/>
    <n v="63855.089"/>
    <n v="318633.40299999999"/>
    <n v="292873.15700000001"/>
    <n v="3284.8804432989691"/>
    <n v="2926.6257628865983"/>
    <n v="2661.0562164948456"/>
    <n v="2626.5805567010311"/>
    <n v="266.05688753514528"/>
    <n v="241.9142014995314"/>
  </r>
  <r>
    <x v="4"/>
    <x v="45"/>
    <x v="205"/>
    <n v="22"/>
    <n v="21.25"/>
    <n v="8.84"/>
    <n v="0.11990950226244344"/>
    <n v="0.57579185520361986"/>
    <n v="1.06"/>
    <n v="4.03"/>
    <n v="3.75"/>
    <n v="1.5"/>
    <n v="10.34"/>
    <n v="-7720.223"/>
    <n v="60694.195"/>
    <n v="6247.3969999999999"/>
    <n v="12717.284"/>
    <n v="73411.478999999992"/>
    <n v="65691.255999999994"/>
    <n v="3454.6578352941174"/>
    <n v="3160.6626823529409"/>
    <n v="2797.358070588235"/>
    <n v="2856.197411764706"/>
    <n v="287.33297112299465"/>
    <n v="254.305279144385"/>
  </r>
  <r>
    <x v="0"/>
    <x v="46"/>
    <x v="206"/>
    <n v="36"/>
    <n v="31.875"/>
    <n v="12.12"/>
    <n v="0.16501650165016502"/>
    <n v="0.24752475247524755"/>
    <n v="2"/>
    <n v="1"/>
    <n v="9.1199999999999992"/>
    <n v="0.56000000000000005"/>
    <n v="12.68"/>
    <n v="-12018.516"/>
    <n v="69315.41"/>
    <n v="6743.1319999999996"/>
    <n v="16688.405999999999"/>
    <n v="86003.816000000006"/>
    <n v="73985.3"/>
    <n v="2698.1589333333336"/>
    <n v="2486.6096941176475"/>
    <n v="2109.5582117647059"/>
    <n v="2174.6010980392157"/>
    <n v="226.05542673796796"/>
    <n v="191.7780192513369"/>
  </r>
  <r>
    <x v="1"/>
    <x v="47"/>
    <x v="207"/>
    <n v="84"/>
    <n v="81.375"/>
    <n v="33.18"/>
    <n v="0.27124773960216997"/>
    <n v="0.46805304400241116"/>
    <n v="9"/>
    <n v="6.53"/>
    <n v="17.649999999999999"/>
    <n v="0.31"/>
    <n v="33.49"/>
    <n v="-33537.737999999998"/>
    <n v="248726.79199999999"/>
    <n v="23041.26"/>
    <n v="67371.217999999993"/>
    <n v="316098.01"/>
    <n v="282560.272"/>
    <n v="3884.4609523809527"/>
    <n v="3601.3118279569894"/>
    <n v="3189.1737265745005"/>
    <n v="3056.5504393241167"/>
    <n v="327.39198435972634"/>
    <n v="289.92488423404552"/>
  </r>
  <r>
    <x v="1"/>
    <x v="48"/>
    <x v="208"/>
    <n v="77"/>
    <n v="76.875"/>
    <n v="34.840000000000003"/>
    <n v="0.1041905855338691"/>
    <n v="0.34184845005740527"/>
    <n v="3.63"/>
    <n v="8.2799999999999994"/>
    <n v="22.93"/>
    <n v="1.1599999999999999"/>
    <n v="36"/>
    <n v="-16040.880999999999"/>
    <n v="207950.12899999999"/>
    <n v="24015.554"/>
    <n v="58370.962"/>
    <n v="266321.09100000001"/>
    <n v="250280.21000000002"/>
    <n v="3464.3393951219514"/>
    <n v="3151.9419447154473"/>
    <n v="2943.2800780487805"/>
    <n v="2705.0423284552844"/>
    <n v="286.54017679231339"/>
    <n v="267.57091618625276"/>
  </r>
  <r>
    <x v="0"/>
    <x v="48"/>
    <x v="209"/>
    <n v="42"/>
    <n v="40.875"/>
    <n v="12.17"/>
    <n v="0.28759244042728022"/>
    <n v="0.50123253903040266"/>
    <n v="3.5"/>
    <n v="2.6"/>
    <n v="6.07"/>
    <n v="0.5"/>
    <n v="12.67"/>
    <n v="-8561.9279999999999"/>
    <n v="96438.380999999994"/>
    <n v="14036.476000000001"/>
    <n v="31428.395"/>
    <n v="127866.776"/>
    <n v="119304.848"/>
    <n v="3128.2391681957188"/>
    <n v="2784.8391437308869"/>
    <n v="2575.37301529052"/>
    <n v="2359.3487706422015"/>
    <n v="253.16719488462607"/>
    <n v="234.12481957186546"/>
  </r>
  <r>
    <x v="0"/>
    <x v="49"/>
    <x v="210"/>
    <n v="40"/>
    <n v="38"/>
    <n v="14.77"/>
    <n v="0.16249153689911983"/>
    <n v="0.46987136086662151"/>
    <n v="2.4"/>
    <n v="4.54"/>
    <n v="7.83"/>
    <n v="0.88"/>
    <n v="15.65"/>
    <n v="-14888.044"/>
    <n v="125476.712"/>
    <n v="15865.165000000001"/>
    <n v="27375.712"/>
    <n v="152852.424"/>
    <n v="137964.38"/>
    <n v="4022.4322105263159"/>
    <n v="3604.9278684210526"/>
    <n v="3213.1372368421053"/>
    <n v="3302.0187368421052"/>
    <n v="327.72071531100477"/>
    <n v="292.10338516746413"/>
  </r>
  <r>
    <x v="1"/>
    <x v="50"/>
    <x v="211"/>
    <n v="74"/>
    <n v="75.25"/>
    <n v="29.43"/>
    <n v="0.29289840299014608"/>
    <n v="0.40978593272171249"/>
    <n v="8.6199999999999992"/>
    <n v="3.44"/>
    <n v="17.37"/>
    <n v="0"/>
    <n v="29.43"/>
    <n v="-27704.362000000001"/>
    <n v="201173.114"/>
    <n v="24552"/>
    <n v="53332.942000000003"/>
    <n v="254506.05600000001"/>
    <n v="226801.69400000002"/>
    <n v="3382.1402790697675"/>
    <n v="3055.8678538205982"/>
    <n v="2687.7035747508307"/>
    <n v="2673.3968637873754"/>
    <n v="277.80616852914528"/>
    <n v="244.33668861371189"/>
  </r>
  <r>
    <x v="2"/>
    <x v="50"/>
    <x v="212"/>
    <n v="107"/>
    <n v="105.375"/>
    <n v="34.29"/>
    <n v="0.10090405365995918"/>
    <n v="0.29133858267716539"/>
    <n v="3.46"/>
    <n v="6.53"/>
    <n v="24.3"/>
    <n v="3"/>
    <n v="37.29"/>
    <n v="-64439.307000000001"/>
    <n v="238483.66"/>
    <n v="73553"/>
    <n v="110775.565"/>
    <n v="349259.22499999998"/>
    <n v="284819.91799999995"/>
    <n v="3314.4410438908658"/>
    <n v="2616.4291814946619"/>
    <n v="2004.9055088967966"/>
    <n v="2263.1901304863582"/>
    <n v="237.85719831769654"/>
    <n v="182.26413717243605"/>
  </r>
  <r>
    <x v="2"/>
    <x v="51"/>
    <x v="213"/>
    <n v="99"/>
    <n v="101.25"/>
    <n v="30.5"/>
    <n v="0.19672131147540983"/>
    <n v="0.52459016393442626"/>
    <n v="6"/>
    <n v="10"/>
    <n v="14.5"/>
    <n v="0.88"/>
    <n v="31.38"/>
    <n v="-34648.731"/>
    <n v="190597.476"/>
    <n v="33399.995999999999"/>
    <n v="140626.875"/>
    <n v="331224.35100000002"/>
    <n v="296575.62"/>
    <n v="3271.3516148148151"/>
    <n v="2941.4751111111113"/>
    <n v="2599.2654222222222"/>
    <n v="1882.4442074074072"/>
    <n v="267.40682828282831"/>
    <n v="236.29685656565655"/>
  </r>
  <r>
    <x v="4"/>
    <x v="52"/>
    <x v="214"/>
    <n v="20"/>
    <n v="19.5"/>
    <n v="6.52"/>
    <n v="0.30674846625766872"/>
    <n v="0.30674846625766872"/>
    <n v="2"/>
    <n v="0"/>
    <n v="4.5199999999999996"/>
    <n v="0"/>
    <n v="6.52"/>
    <n v="-9174.4310000000005"/>
    <n v="98731.232000000004"/>
    <n v="0"/>
    <n v="933.29"/>
    <n v="99664.521999999997"/>
    <n v="90490.091"/>
    <n v="5111.0011282051282"/>
    <n v="5111.0011282051282"/>
    <n v="4640.517487179487"/>
    <n v="5063.1401025641026"/>
    <n v="464.6364662004662"/>
    <n v="421.86522610722608"/>
  </r>
  <r>
    <x v="0"/>
    <x v="53"/>
    <x v="215"/>
    <n v="34"/>
    <n v="33.25"/>
    <n v="11.36"/>
    <n v="0.676056338028169"/>
    <n v="0.71126760563380287"/>
    <n v="7.68"/>
    <n v="0.4"/>
    <n v="3.28"/>
    <n v="1.1000000000000001"/>
    <n v="12.46"/>
    <n v="-1240.2529999999999"/>
    <n v="108018.353"/>
    <n v="8068.38"/>
    <n v="22130.406999999999"/>
    <n v="130148.76000000001"/>
    <n v="128908.50700000001"/>
    <n v="3914.2484210526318"/>
    <n v="3671.5903759398498"/>
    <n v="3634.2895338345866"/>
    <n v="3248.6722706766918"/>
    <n v="333.78094326725909"/>
    <n v="330.38995762132606"/>
  </r>
  <r>
    <x v="0"/>
    <x v="54"/>
    <x v="216"/>
    <n v="38"/>
    <n v="37.875"/>
    <n v="11.77"/>
    <n v="0.16992353440951571"/>
    <n v="0.60832625318606626"/>
    <n v="2"/>
    <n v="5.16"/>
    <n v="4.6100000000000003"/>
    <n v="1"/>
    <n v="12.77"/>
    <n v="-12263.623"/>
    <n v="108987.507"/>
    <n v="25333.416000000001"/>
    <n v="63595.502999999997"/>
    <n v="172583.01"/>
    <n v="160319.38700000002"/>
    <n v="4556.6471287128716"/>
    <n v="3887.7780594059409"/>
    <n v="3563.9860330033007"/>
    <n v="2877.5579405940593"/>
    <n v="353.43436903690372"/>
    <n v="323.99873027302732"/>
  </r>
  <r>
    <x v="4"/>
    <x v="54"/>
    <x v="217"/>
    <n v="19"/>
    <n v="19"/>
    <n v="6.8599999999999994"/>
    <n v="0.32944606413994171"/>
    <n v="0.63556851311953355"/>
    <n v="2.2599999999999998"/>
    <n v="2.1"/>
    <n v="2.5"/>
    <n v="1"/>
    <n v="7.86"/>
    <n v="-7856.942"/>
    <n v="63731.887999999999"/>
    <n v="5863.38"/>
    <n v="15237.699000000001"/>
    <n v="78969.587"/>
    <n v="71112.645000000004"/>
    <n v="4156.2940526315788"/>
    <n v="3847.6951052631575"/>
    <n v="3434.1718421052633"/>
    <n v="3354.3098947368421"/>
    <n v="349.7904641148325"/>
    <n v="312.19744019138756"/>
  </r>
  <r>
    <x v="0"/>
    <x v="55"/>
    <x v="218"/>
    <n v="45"/>
    <n v="42.125"/>
    <n v="13.4"/>
    <n v="0.29850746268656714"/>
    <n v="0.51268656716417915"/>
    <n v="4"/>
    <n v="2.87"/>
    <n v="6.53"/>
    <n v="1"/>
    <n v="14.4"/>
    <n v="-20110.699000000001"/>
    <n v="125154.386"/>
    <n v="24460.284"/>
    <n v="46039.951999999997"/>
    <n v="171194.33799999999"/>
    <n v="151083.639"/>
    <n v="4063.9605459940649"/>
    <n v="3483.300985163205"/>
    <n v="3005.8956676557864"/>
    <n v="2971.0239999999999"/>
    <n v="316.66372592392776"/>
    <n v="273.2632425141624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C91AD24-4362-4177-A0F2-E4B646D3FCAE}" name="PivotTable1" cacheId="6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4:F224" firstHeaderRow="0" firstDataRow="1" firstDataCol="1" rowPageCount="2" colPageCount="1"/>
  <pivotFields count="25">
    <pivotField axis="axisPage" showAll="0">
      <items count="6">
        <item x="4"/>
        <item x="3"/>
        <item x="0"/>
        <item x="1"/>
        <item x="2"/>
        <item t="default"/>
      </items>
    </pivotField>
    <pivotField axis="axisPage" showAll="0">
      <items count="57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t="default"/>
      </items>
    </pivotField>
    <pivotField axis="axisRow" showAll="0">
      <items count="220">
        <item x="29"/>
        <item x="137"/>
        <item x="0"/>
        <item x="140"/>
        <item x="174"/>
        <item x="203"/>
        <item x="161"/>
        <item x="1"/>
        <item x="84"/>
        <item x="128"/>
        <item x="94"/>
        <item x="216"/>
        <item x="178"/>
        <item x="64"/>
        <item x="177"/>
        <item x="95"/>
        <item x="65"/>
        <item x="198"/>
        <item x="2"/>
        <item x="133"/>
        <item x="150"/>
        <item x="199"/>
        <item x="3"/>
        <item x="96"/>
        <item x="66"/>
        <item x="155"/>
        <item x="4"/>
        <item x="158"/>
        <item x="142"/>
        <item x="5"/>
        <item x="67"/>
        <item x="85"/>
        <item x="6"/>
        <item x="159"/>
        <item x="183"/>
        <item x="68"/>
        <item x="213"/>
        <item x="156"/>
        <item x="97"/>
        <item x="189"/>
        <item x="7"/>
        <item x="8"/>
        <item x="217"/>
        <item x="9"/>
        <item x="190"/>
        <item x="10"/>
        <item x="184"/>
        <item x="195"/>
        <item x="11"/>
        <item x="200"/>
        <item x="191"/>
        <item x="185"/>
        <item x="12"/>
        <item x="69"/>
        <item x="175"/>
        <item x="13"/>
        <item x="70"/>
        <item x="14"/>
        <item x="186"/>
        <item x="71"/>
        <item x="15"/>
        <item x="72"/>
        <item x="173"/>
        <item x="86"/>
        <item x="16"/>
        <item x="73"/>
        <item x="17"/>
        <item x="18"/>
        <item x="129"/>
        <item x="119"/>
        <item x="19"/>
        <item x="143"/>
        <item x="20"/>
        <item x="74"/>
        <item x="144"/>
        <item x="170"/>
        <item x="21"/>
        <item x="22"/>
        <item x="192"/>
        <item x="87"/>
        <item x="23"/>
        <item x="24"/>
        <item x="25"/>
        <item x="98"/>
        <item x="26"/>
        <item x="120"/>
        <item x="208"/>
        <item x="111"/>
        <item x="121"/>
        <item x="112"/>
        <item x="27"/>
        <item x="113"/>
        <item x="99"/>
        <item x="100"/>
        <item x="134"/>
        <item x="28"/>
        <item x="114"/>
        <item x="148"/>
        <item x="30"/>
        <item x="31"/>
        <item x="122"/>
        <item x="88"/>
        <item x="101"/>
        <item x="176"/>
        <item x="32"/>
        <item x="102"/>
        <item x="115"/>
        <item x="33"/>
        <item x="162"/>
        <item x="201"/>
        <item x="103"/>
        <item x="163"/>
        <item x="34"/>
        <item x="35"/>
        <item x="202"/>
        <item x="206"/>
        <item x="187"/>
        <item x="214"/>
        <item x="164"/>
        <item x="89"/>
        <item x="196"/>
        <item x="36"/>
        <item x="135"/>
        <item x="37"/>
        <item x="153"/>
        <item x="75"/>
        <item x="76"/>
        <item x="218"/>
        <item x="90"/>
        <item x="116"/>
        <item x="181"/>
        <item x="165"/>
        <item x="179"/>
        <item x="38"/>
        <item x="154"/>
        <item x="77"/>
        <item x="39"/>
        <item x="145"/>
        <item x="40"/>
        <item x="209"/>
        <item x="41"/>
        <item x="126"/>
        <item x="215"/>
        <item x="117"/>
        <item x="91"/>
        <item x="166"/>
        <item x="42"/>
        <item x="188"/>
        <item x="78"/>
        <item x="43"/>
        <item x="44"/>
        <item x="45"/>
        <item x="167"/>
        <item x="46"/>
        <item x="104"/>
        <item x="79"/>
        <item x="207"/>
        <item x="211"/>
        <item x="47"/>
        <item x="168"/>
        <item x="48"/>
        <item x="49"/>
        <item x="118"/>
        <item x="50"/>
        <item x="80"/>
        <item x="51"/>
        <item x="52"/>
        <item x="53"/>
        <item x="54"/>
        <item x="83"/>
        <item x="204"/>
        <item x="105"/>
        <item x="132"/>
        <item x="106"/>
        <item x="141"/>
        <item x="146"/>
        <item x="55"/>
        <item x="81"/>
        <item x="138"/>
        <item x="193"/>
        <item x="56"/>
        <item x="57"/>
        <item x="107"/>
        <item x="139"/>
        <item x="58"/>
        <item x="127"/>
        <item x="205"/>
        <item x="59"/>
        <item x="60"/>
        <item x="92"/>
        <item x="130"/>
        <item x="108"/>
        <item x="147"/>
        <item x="61"/>
        <item x="151"/>
        <item x="123"/>
        <item x="194"/>
        <item x="157"/>
        <item x="169"/>
        <item x="136"/>
        <item x="210"/>
        <item x="212"/>
        <item x="82"/>
        <item x="93"/>
        <item x="160"/>
        <item x="131"/>
        <item x="124"/>
        <item x="62"/>
        <item x="109"/>
        <item x="110"/>
        <item x="197"/>
        <item x="63"/>
        <item x="149"/>
        <item x="180"/>
        <item x="172"/>
        <item x="152"/>
        <item x="171"/>
        <item x="125"/>
        <item x="182"/>
        <item t="default"/>
      </items>
    </pivotField>
    <pivotField showAll="0"/>
    <pivotField dataField="1" numFmtId="164" showAll="0"/>
    <pivotField numFmtId="164" showAll="0"/>
    <pivotField numFmtId="9" showAll="0"/>
    <pivotField numFmtId="9" showAll="0"/>
    <pivotField numFmtId="164" showAll="0"/>
    <pivotField numFmtId="164" showAll="0"/>
    <pivotField numFmtId="164" showAll="0"/>
    <pivotField numFmtId="164" showAll="0"/>
    <pivotField numFmtId="164" showAll="0"/>
    <pivotField numFmtId="3" showAll="0"/>
    <pivotField numFmtId="3" showAll="0"/>
    <pivotField numFmtId="3" showAll="0"/>
    <pivotField numFmtId="3" showAll="0"/>
    <pivotField numFmtId="3" showAll="0"/>
    <pivotField numFmtId="3" showAll="0"/>
    <pivotField dataField="1" numFmtId="3" showAll="0"/>
    <pivotField dataField="1" numFmtId="3" showAll="0"/>
    <pivotField dataField="1" numFmtId="3" showAll="0"/>
    <pivotField dataField="1" numFmtId="3" showAll="0"/>
    <pivotField numFmtId="3" showAll="0"/>
    <pivotField numFmtId="3" showAll="0"/>
  </pivotFields>
  <rowFields count="1">
    <field x="2"/>
  </rowFields>
  <rowItems count="22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>
      <x v="136"/>
    </i>
    <i>
      <x v="137"/>
    </i>
    <i>
      <x v="138"/>
    </i>
    <i>
      <x v="139"/>
    </i>
    <i>
      <x v="140"/>
    </i>
    <i>
      <x v="141"/>
    </i>
    <i>
      <x v="142"/>
    </i>
    <i>
      <x v="143"/>
    </i>
    <i>
      <x v="144"/>
    </i>
    <i>
      <x v="145"/>
    </i>
    <i>
      <x v="146"/>
    </i>
    <i>
      <x v="147"/>
    </i>
    <i>
      <x v="148"/>
    </i>
    <i>
      <x v="149"/>
    </i>
    <i>
      <x v="150"/>
    </i>
    <i>
      <x v="151"/>
    </i>
    <i>
      <x v="152"/>
    </i>
    <i>
      <x v="153"/>
    </i>
    <i>
      <x v="154"/>
    </i>
    <i>
      <x v="155"/>
    </i>
    <i>
      <x v="156"/>
    </i>
    <i>
      <x v="157"/>
    </i>
    <i>
      <x v="158"/>
    </i>
    <i>
      <x v="159"/>
    </i>
    <i>
      <x v="160"/>
    </i>
    <i>
      <x v="161"/>
    </i>
    <i>
      <x v="162"/>
    </i>
    <i>
      <x v="163"/>
    </i>
    <i>
      <x v="164"/>
    </i>
    <i>
      <x v="165"/>
    </i>
    <i>
      <x v="166"/>
    </i>
    <i>
      <x v="167"/>
    </i>
    <i>
      <x v="168"/>
    </i>
    <i>
      <x v="169"/>
    </i>
    <i>
      <x v="170"/>
    </i>
    <i>
      <x v="171"/>
    </i>
    <i>
      <x v="172"/>
    </i>
    <i>
      <x v="173"/>
    </i>
    <i>
      <x v="174"/>
    </i>
    <i>
      <x v="175"/>
    </i>
    <i>
      <x v="176"/>
    </i>
    <i>
      <x v="177"/>
    </i>
    <i>
      <x v="178"/>
    </i>
    <i>
      <x v="179"/>
    </i>
    <i>
      <x v="180"/>
    </i>
    <i>
      <x v="181"/>
    </i>
    <i>
      <x v="182"/>
    </i>
    <i>
      <x v="183"/>
    </i>
    <i>
      <x v="184"/>
    </i>
    <i>
      <x v="185"/>
    </i>
    <i>
      <x v="186"/>
    </i>
    <i>
      <x v="187"/>
    </i>
    <i>
      <x v="188"/>
    </i>
    <i>
      <x v="189"/>
    </i>
    <i>
      <x v="190"/>
    </i>
    <i>
      <x v="191"/>
    </i>
    <i>
      <x v="192"/>
    </i>
    <i>
      <x v="193"/>
    </i>
    <i>
      <x v="194"/>
    </i>
    <i>
      <x v="195"/>
    </i>
    <i>
      <x v="196"/>
    </i>
    <i>
      <x v="197"/>
    </i>
    <i>
      <x v="198"/>
    </i>
    <i>
      <x v="199"/>
    </i>
    <i>
      <x v="200"/>
    </i>
    <i>
      <x v="201"/>
    </i>
    <i>
      <x v="202"/>
    </i>
    <i>
      <x v="203"/>
    </i>
    <i>
      <x v="204"/>
    </i>
    <i>
      <x v="205"/>
    </i>
    <i>
      <x v="206"/>
    </i>
    <i>
      <x v="207"/>
    </i>
    <i>
      <x v="208"/>
    </i>
    <i>
      <x v="209"/>
    </i>
    <i>
      <x v="210"/>
    </i>
    <i>
      <x v="211"/>
    </i>
    <i>
      <x v="212"/>
    </i>
    <i>
      <x v="213"/>
    </i>
    <i>
      <x v="214"/>
    </i>
    <i>
      <x v="215"/>
    </i>
    <i>
      <x v="216"/>
    </i>
    <i>
      <x v="217"/>
    </i>
    <i>
      <x v="218"/>
    </i>
    <i t="grand">
      <x/>
    </i>
  </rowItems>
  <colFields count="1">
    <field x="-2"/>
  </colFields>
  <colItems count="5">
    <i>
      <x/>
    </i>
    <i i="1">
      <x v="1"/>
    </i>
    <i i="2">
      <x v="2"/>
    </i>
    <i i="3">
      <x v="3"/>
    </i>
    <i i="4">
      <x v="4"/>
    </i>
  </colItems>
  <pageFields count="2">
    <pageField fld="0" hier="-1"/>
    <pageField fld="1" hier="-1"/>
  </pageFields>
  <dataFields count="5">
    <dataField name="Sum of HEILSDAGSÍG" fld="4" baseField="0" baseItem="0"/>
    <dataField name="Sum of Brúttó kostn/hdig" fld="19" baseField="2" baseItem="0" numFmtId="3"/>
    <dataField name="Sum of Launakostnaður" fld="22" baseField="2" baseItem="0" numFmtId="3"/>
    <dataField name="Sum of Brúttó -innri leiga/ hdig" fld="20" baseField="2" baseItem="0" numFmtId="3"/>
    <dataField name="Sum of Nettó - innri leiga(hdig" fld="21" baseField="2" baseItem="0" numFmtId="3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6C5A4B-0606-466B-AA74-1B00467E4D6D}">
  <dimension ref="A1:F224"/>
  <sheetViews>
    <sheetView workbookViewId="0">
      <selection activeCell="I24" sqref="I24"/>
    </sheetView>
  </sheetViews>
  <sheetFormatPr defaultRowHeight="15"/>
  <cols>
    <col min="1" max="1" width="37" bestFit="1" customWidth="1"/>
    <col min="2" max="2" width="19.5703125" bestFit="1" customWidth="1"/>
    <col min="3" max="3" width="23.5703125" bestFit="1" customWidth="1"/>
    <col min="4" max="4" width="22" bestFit="1" customWidth="1"/>
    <col min="5" max="5" width="28.85546875" bestFit="1" customWidth="1"/>
    <col min="6" max="6" width="28.28515625" bestFit="1" customWidth="1"/>
  </cols>
  <sheetData>
    <row r="1" spans="1:6">
      <c r="A1" s="70" t="s">
        <v>3</v>
      </c>
      <c r="B1" t="s">
        <v>322</v>
      </c>
    </row>
    <row r="2" spans="1:6">
      <c r="A2" s="70" t="s">
        <v>4</v>
      </c>
      <c r="B2" t="s">
        <v>322</v>
      </c>
    </row>
    <row r="4" spans="1:6">
      <c r="A4" s="70" t="s">
        <v>323</v>
      </c>
      <c r="B4" t="s">
        <v>325</v>
      </c>
      <c r="C4" t="s">
        <v>331</v>
      </c>
      <c r="D4" t="s">
        <v>332</v>
      </c>
      <c r="E4" t="s">
        <v>326</v>
      </c>
      <c r="F4" t="s">
        <v>327</v>
      </c>
    </row>
    <row r="5" spans="1:6">
      <c r="A5" s="71" t="s">
        <v>66</v>
      </c>
      <c r="B5" s="72">
        <v>32.625</v>
      </c>
      <c r="C5" s="66">
        <v>0</v>
      </c>
      <c r="D5" s="66">
        <v>0</v>
      </c>
      <c r="E5" s="66">
        <v>0</v>
      </c>
      <c r="F5" s="66">
        <v>0</v>
      </c>
    </row>
    <row r="6" spans="1:6">
      <c r="A6" s="71" t="s">
        <v>187</v>
      </c>
      <c r="B6" s="72">
        <v>8.25</v>
      </c>
      <c r="C6" s="66">
        <v>3582.9401212121215</v>
      </c>
      <c r="D6" s="66">
        <v>3222.7819393939394</v>
      </c>
      <c r="E6" s="66">
        <v>3512.1878787878791</v>
      </c>
      <c r="F6" s="66">
        <v>2842.0500606060609</v>
      </c>
    </row>
    <row r="7" spans="1:6">
      <c r="A7" s="71" t="s">
        <v>34</v>
      </c>
      <c r="B7" s="72">
        <v>39.125</v>
      </c>
      <c r="C7" s="66">
        <v>3039.8386709265174</v>
      </c>
      <c r="D7" s="66">
        <v>2280.8249201277954</v>
      </c>
      <c r="E7" s="66">
        <v>2598.2597060702874</v>
      </c>
      <c r="F7" s="66">
        <v>2377.8879744408946</v>
      </c>
    </row>
    <row r="8" spans="1:6">
      <c r="A8" s="71" t="s">
        <v>192</v>
      </c>
      <c r="B8" s="72">
        <v>9</v>
      </c>
      <c r="C8" s="66">
        <v>2740.1111111111113</v>
      </c>
      <c r="D8" s="66">
        <v>2344.8888888888887</v>
      </c>
      <c r="E8" s="66">
        <v>2740.1111111111113</v>
      </c>
      <c r="F8" s="66">
        <v>1905.3333333333333</v>
      </c>
    </row>
    <row r="9" spans="1:6">
      <c r="A9" s="71" t="s">
        <v>243</v>
      </c>
      <c r="B9" s="72">
        <v>11.125</v>
      </c>
      <c r="C9" s="66">
        <v>4402.1136179775276</v>
      </c>
      <c r="D9" s="66">
        <v>2763.8294651685392</v>
      </c>
      <c r="E9" s="66">
        <v>4402.1136179775276</v>
      </c>
      <c r="F9" s="66">
        <v>3864.1314516853931</v>
      </c>
    </row>
    <row r="10" spans="1:6">
      <c r="A10" s="71" t="s">
        <v>280</v>
      </c>
      <c r="B10" s="72">
        <v>3</v>
      </c>
      <c r="C10" s="66">
        <v>6501.1073333333334</v>
      </c>
      <c r="D10" s="66">
        <v>5732.2476666666662</v>
      </c>
      <c r="E10" s="66">
        <v>6000.5993333333327</v>
      </c>
      <c r="F10" s="66">
        <v>5574.9863333333333</v>
      </c>
    </row>
    <row r="11" spans="1:6">
      <c r="A11" s="71" t="s">
        <v>227</v>
      </c>
      <c r="B11" s="72">
        <v>6.625</v>
      </c>
      <c r="C11" s="66">
        <v>1419.067924528302</v>
      </c>
      <c r="D11" s="66">
        <v>1045.1408301886793</v>
      </c>
      <c r="E11" s="66">
        <v>1117.8627924528303</v>
      </c>
      <c r="F11" s="66">
        <v>1008.4256603773584</v>
      </c>
    </row>
    <row r="12" spans="1:6">
      <c r="A12" s="71" t="s">
        <v>36</v>
      </c>
      <c r="B12" s="72">
        <v>80.75</v>
      </c>
      <c r="C12" s="66">
        <v>2721.6276904024771</v>
      </c>
      <c r="D12" s="66">
        <v>2261.8700557275542</v>
      </c>
      <c r="E12" s="66">
        <v>2540.1944024767804</v>
      </c>
      <c r="F12" s="66">
        <v>2315.0300433436532</v>
      </c>
    </row>
    <row r="13" spans="1:6">
      <c r="A13" s="71" t="s">
        <v>124</v>
      </c>
      <c r="B13" s="72">
        <v>91.875</v>
      </c>
      <c r="C13" s="66">
        <v>2959.6838421768707</v>
      </c>
      <c r="D13" s="66">
        <v>2202.298144217687</v>
      </c>
      <c r="E13" s="66">
        <v>2539.3416380952381</v>
      </c>
      <c r="F13" s="66">
        <v>2093.3817904761904</v>
      </c>
    </row>
    <row r="14" spans="1:6">
      <c r="A14" s="71" t="s">
        <v>175</v>
      </c>
      <c r="B14" s="72">
        <v>140.75</v>
      </c>
      <c r="C14" s="66">
        <v>2534.1625150976911</v>
      </c>
      <c r="D14" s="66">
        <v>2019.9971012433393</v>
      </c>
      <c r="E14" s="66">
        <v>2271.799758436945</v>
      </c>
      <c r="F14" s="66">
        <v>1837.4232824156306</v>
      </c>
    </row>
    <row r="15" spans="1:6">
      <c r="A15" s="71" t="s">
        <v>136</v>
      </c>
      <c r="B15" s="72">
        <v>73.125</v>
      </c>
      <c r="C15" s="66">
        <v>3429.0695111111108</v>
      </c>
      <c r="D15" s="66">
        <v>2729.5367658119658</v>
      </c>
      <c r="E15" s="66">
        <v>3174.6030495726495</v>
      </c>
      <c r="F15" s="66">
        <v>2827.1326085470082</v>
      </c>
    </row>
    <row r="16" spans="1:6">
      <c r="A16" s="71" t="s">
        <v>301</v>
      </c>
      <c r="B16" s="72">
        <v>37.875</v>
      </c>
      <c r="C16" s="66">
        <v>4556.6471287128716</v>
      </c>
      <c r="D16" s="66">
        <v>2877.5579405940593</v>
      </c>
      <c r="E16" s="66">
        <v>3887.7780594059409</v>
      </c>
      <c r="F16" s="66">
        <v>3563.9860330033007</v>
      </c>
    </row>
    <row r="17" spans="1:6">
      <c r="A17" s="71" t="s">
        <v>250</v>
      </c>
      <c r="B17" s="72">
        <v>30</v>
      </c>
      <c r="C17" s="66">
        <v>3328.1779000000001</v>
      </c>
      <c r="D17" s="66">
        <v>2688.0230000000001</v>
      </c>
      <c r="E17" s="66">
        <v>3006.9908</v>
      </c>
      <c r="F17" s="66">
        <v>2730.3179333333333</v>
      </c>
    </row>
    <row r="18" spans="1:6">
      <c r="A18" s="71" t="s">
        <v>102</v>
      </c>
      <c r="B18" s="72">
        <v>77.375</v>
      </c>
      <c r="C18" s="66">
        <v>3125.1329369951536</v>
      </c>
      <c r="D18" s="66">
        <v>2641.7940161550891</v>
      </c>
      <c r="E18" s="66">
        <v>2901.4710823909531</v>
      </c>
      <c r="F18" s="66">
        <v>2537.5909143780291</v>
      </c>
    </row>
    <row r="19" spans="1:6">
      <c r="A19" s="71" t="s">
        <v>248</v>
      </c>
      <c r="B19" s="72">
        <v>42.125</v>
      </c>
      <c r="C19" s="66">
        <v>3550.3873709198815</v>
      </c>
      <c r="D19" s="66">
        <v>2708.4681068249256</v>
      </c>
      <c r="E19" s="66">
        <v>3081.1225637982197</v>
      </c>
      <c r="F19" s="66">
        <v>2675.9001068249254</v>
      </c>
    </row>
    <row r="20" spans="1:6">
      <c r="A20" s="71" t="s">
        <v>137</v>
      </c>
      <c r="B20" s="72">
        <v>75.375</v>
      </c>
      <c r="C20" s="66">
        <v>3186.3121592039802</v>
      </c>
      <c r="D20" s="66">
        <v>2638.305791044776</v>
      </c>
      <c r="E20" s="66">
        <v>2865.4158407960199</v>
      </c>
      <c r="F20" s="66">
        <v>2530.9077014925374</v>
      </c>
    </row>
    <row r="21" spans="1:6">
      <c r="A21" s="71" t="s">
        <v>103</v>
      </c>
      <c r="B21" s="72">
        <v>58.5</v>
      </c>
      <c r="C21" s="66">
        <v>3720.1502051282055</v>
      </c>
      <c r="D21" s="66">
        <v>3072.1363760683762</v>
      </c>
      <c r="E21" s="66">
        <v>3395.4437435897435</v>
      </c>
      <c r="F21" s="66">
        <v>3027.0141196581199</v>
      </c>
    </row>
    <row r="22" spans="1:6">
      <c r="A22" s="71" t="s">
        <v>275</v>
      </c>
      <c r="B22" s="72">
        <v>122.5</v>
      </c>
      <c r="C22" s="66">
        <v>2953.8203428571433</v>
      </c>
      <c r="D22" s="66">
        <v>2414.9949714285717</v>
      </c>
      <c r="E22" s="66">
        <v>2716.6685061224493</v>
      </c>
      <c r="F22" s="66">
        <v>2383.4575510204086</v>
      </c>
    </row>
    <row r="23" spans="1:6">
      <c r="A23" s="71" t="s">
        <v>37</v>
      </c>
      <c r="B23" s="72">
        <v>86</v>
      </c>
      <c r="C23" s="66">
        <v>2745.8659767441864</v>
      </c>
      <c r="D23" s="66">
        <v>2060.8120813953487</v>
      </c>
      <c r="E23" s="66">
        <v>2393.2733837209307</v>
      </c>
      <c r="F23" s="66">
        <v>2152.3650813953491</v>
      </c>
    </row>
    <row r="24" spans="1:6">
      <c r="A24" s="71" t="s">
        <v>182</v>
      </c>
      <c r="B24" s="72">
        <v>44.25</v>
      </c>
      <c r="C24" s="66">
        <v>3793.9428474576275</v>
      </c>
      <c r="D24" s="66">
        <v>2835.0524293785311</v>
      </c>
      <c r="E24" s="66">
        <v>3116.9107118644074</v>
      </c>
      <c r="F24" s="66">
        <v>2708.3651073446331</v>
      </c>
    </row>
    <row r="25" spans="1:6">
      <c r="A25" s="71" t="s">
        <v>209</v>
      </c>
      <c r="B25" s="72">
        <v>40.75</v>
      </c>
      <c r="C25" s="66">
        <v>3112.434036809816</v>
      </c>
      <c r="D25" s="66">
        <v>2643.07936196319</v>
      </c>
      <c r="E25" s="66">
        <v>2916.5462576687119</v>
      </c>
      <c r="F25" s="66">
        <v>2609.1452515337423</v>
      </c>
    </row>
    <row r="26" spans="1:6">
      <c r="A26" s="71" t="s">
        <v>308</v>
      </c>
      <c r="B26" s="72">
        <v>132.875</v>
      </c>
      <c r="C26" s="66">
        <v>2843.1396650987772</v>
      </c>
      <c r="D26" s="66">
        <v>2258.620831608655</v>
      </c>
      <c r="E26" s="66">
        <v>2576.3225813734716</v>
      </c>
      <c r="F26" s="66">
        <v>2255.8122671683914</v>
      </c>
    </row>
    <row r="27" spans="1:6">
      <c r="A27" s="71" t="s">
        <v>38</v>
      </c>
      <c r="B27" s="72">
        <v>59.875</v>
      </c>
      <c r="C27" s="66">
        <v>2803.2101043841335</v>
      </c>
      <c r="D27" s="66">
        <v>2156.8297954070981</v>
      </c>
      <c r="E27" s="66">
        <v>2523.5444008350728</v>
      </c>
      <c r="F27" s="66">
        <v>2306.3123507306886</v>
      </c>
    </row>
    <row r="28" spans="1:6">
      <c r="A28" s="71" t="s">
        <v>138</v>
      </c>
      <c r="B28" s="72">
        <v>75.75</v>
      </c>
      <c r="C28" s="66">
        <v>3051.0447788778879</v>
      </c>
      <c r="D28" s="66">
        <v>2595.8140726072606</v>
      </c>
      <c r="E28" s="66">
        <v>2863.1960660066006</v>
      </c>
      <c r="F28" s="66">
        <v>2532.7120528052806</v>
      </c>
    </row>
    <row r="29" spans="1:6">
      <c r="A29" s="71" t="s">
        <v>104</v>
      </c>
      <c r="B29" s="72">
        <v>84</v>
      </c>
      <c r="C29" s="66">
        <v>3244.8020000000001</v>
      </c>
      <c r="D29" s="66">
        <v>2745.5562738095241</v>
      </c>
      <c r="E29" s="66">
        <v>3018.329285714286</v>
      </c>
      <c r="F29" s="66">
        <v>2665.2535595238096</v>
      </c>
    </row>
    <row r="30" spans="1:6">
      <c r="A30" s="71" t="s">
        <v>217</v>
      </c>
      <c r="B30" s="72">
        <v>174.875</v>
      </c>
      <c r="C30" s="66">
        <v>2812.227390993567</v>
      </c>
      <c r="D30" s="66">
        <v>2210.9203373838459</v>
      </c>
      <c r="E30" s="66">
        <v>2522.7863616869195</v>
      </c>
      <c r="F30" s="66">
        <v>2086.3077626876338</v>
      </c>
    </row>
    <row r="31" spans="1:6">
      <c r="A31" s="71" t="s">
        <v>39</v>
      </c>
      <c r="B31" s="72">
        <v>43.5</v>
      </c>
      <c r="C31" s="66">
        <v>5173.1674482758617</v>
      </c>
      <c r="D31" s="66">
        <v>4261.4815172413792</v>
      </c>
      <c r="E31" s="66">
        <v>4691.6040919540228</v>
      </c>
      <c r="F31" s="66">
        <v>4353.8846666666659</v>
      </c>
    </row>
    <row r="32" spans="1:6">
      <c r="A32" s="71" t="s">
        <v>221</v>
      </c>
      <c r="B32" s="72">
        <v>48</v>
      </c>
      <c r="C32" s="66">
        <v>2686.9583333333335</v>
      </c>
      <c r="D32" s="66">
        <v>2102.3958333333335</v>
      </c>
      <c r="E32" s="66">
        <v>2461.4233333333336</v>
      </c>
      <c r="F32" s="66">
        <v>2073.5508125000001</v>
      </c>
    </row>
    <row r="33" spans="1:6">
      <c r="A33" s="71" t="s">
        <v>196</v>
      </c>
      <c r="B33" s="72">
        <v>17.75</v>
      </c>
      <c r="C33" s="66">
        <v>4481.1891830985924</v>
      </c>
      <c r="D33" s="66">
        <v>3551.3021971830985</v>
      </c>
      <c r="E33" s="66">
        <v>3871.9840000000008</v>
      </c>
      <c r="F33" s="66">
        <v>3450.8637746478876</v>
      </c>
    </row>
    <row r="34" spans="1:6">
      <c r="A34" s="71" t="s">
        <v>41</v>
      </c>
      <c r="B34" s="72">
        <v>96.25</v>
      </c>
      <c r="C34" s="66">
        <v>2916.6150337662334</v>
      </c>
      <c r="D34" s="66">
        <v>2365.6060987012988</v>
      </c>
      <c r="E34" s="66">
        <v>2679.3468571428571</v>
      </c>
      <c r="F34" s="66">
        <v>2467.9223584415581</v>
      </c>
    </row>
    <row r="35" spans="1:6">
      <c r="A35" s="71" t="s">
        <v>105</v>
      </c>
      <c r="B35" s="72">
        <v>74</v>
      </c>
      <c r="C35" s="66">
        <v>3135.7391486486486</v>
      </c>
      <c r="D35" s="66">
        <v>2396.6397702702702</v>
      </c>
      <c r="E35" s="66">
        <v>2657.1259594594594</v>
      </c>
      <c r="F35" s="66">
        <v>2297.6120675675675</v>
      </c>
    </row>
    <row r="36" spans="1:6">
      <c r="A36" s="71" t="s">
        <v>125</v>
      </c>
      <c r="B36" s="72">
        <v>76</v>
      </c>
      <c r="C36" s="66">
        <v>3221.784894736842</v>
      </c>
      <c r="D36" s="66">
        <v>2609.8514210526318</v>
      </c>
      <c r="E36" s="66">
        <v>2980.529</v>
      </c>
      <c r="F36" s="66">
        <v>2537.4436184210526</v>
      </c>
    </row>
    <row r="37" spans="1:6">
      <c r="A37" s="71" t="s">
        <v>42</v>
      </c>
      <c r="B37" s="72">
        <v>103.375</v>
      </c>
      <c r="C37" s="66">
        <v>3183.1267327690443</v>
      </c>
      <c r="D37" s="66">
        <v>2632.4851559854897</v>
      </c>
      <c r="E37" s="66">
        <v>2863.1122224909309</v>
      </c>
      <c r="F37" s="66">
        <v>2655.8522079806526</v>
      </c>
    </row>
    <row r="38" spans="1:6">
      <c r="A38" s="71" t="s">
        <v>223</v>
      </c>
      <c r="B38" s="72">
        <v>72.875</v>
      </c>
      <c r="C38" s="66">
        <v>2399.21269296741</v>
      </c>
      <c r="D38" s="66">
        <v>1876.0650017152657</v>
      </c>
      <c r="E38" s="66">
        <v>2124.2465591766722</v>
      </c>
      <c r="F38" s="66">
        <v>1785.8153276157802</v>
      </c>
    </row>
    <row r="39" spans="1:6">
      <c r="A39" s="71" t="s">
        <v>329</v>
      </c>
      <c r="B39" s="72">
        <v>20.5</v>
      </c>
      <c r="C39" s="66">
        <v>4553.4146341463411</v>
      </c>
      <c r="D39" s="66">
        <v>2705.268292682927</v>
      </c>
      <c r="E39" s="66">
        <v>3157.268292682927</v>
      </c>
      <c r="F39" s="66">
        <v>2110.1463414634145</v>
      </c>
    </row>
    <row r="40" spans="1:6">
      <c r="A40" s="71" t="s">
        <v>106</v>
      </c>
      <c r="B40" s="72">
        <v>138</v>
      </c>
      <c r="C40" s="66">
        <v>3035.4018478260869</v>
      </c>
      <c r="D40" s="66">
        <v>2478.0198043478263</v>
      </c>
      <c r="E40" s="66">
        <v>2715.6760217391306</v>
      </c>
      <c r="F40" s="66">
        <v>2375.820652173913</v>
      </c>
    </row>
    <row r="41" spans="1:6">
      <c r="A41" s="71" t="s">
        <v>295</v>
      </c>
      <c r="B41" s="72">
        <v>101.25</v>
      </c>
      <c r="C41" s="66">
        <v>3271.3516148148151</v>
      </c>
      <c r="D41" s="66">
        <v>1882.4442074074072</v>
      </c>
      <c r="E41" s="66">
        <v>2941.4751111111113</v>
      </c>
      <c r="F41" s="66">
        <v>2599.2654222222222</v>
      </c>
    </row>
    <row r="42" spans="1:6">
      <c r="A42" s="71" t="s">
        <v>218</v>
      </c>
      <c r="B42" s="72">
        <v>34.75</v>
      </c>
      <c r="C42" s="66">
        <v>3369.3518848920862</v>
      </c>
      <c r="D42" s="66">
        <v>2903.7401726618705</v>
      </c>
      <c r="E42" s="66">
        <v>3211.5389352517986</v>
      </c>
      <c r="F42" s="66">
        <v>2317.0998848920863</v>
      </c>
    </row>
    <row r="43" spans="1:6">
      <c r="A43" s="71" t="s">
        <v>139</v>
      </c>
      <c r="B43" s="72">
        <v>69.125</v>
      </c>
      <c r="C43" s="66">
        <v>3557.1905533453892</v>
      </c>
      <c r="D43" s="66">
        <v>2721.8996745027125</v>
      </c>
      <c r="E43" s="66">
        <v>3222.8600506329117</v>
      </c>
      <c r="F43" s="66">
        <v>2860.4260397830026</v>
      </c>
    </row>
    <row r="44" spans="1:6">
      <c r="A44" s="71" t="s">
        <v>264</v>
      </c>
      <c r="B44" s="72">
        <v>30.875</v>
      </c>
      <c r="C44" s="66">
        <v>3274.7211012145754</v>
      </c>
      <c r="D44" s="66">
        <v>2630.5024453441297</v>
      </c>
      <c r="E44" s="66">
        <v>2951.7737327935224</v>
      </c>
      <c r="F44" s="66">
        <v>2552.6626396761135</v>
      </c>
    </row>
    <row r="45" spans="1:6">
      <c r="A45" s="71" t="s">
        <v>43</v>
      </c>
      <c r="B45" s="72">
        <v>113</v>
      </c>
      <c r="C45" s="66">
        <v>3090.6159911504428</v>
      </c>
      <c r="D45" s="66">
        <v>2505.2857699115048</v>
      </c>
      <c r="E45" s="66">
        <v>2789.2286460176992</v>
      </c>
      <c r="F45" s="66">
        <v>2565.5540000000001</v>
      </c>
    </row>
    <row r="46" spans="1:6">
      <c r="A46" s="71" t="s">
        <v>44</v>
      </c>
      <c r="B46" s="72">
        <v>62</v>
      </c>
      <c r="C46" s="66">
        <v>3059.0763548387094</v>
      </c>
      <c r="D46" s="66">
        <v>2510.6111129032256</v>
      </c>
      <c r="E46" s="66">
        <v>2779.112580645161</v>
      </c>
      <c r="F46" s="66">
        <v>2531.8794999999996</v>
      </c>
    </row>
    <row r="47" spans="1:6">
      <c r="A47" s="71" t="s">
        <v>302</v>
      </c>
      <c r="B47" s="72">
        <v>19</v>
      </c>
      <c r="C47" s="66">
        <v>4156.2940526315788</v>
      </c>
      <c r="D47" s="66">
        <v>3354.3098947368421</v>
      </c>
      <c r="E47" s="66">
        <v>3847.6951052631575</v>
      </c>
      <c r="F47" s="66">
        <v>3434.1718421052633</v>
      </c>
    </row>
    <row r="48" spans="1:6">
      <c r="A48" s="71" t="s">
        <v>45</v>
      </c>
      <c r="B48" s="72">
        <v>108.375</v>
      </c>
      <c r="C48" s="66">
        <v>3104.8796309111876</v>
      </c>
      <c r="D48" s="66">
        <v>2438.8378408304497</v>
      </c>
      <c r="E48" s="66">
        <v>2779.6963321799303</v>
      </c>
      <c r="F48" s="66">
        <v>2534.6688073817759</v>
      </c>
    </row>
    <row r="49" spans="1:6">
      <c r="A49" s="71" t="s">
        <v>265</v>
      </c>
      <c r="B49" s="72">
        <v>1</v>
      </c>
      <c r="C49" s="66">
        <v>9413.0259999999998</v>
      </c>
      <c r="D49" s="66">
        <v>9381.4740000000002</v>
      </c>
      <c r="E49" s="66">
        <v>9413.0259999999998</v>
      </c>
      <c r="F49" s="66">
        <v>9413.0259999999998</v>
      </c>
    </row>
    <row r="50" spans="1:6">
      <c r="A50" s="71" t="s">
        <v>46</v>
      </c>
      <c r="B50" s="72">
        <v>43</v>
      </c>
      <c r="C50" s="66">
        <v>3610.3996976744188</v>
      </c>
      <c r="D50" s="66">
        <v>2990.9832790697674</v>
      </c>
      <c r="E50" s="66">
        <v>3396.6542325581399</v>
      </c>
      <c r="F50" s="66">
        <v>3164.3065581395349</v>
      </c>
    </row>
    <row r="51" spans="1:6">
      <c r="A51" s="71" t="s">
        <v>258</v>
      </c>
      <c r="B51" s="72">
        <v>16.625</v>
      </c>
      <c r="C51" s="66">
        <v>3283.2544962406014</v>
      </c>
      <c r="D51" s="66">
        <v>2576.1382857142858</v>
      </c>
      <c r="E51" s="66">
        <v>2935.4587669172934</v>
      </c>
      <c r="F51" s="66">
        <v>2620.446015037594</v>
      </c>
    </row>
    <row r="52" spans="1:6">
      <c r="A52" s="71" t="s">
        <v>271</v>
      </c>
      <c r="B52" s="72">
        <v>33.125</v>
      </c>
      <c r="C52" s="66">
        <v>4511.5808301886791</v>
      </c>
      <c r="D52" s="66">
        <v>3367.926490566038</v>
      </c>
      <c r="E52" s="66">
        <v>3788.7139320754713</v>
      </c>
      <c r="F52" s="66">
        <v>3380.1643471698112</v>
      </c>
    </row>
    <row r="53" spans="1:6">
      <c r="A53" s="71" t="s">
        <v>47</v>
      </c>
      <c r="B53" s="72">
        <v>68.75</v>
      </c>
      <c r="C53" s="66">
        <v>2564.0251345454544</v>
      </c>
      <c r="D53" s="66">
        <v>2091.9542690909093</v>
      </c>
      <c r="E53" s="66">
        <v>2302.4511709090912</v>
      </c>
      <c r="F53" s="66">
        <v>2085.8656145454547</v>
      </c>
    </row>
    <row r="54" spans="1:6">
      <c r="A54" s="71" t="s">
        <v>276</v>
      </c>
      <c r="B54" s="72">
        <v>60.875</v>
      </c>
      <c r="C54" s="66">
        <v>4116.8833839835734</v>
      </c>
      <c r="D54" s="66">
        <v>3038.3957125256675</v>
      </c>
      <c r="E54" s="66">
        <v>3453.9704640657087</v>
      </c>
      <c r="F54" s="66">
        <v>3094.9313839835731</v>
      </c>
    </row>
    <row r="55" spans="1:6">
      <c r="A55" s="71" t="s">
        <v>266</v>
      </c>
      <c r="B55" s="72">
        <v>6.625</v>
      </c>
      <c r="C55" s="66">
        <v>54.732075471698117</v>
      </c>
      <c r="D55" s="66">
        <v>0</v>
      </c>
      <c r="E55" s="66">
        <v>54.732075471698117</v>
      </c>
      <c r="F55" s="66">
        <v>54.732075471698117</v>
      </c>
    </row>
    <row r="56" spans="1:6">
      <c r="A56" s="71" t="s">
        <v>259</v>
      </c>
      <c r="B56" s="72">
        <v>75</v>
      </c>
      <c r="C56" s="66">
        <v>2723.4261866666666</v>
      </c>
      <c r="D56" s="66">
        <v>2101.3887199999999</v>
      </c>
      <c r="E56" s="66">
        <v>2391.5501866666668</v>
      </c>
      <c r="F56" s="66">
        <v>2082.6112399999997</v>
      </c>
    </row>
    <row r="57" spans="1:6">
      <c r="A57" s="71" t="s">
        <v>49</v>
      </c>
      <c r="B57" s="72">
        <v>148.625</v>
      </c>
      <c r="C57" s="66">
        <v>3755.6398654331369</v>
      </c>
      <c r="D57" s="66">
        <v>2871.1900555088309</v>
      </c>
      <c r="E57" s="66">
        <v>3151.1853322119428</v>
      </c>
      <c r="F57" s="66">
        <v>2912.2732178301089</v>
      </c>
    </row>
    <row r="58" spans="1:6">
      <c r="A58" s="71" t="s">
        <v>107</v>
      </c>
      <c r="B58" s="72">
        <v>82.25</v>
      </c>
      <c r="C58" s="66">
        <v>2838.5117811550149</v>
      </c>
      <c r="D58" s="66">
        <v>2327.0860425531914</v>
      </c>
      <c r="E58" s="66">
        <v>2610.5333738601821</v>
      </c>
      <c r="F58" s="66">
        <v>2257.0348571428572</v>
      </c>
    </row>
    <row r="59" spans="1:6">
      <c r="A59" s="71" t="s">
        <v>244</v>
      </c>
      <c r="B59" s="72">
        <v>83.75</v>
      </c>
      <c r="C59" s="66">
        <v>3480.7581850746269</v>
      </c>
      <c r="D59" s="66">
        <v>2706.8703641791044</v>
      </c>
      <c r="E59" s="66">
        <v>3050.9679044776121</v>
      </c>
      <c r="F59" s="66">
        <v>2662.0030208955227</v>
      </c>
    </row>
    <row r="60" spans="1:6">
      <c r="A60" s="71" t="s">
        <v>50</v>
      </c>
      <c r="B60" s="72">
        <v>104</v>
      </c>
      <c r="C60" s="66">
        <v>3133.6206634615382</v>
      </c>
      <c r="D60" s="66">
        <v>2654.0108173076924</v>
      </c>
      <c r="E60" s="66">
        <v>2887.2501346153849</v>
      </c>
      <c r="F60" s="66">
        <v>2650.2311730769234</v>
      </c>
    </row>
    <row r="61" spans="1:6">
      <c r="A61" s="71" t="s">
        <v>108</v>
      </c>
      <c r="B61" s="72">
        <v>79.875</v>
      </c>
      <c r="C61" s="66">
        <v>3338.2861721439749</v>
      </c>
      <c r="D61" s="66">
        <v>2809.9097589984349</v>
      </c>
      <c r="E61" s="66">
        <v>3038.9317308294212</v>
      </c>
      <c r="F61" s="66">
        <v>2698.311298904538</v>
      </c>
    </row>
    <row r="62" spans="1:6">
      <c r="A62" s="71" t="s">
        <v>51</v>
      </c>
      <c r="B62" s="72">
        <v>73.125</v>
      </c>
      <c r="C62" s="66">
        <v>2832.735042735043</v>
      </c>
      <c r="D62" s="66">
        <v>2173.3613538461536</v>
      </c>
      <c r="E62" s="66">
        <v>2602.8223726495726</v>
      </c>
      <c r="F62" s="66">
        <v>2397.9246905982905</v>
      </c>
    </row>
    <row r="63" spans="1:6">
      <c r="A63" s="71" t="s">
        <v>260</v>
      </c>
      <c r="B63" s="72">
        <v>110.5</v>
      </c>
      <c r="C63" s="66">
        <v>2624.0680904977376</v>
      </c>
      <c r="D63" s="66">
        <v>1914.5912398190044</v>
      </c>
      <c r="E63" s="66">
        <v>2217.4299004524887</v>
      </c>
      <c r="F63" s="66">
        <v>1930.3951221719456</v>
      </c>
    </row>
    <row r="64" spans="1:6">
      <c r="A64" s="71" t="s">
        <v>109</v>
      </c>
      <c r="B64" s="72">
        <v>69.25</v>
      </c>
      <c r="C64" s="66">
        <v>3036.5025415162449</v>
      </c>
      <c r="D64" s="66">
        <v>2582.5315667870036</v>
      </c>
      <c r="E64" s="66">
        <v>2844.6023537906135</v>
      </c>
      <c r="F64" s="66">
        <v>2505.7228014440434</v>
      </c>
    </row>
    <row r="65" spans="1:6">
      <c r="A65" s="71" t="s">
        <v>52</v>
      </c>
      <c r="B65" s="72">
        <v>72.5</v>
      </c>
      <c r="C65" s="66">
        <v>2910.8658896551724</v>
      </c>
      <c r="D65" s="66">
        <v>2204.566455172414</v>
      </c>
      <c r="E65" s="66">
        <v>2686.7088965517241</v>
      </c>
      <c r="F65" s="66">
        <v>2469.7504413793099</v>
      </c>
    </row>
    <row r="66" spans="1:6">
      <c r="A66" s="71" t="s">
        <v>110</v>
      </c>
      <c r="B66" s="72">
        <v>104.875</v>
      </c>
      <c r="C66" s="66">
        <v>3249.1046388557811</v>
      </c>
      <c r="D66" s="66">
        <v>2738.5042574493445</v>
      </c>
      <c r="E66" s="66">
        <v>2969.7140882002391</v>
      </c>
      <c r="F66" s="66">
        <v>2616.8204243146611</v>
      </c>
    </row>
    <row r="67" spans="1:6">
      <c r="A67" s="71" t="s">
        <v>241</v>
      </c>
      <c r="B67" s="72">
        <v>103.5</v>
      </c>
      <c r="C67" s="66">
        <v>3373.0038164251209</v>
      </c>
      <c r="D67" s="66">
        <v>2541.347816425121</v>
      </c>
      <c r="E67" s="66">
        <v>2887.5159323671501</v>
      </c>
      <c r="F67" s="66">
        <v>2416.3918260869573</v>
      </c>
    </row>
    <row r="68" spans="1:6">
      <c r="A68" s="71" t="s">
        <v>127</v>
      </c>
      <c r="B68" s="72">
        <v>24.25</v>
      </c>
      <c r="C68" s="66">
        <v>2064.4819381443303</v>
      </c>
      <c r="D68" s="66">
        <v>1382.0466391752577</v>
      </c>
      <c r="E68" s="66">
        <v>1882.4238762886598</v>
      </c>
      <c r="F68" s="66">
        <v>1473.8209484536085</v>
      </c>
    </row>
    <row r="69" spans="1:6">
      <c r="A69" s="71" t="s">
        <v>53</v>
      </c>
      <c r="B69" s="72">
        <v>39.125</v>
      </c>
      <c r="C69" s="66">
        <v>6612.7780191693291</v>
      </c>
      <c r="D69" s="66">
        <v>2663.5790415335464</v>
      </c>
      <c r="E69" s="66">
        <v>6309.7119744408947</v>
      </c>
      <c r="F69" s="66">
        <v>5901.1721150159747</v>
      </c>
    </row>
    <row r="70" spans="1:6">
      <c r="A70" s="71" t="s">
        <v>111</v>
      </c>
      <c r="B70" s="72">
        <v>71.375</v>
      </c>
      <c r="C70" s="66">
        <v>3433.6098774080565</v>
      </c>
      <c r="D70" s="66">
        <v>2995.75788441331</v>
      </c>
      <c r="E70" s="66">
        <v>3231.7371768826624</v>
      </c>
      <c r="F70" s="66">
        <v>2913.1984728546413</v>
      </c>
    </row>
    <row r="71" spans="1:6">
      <c r="A71" s="71" t="s">
        <v>54</v>
      </c>
      <c r="B71" s="72">
        <v>111.75</v>
      </c>
      <c r="C71" s="66">
        <v>2860.3200805369129</v>
      </c>
      <c r="D71" s="66">
        <v>2282.7147293064877</v>
      </c>
      <c r="E71" s="66">
        <v>2596.9575838926175</v>
      </c>
      <c r="F71" s="66">
        <v>2365.2294317673382</v>
      </c>
    </row>
    <row r="72" spans="1:6">
      <c r="A72" s="71" t="s">
        <v>55</v>
      </c>
      <c r="B72" s="72">
        <v>47.875</v>
      </c>
      <c r="C72" s="66">
        <v>2515.6985274151434</v>
      </c>
      <c r="D72" s="66">
        <v>1960.1231122715405</v>
      </c>
      <c r="E72" s="66">
        <v>2324.8716657963446</v>
      </c>
      <c r="F72" s="66">
        <v>2083.6294099216711</v>
      </c>
    </row>
    <row r="73" spans="1:6">
      <c r="A73" s="71" t="s">
        <v>176</v>
      </c>
      <c r="B73" s="72">
        <v>77.75</v>
      </c>
      <c r="C73" s="66">
        <v>2457.4112411575561</v>
      </c>
      <c r="D73" s="66">
        <v>2105.3272540192925</v>
      </c>
      <c r="E73" s="66">
        <v>2340.0919871382639</v>
      </c>
      <c r="F73" s="66">
        <v>1952.3659935691319</v>
      </c>
    </row>
    <row r="74" spans="1:6">
      <c r="A74" s="71" t="s">
        <v>163</v>
      </c>
      <c r="B74" s="72">
        <v>84.75</v>
      </c>
      <c r="C74" s="66">
        <v>2999.0915870206486</v>
      </c>
      <c r="D74" s="66">
        <v>2472.7753038348083</v>
      </c>
      <c r="E74" s="66">
        <v>2817.2739587020646</v>
      </c>
      <c r="F74" s="66">
        <v>2426.5730383480827</v>
      </c>
    </row>
    <row r="75" spans="1:6">
      <c r="A75" s="71" t="s">
        <v>56</v>
      </c>
      <c r="B75" s="72">
        <v>105</v>
      </c>
      <c r="C75" s="66">
        <v>2866.0836476190475</v>
      </c>
      <c r="D75" s="66">
        <v>2290.9853428571428</v>
      </c>
      <c r="E75" s="66">
        <v>2568.4708952380952</v>
      </c>
      <c r="F75" s="66">
        <v>2325.5002380952378</v>
      </c>
    </row>
    <row r="76" spans="1:6">
      <c r="A76" s="71" t="s">
        <v>198</v>
      </c>
      <c r="B76" s="72">
        <v>52.625</v>
      </c>
      <c r="C76" s="66">
        <v>3083.2231448931116</v>
      </c>
      <c r="D76" s="66">
        <v>2634.2594964370546</v>
      </c>
      <c r="E76" s="66">
        <v>2975.1237244655581</v>
      </c>
      <c r="F76" s="66">
        <v>2637.4834394299287</v>
      </c>
    </row>
    <row r="77" spans="1:6">
      <c r="A77" s="71" t="s">
        <v>57</v>
      </c>
      <c r="B77" s="72">
        <v>74.125</v>
      </c>
      <c r="C77" s="66">
        <v>2549.3019494097807</v>
      </c>
      <c r="D77" s="66">
        <v>1938.6268195615512</v>
      </c>
      <c r="E77" s="66">
        <v>2326.3190556492409</v>
      </c>
      <c r="F77" s="66">
        <v>2115.4310016863406</v>
      </c>
    </row>
    <row r="78" spans="1:6">
      <c r="A78" s="71" t="s">
        <v>112</v>
      </c>
      <c r="B78" s="72">
        <v>64.25</v>
      </c>
      <c r="C78" s="66">
        <v>2949.473463035019</v>
      </c>
      <c r="D78" s="66">
        <v>2450.4183501945522</v>
      </c>
      <c r="E78" s="66">
        <v>2736.4294785992215</v>
      </c>
      <c r="F78" s="66">
        <v>2389.3935719844353</v>
      </c>
    </row>
    <row r="79" spans="1:6">
      <c r="A79" s="71" t="s">
        <v>200</v>
      </c>
      <c r="B79" s="72">
        <v>13.5</v>
      </c>
      <c r="C79" s="66">
        <v>4725.9125185185185</v>
      </c>
      <c r="D79" s="66">
        <v>3366.2148148148149</v>
      </c>
      <c r="E79" s="66">
        <v>4179.7925185185186</v>
      </c>
      <c r="F79" s="66">
        <v>3727.0674074074077</v>
      </c>
    </row>
    <row r="80" spans="1:6">
      <c r="A80" s="71" t="s">
        <v>237</v>
      </c>
      <c r="B80" s="72">
        <v>129.125</v>
      </c>
      <c r="C80" s="66">
        <v>3301.225192642788</v>
      </c>
      <c r="D80" s="66">
        <v>2653.187678606002</v>
      </c>
      <c r="E80" s="66">
        <v>2982.7570416263306</v>
      </c>
      <c r="F80" s="66">
        <v>2623.6280116166499</v>
      </c>
    </row>
    <row r="81" spans="1:6">
      <c r="A81" s="71" t="s">
        <v>58</v>
      </c>
      <c r="B81" s="72">
        <v>73.625</v>
      </c>
      <c r="C81" s="66">
        <v>3151.7440814940578</v>
      </c>
      <c r="D81" s="66">
        <v>2414.5252699490666</v>
      </c>
      <c r="E81" s="66">
        <v>2657.8845772495752</v>
      </c>
      <c r="F81" s="66">
        <v>2425.3812971137518</v>
      </c>
    </row>
    <row r="82" spans="1:6">
      <c r="A82" s="71" t="s">
        <v>59</v>
      </c>
      <c r="B82" s="72">
        <v>73.75</v>
      </c>
      <c r="C82" s="66">
        <v>2846.8586576271186</v>
      </c>
      <c r="D82" s="66">
        <v>2292.9023322033895</v>
      </c>
      <c r="E82" s="66">
        <v>2591.9659661016949</v>
      </c>
      <c r="F82" s="66">
        <v>2376.0417491525423</v>
      </c>
    </row>
    <row r="83" spans="1:6">
      <c r="A83" s="71" t="s">
        <v>267</v>
      </c>
      <c r="B83" s="72">
        <v>32.125</v>
      </c>
      <c r="C83" s="66">
        <v>4092.8456653696494</v>
      </c>
      <c r="D83" s="66">
        <v>3461.9572607003888</v>
      </c>
      <c r="E83" s="66">
        <v>4092.4976809338518</v>
      </c>
      <c r="F83" s="66">
        <v>3787.0875953307386</v>
      </c>
    </row>
    <row r="84" spans="1:6">
      <c r="A84" s="71" t="s">
        <v>128</v>
      </c>
      <c r="B84" s="72">
        <v>55.375</v>
      </c>
      <c r="C84" s="66">
        <v>3423.9576162528215</v>
      </c>
      <c r="D84" s="66">
        <v>2844.7718103837474</v>
      </c>
      <c r="E84" s="66">
        <v>3201.2243972911961</v>
      </c>
      <c r="F84" s="66">
        <v>2761.9424830699768</v>
      </c>
    </row>
    <row r="85" spans="1:6">
      <c r="A85" s="71" t="s">
        <v>60</v>
      </c>
      <c r="B85" s="72">
        <v>95.875</v>
      </c>
      <c r="C85" s="66">
        <v>2601.2888344198177</v>
      </c>
      <c r="D85" s="66">
        <v>2021.2036401564537</v>
      </c>
      <c r="E85" s="66">
        <v>2319.002325945241</v>
      </c>
      <c r="F85" s="66">
        <v>2055.6329387222945</v>
      </c>
    </row>
    <row r="86" spans="1:6">
      <c r="A86" s="71" t="s">
        <v>61</v>
      </c>
      <c r="B86" s="72">
        <v>129.5</v>
      </c>
      <c r="C86" s="66">
        <v>2712.107027027027</v>
      </c>
      <c r="D86" s="66">
        <v>2254.76183011583</v>
      </c>
      <c r="E86" s="66">
        <v>2473.7632741312741</v>
      </c>
      <c r="F86" s="66">
        <v>2262.4543166023163</v>
      </c>
    </row>
    <row r="87" spans="1:6">
      <c r="A87" s="71" t="s">
        <v>62</v>
      </c>
      <c r="B87" s="72">
        <v>76.75</v>
      </c>
      <c r="C87" s="66">
        <v>2923.5642996742672</v>
      </c>
      <c r="D87" s="66">
        <v>2446.887048859935</v>
      </c>
      <c r="E87" s="66">
        <v>2692.8704234527686</v>
      </c>
      <c r="F87" s="66">
        <v>2452.0496286644952</v>
      </c>
    </row>
    <row r="88" spans="1:6">
      <c r="A88" s="71" t="s">
        <v>140</v>
      </c>
      <c r="B88" s="72">
        <v>79.125</v>
      </c>
      <c r="C88" s="66">
        <v>2655.1832669826222</v>
      </c>
      <c r="D88" s="66">
        <v>1212.2654533965244</v>
      </c>
      <c r="E88" s="66">
        <v>2453.9050868878358</v>
      </c>
      <c r="F88" s="66">
        <v>2299.2496303317535</v>
      </c>
    </row>
    <row r="89" spans="1:6">
      <c r="A89" s="71" t="s">
        <v>63</v>
      </c>
      <c r="B89" s="72">
        <v>73</v>
      </c>
      <c r="C89" s="66">
        <v>3249.7049726027394</v>
      </c>
      <c r="D89" s="66">
        <v>2590.0856986301369</v>
      </c>
      <c r="E89" s="66">
        <v>2964.1559863013699</v>
      </c>
      <c r="F89" s="66">
        <v>2753.5318630136985</v>
      </c>
    </row>
    <row r="90" spans="1:6">
      <c r="A90" s="71" t="s">
        <v>164</v>
      </c>
      <c r="B90" s="72">
        <v>90.625</v>
      </c>
      <c r="C90" s="66">
        <v>2720.3815613793108</v>
      </c>
      <c r="D90" s="66">
        <v>2281.2007393103449</v>
      </c>
      <c r="E90" s="66">
        <v>2588.7239834482762</v>
      </c>
      <c r="F90" s="66">
        <v>2233.0415006896555</v>
      </c>
    </row>
    <row r="91" spans="1:6">
      <c r="A91" s="71" t="s">
        <v>289</v>
      </c>
      <c r="B91" s="72">
        <v>76.875</v>
      </c>
      <c r="C91" s="66">
        <v>3464.3393951219514</v>
      </c>
      <c r="D91" s="66">
        <v>2705.0423284552844</v>
      </c>
      <c r="E91" s="66">
        <v>3151.9419447154473</v>
      </c>
      <c r="F91" s="66">
        <v>2943.2800780487805</v>
      </c>
    </row>
    <row r="92" spans="1:6">
      <c r="A92" s="71" t="s">
        <v>154</v>
      </c>
      <c r="B92" s="72">
        <v>78.875</v>
      </c>
      <c r="C92" s="66">
        <v>2290.2234801901741</v>
      </c>
      <c r="D92" s="66">
        <v>1378.1779524564183</v>
      </c>
      <c r="E92" s="66">
        <v>1671.0772868462752</v>
      </c>
      <c r="F92" s="66">
        <v>1375.868716323296</v>
      </c>
    </row>
    <row r="93" spans="1:6">
      <c r="A93" s="71" t="s">
        <v>165</v>
      </c>
      <c r="B93" s="72">
        <v>101</v>
      </c>
      <c r="C93" s="66">
        <v>2953.5492871287129</v>
      </c>
      <c r="D93" s="66">
        <v>2344.6686435643564</v>
      </c>
      <c r="E93" s="66">
        <v>2807.5198613861385</v>
      </c>
      <c r="F93" s="66">
        <v>2434.7757029702971</v>
      </c>
    </row>
    <row r="94" spans="1:6">
      <c r="A94" s="71" t="s">
        <v>155</v>
      </c>
      <c r="B94" s="72">
        <v>82.125</v>
      </c>
      <c r="C94" s="66">
        <v>2666.0657047184172</v>
      </c>
      <c r="D94" s="66">
        <v>2134.8411202435309</v>
      </c>
      <c r="E94" s="66">
        <v>2438.5071293759515</v>
      </c>
      <c r="F94" s="66">
        <v>2145.4432633181127</v>
      </c>
    </row>
    <row r="95" spans="1:6">
      <c r="A95" s="71" t="s">
        <v>64</v>
      </c>
      <c r="B95" s="72">
        <v>101</v>
      </c>
      <c r="C95" s="66">
        <v>3308.7068316831683</v>
      </c>
      <c r="D95" s="66">
        <v>2601.6527425742579</v>
      </c>
      <c r="E95" s="66">
        <v>2907.223762376238</v>
      </c>
      <c r="F95" s="66">
        <v>2682.8133267326734</v>
      </c>
    </row>
    <row r="96" spans="1:6">
      <c r="A96" s="71" t="s">
        <v>156</v>
      </c>
      <c r="B96" s="72">
        <v>73.25</v>
      </c>
      <c r="C96" s="66">
        <v>3627.8062252559725</v>
      </c>
      <c r="D96" s="66">
        <v>2870.1554539249146</v>
      </c>
      <c r="E96" s="66">
        <v>3205.831508532423</v>
      </c>
      <c r="F96" s="66">
        <v>2870.6782798634813</v>
      </c>
    </row>
    <row r="97" spans="1:6">
      <c r="A97" s="71" t="s">
        <v>141</v>
      </c>
      <c r="B97" s="72">
        <v>92.5</v>
      </c>
      <c r="C97" s="66">
        <v>3104.6345297297298</v>
      </c>
      <c r="D97" s="66">
        <v>2538.8341837837838</v>
      </c>
      <c r="E97" s="66">
        <v>2904.1237405405404</v>
      </c>
      <c r="F97" s="66">
        <v>2560.9749081081086</v>
      </c>
    </row>
    <row r="98" spans="1:6">
      <c r="A98" s="71" t="s">
        <v>142</v>
      </c>
      <c r="B98" s="72">
        <v>79.25</v>
      </c>
      <c r="C98" s="66">
        <v>2759.5211482649838</v>
      </c>
      <c r="D98" s="66">
        <v>2329.9364037854889</v>
      </c>
      <c r="E98" s="66">
        <v>2563.9468895899049</v>
      </c>
      <c r="F98" s="66">
        <v>2206.0572113564663</v>
      </c>
    </row>
    <row r="99" spans="1:6">
      <c r="A99" s="71" t="s">
        <v>183</v>
      </c>
      <c r="B99" s="72">
        <v>25.75</v>
      </c>
      <c r="C99" s="66">
        <v>3118.9340970873782</v>
      </c>
      <c r="D99" s="66">
        <v>2614.1686601941747</v>
      </c>
      <c r="E99" s="66">
        <v>2931.2965048543683</v>
      </c>
      <c r="F99" s="66">
        <v>2576.7127766990284</v>
      </c>
    </row>
    <row r="100" spans="1:6">
      <c r="A100" s="71" t="s">
        <v>65</v>
      </c>
      <c r="B100" s="72">
        <v>131.625</v>
      </c>
      <c r="C100" s="66">
        <v>2531.7430883190882</v>
      </c>
      <c r="D100" s="66">
        <v>2126.7021994301995</v>
      </c>
      <c r="E100" s="66">
        <v>2337.2479924026588</v>
      </c>
      <c r="F100" s="66">
        <v>2109.0059259259256</v>
      </c>
    </row>
    <row r="101" spans="1:6">
      <c r="A101" s="71" t="s">
        <v>157</v>
      </c>
      <c r="B101" s="72">
        <v>94.375</v>
      </c>
      <c r="C101" s="66">
        <v>1950.1788609271523</v>
      </c>
      <c r="D101" s="66">
        <v>1285.2270728476819</v>
      </c>
      <c r="E101" s="66">
        <v>1686.3702357615894</v>
      </c>
      <c r="F101" s="66">
        <v>1404.9602119205297</v>
      </c>
    </row>
    <row r="102" spans="1:6">
      <c r="A102" s="71" t="s">
        <v>205</v>
      </c>
      <c r="B102" s="72">
        <v>11.875</v>
      </c>
      <c r="C102" s="66">
        <v>5835.0968589473687</v>
      </c>
      <c r="D102" s="66">
        <v>4164.1343326315791</v>
      </c>
      <c r="E102" s="66">
        <v>5186.2247747368428</v>
      </c>
      <c r="F102" s="66">
        <v>4886.5451115789483</v>
      </c>
    </row>
    <row r="103" spans="1:6">
      <c r="A103" s="71" t="s">
        <v>67</v>
      </c>
      <c r="B103" s="72">
        <v>47.25</v>
      </c>
      <c r="C103" s="66">
        <v>3321.0459047619047</v>
      </c>
      <c r="D103" s="66">
        <v>2678.1497777777777</v>
      </c>
      <c r="E103" s="66">
        <v>3001.7147301587302</v>
      </c>
      <c r="F103" s="66">
        <v>2794.009650793651</v>
      </c>
    </row>
    <row r="104" spans="1:6">
      <c r="A104" s="71" t="s">
        <v>68</v>
      </c>
      <c r="B104" s="72">
        <v>83.375</v>
      </c>
      <c r="C104" s="66">
        <v>3035.3810494752624</v>
      </c>
      <c r="D104" s="66">
        <v>2355.8664107946024</v>
      </c>
      <c r="E104" s="66">
        <v>2762.3083658170913</v>
      </c>
      <c r="F104" s="66">
        <v>2459.3067706146926</v>
      </c>
    </row>
    <row r="105" spans="1:6">
      <c r="A105" s="71" t="s">
        <v>166</v>
      </c>
      <c r="B105" s="72">
        <v>86</v>
      </c>
      <c r="C105" s="66">
        <v>2512.7422790697674</v>
      </c>
      <c r="D105" s="66">
        <v>2018.8076744186046</v>
      </c>
      <c r="E105" s="66">
        <v>2317.4922325581397</v>
      </c>
      <c r="F105" s="66">
        <v>1946.0125116279071</v>
      </c>
    </row>
    <row r="106" spans="1:6">
      <c r="A106" s="71" t="s">
        <v>129</v>
      </c>
      <c r="B106" s="72">
        <v>67.125</v>
      </c>
      <c r="C106" s="66">
        <v>3376.5423314711361</v>
      </c>
      <c r="D106" s="66">
        <v>2410.0701080074487</v>
      </c>
      <c r="E106" s="66">
        <v>2787.4804320297953</v>
      </c>
      <c r="F106" s="66">
        <v>2368.9505102420858</v>
      </c>
    </row>
    <row r="107" spans="1:6">
      <c r="A107" s="71" t="s">
        <v>143</v>
      </c>
      <c r="B107" s="72">
        <v>66</v>
      </c>
      <c r="C107" s="66">
        <v>3255.7459242424238</v>
      </c>
      <c r="D107" s="66">
        <v>2462.0848333333333</v>
      </c>
      <c r="E107" s="66">
        <v>3255.7459242424238</v>
      </c>
      <c r="F107" s="66">
        <v>2905.1408636363631</v>
      </c>
    </row>
    <row r="108" spans="1:6">
      <c r="A108" s="71" t="s">
        <v>246</v>
      </c>
      <c r="B108" s="72">
        <v>60.75</v>
      </c>
      <c r="C108" s="66">
        <v>2994.1839341563787</v>
      </c>
      <c r="D108" s="66">
        <v>2094.1805761316873</v>
      </c>
      <c r="E108" s="66">
        <v>2747.7758353909467</v>
      </c>
      <c r="F108" s="66">
        <v>2443.1250205761316</v>
      </c>
    </row>
    <row r="109" spans="1:6">
      <c r="A109" s="71" t="s">
        <v>69</v>
      </c>
      <c r="B109" s="72">
        <v>59.875</v>
      </c>
      <c r="C109" s="66">
        <v>3128.4223966597083</v>
      </c>
      <c r="D109" s="66">
        <v>2482.8338705636747</v>
      </c>
      <c r="E109" s="66">
        <v>2740.6632985386227</v>
      </c>
      <c r="F109" s="66">
        <v>2518.2070981210859</v>
      </c>
    </row>
    <row r="110" spans="1:6">
      <c r="A110" s="71" t="s">
        <v>144</v>
      </c>
      <c r="B110" s="72">
        <v>82.625</v>
      </c>
      <c r="C110" s="66">
        <v>2892.8397337367624</v>
      </c>
      <c r="D110" s="66">
        <v>2164.0735612708017</v>
      </c>
      <c r="E110" s="66">
        <v>2547.1437337367624</v>
      </c>
      <c r="F110" s="66">
        <v>2248.1558608169439</v>
      </c>
    </row>
    <row r="111" spans="1:6">
      <c r="A111" s="71" t="s">
        <v>158</v>
      </c>
      <c r="B111" s="72">
        <v>113.625</v>
      </c>
      <c r="C111" s="66">
        <v>2854.939493949395</v>
      </c>
      <c r="D111" s="66">
        <v>2168.088712871287</v>
      </c>
      <c r="E111" s="66">
        <v>2513.432114411441</v>
      </c>
      <c r="F111" s="66">
        <v>2229.121513751375</v>
      </c>
    </row>
    <row r="112" spans="1:6">
      <c r="A112" s="71" t="s">
        <v>70</v>
      </c>
      <c r="B112" s="72">
        <v>83.5</v>
      </c>
      <c r="C112" s="66">
        <v>2666.3419281437127</v>
      </c>
      <c r="D112" s="66">
        <v>2120.812479041916</v>
      </c>
      <c r="E112" s="66">
        <v>2462.4176646706587</v>
      </c>
      <c r="F112" s="66">
        <v>2244.3987544910178</v>
      </c>
    </row>
    <row r="113" spans="1:6">
      <c r="A113" s="71" t="s">
        <v>228</v>
      </c>
      <c r="B113" s="72">
        <v>94.125</v>
      </c>
      <c r="C113" s="66">
        <v>2476.8827197875166</v>
      </c>
      <c r="D113" s="66">
        <v>2034.7361274900397</v>
      </c>
      <c r="E113" s="66">
        <v>2264.9944966799471</v>
      </c>
      <c r="F113" s="66">
        <v>1778.4838459495354</v>
      </c>
    </row>
    <row r="114" spans="1:6">
      <c r="A114" s="71" t="s">
        <v>277</v>
      </c>
      <c r="B114" s="72">
        <v>122.25</v>
      </c>
      <c r="C114" s="66">
        <v>2646.1167689161553</v>
      </c>
      <c r="D114" s="66">
        <v>2240.7764417177914</v>
      </c>
      <c r="E114" s="66">
        <v>2489.8706257668709</v>
      </c>
      <c r="F114" s="66">
        <v>2136.1828793456029</v>
      </c>
    </row>
    <row r="115" spans="1:6">
      <c r="A115" s="71" t="s">
        <v>145</v>
      </c>
      <c r="B115" s="72">
        <v>116.75</v>
      </c>
      <c r="C115" s="66">
        <v>2738.712813704497</v>
      </c>
      <c r="D115" s="66">
        <v>2322.1929935760172</v>
      </c>
      <c r="E115" s="66">
        <v>2564.4652077087799</v>
      </c>
      <c r="F115" s="66">
        <v>2228.9188436830837</v>
      </c>
    </row>
    <row r="116" spans="1:6">
      <c r="A116" s="71" t="s">
        <v>229</v>
      </c>
      <c r="B116" s="72">
        <v>79.375</v>
      </c>
      <c r="C116" s="66">
        <v>2785.0022551181105</v>
      </c>
      <c r="D116" s="66">
        <v>2289.8073070866139</v>
      </c>
      <c r="E116" s="66">
        <v>2537.8142362204726</v>
      </c>
      <c r="F116" s="66">
        <v>2109.0710299212601</v>
      </c>
    </row>
    <row r="117" spans="1:6">
      <c r="A117" s="71" t="s">
        <v>71</v>
      </c>
      <c r="B117" s="72">
        <v>96.875</v>
      </c>
      <c r="C117" s="66">
        <v>2741.523406451613</v>
      </c>
      <c r="D117" s="66">
        <v>2246.4089496774195</v>
      </c>
      <c r="E117" s="66">
        <v>2466.8104774193548</v>
      </c>
      <c r="F117" s="66">
        <v>2245.8046761290325</v>
      </c>
    </row>
    <row r="118" spans="1:6">
      <c r="A118" s="71" t="s">
        <v>72</v>
      </c>
      <c r="B118" s="72">
        <v>89.5</v>
      </c>
      <c r="C118" s="66">
        <v>2684.2710949720672</v>
      </c>
      <c r="D118" s="66">
        <v>2087.246748603352</v>
      </c>
      <c r="E118" s="66">
        <v>2433.211597765363</v>
      </c>
      <c r="F118" s="66">
        <v>2207.4551620111729</v>
      </c>
    </row>
    <row r="119" spans="1:6">
      <c r="A119" s="71" t="s">
        <v>278</v>
      </c>
      <c r="B119" s="72">
        <v>127.25</v>
      </c>
      <c r="C119" s="66">
        <v>2777.0507426326135</v>
      </c>
      <c r="D119" s="66">
        <v>2346.5199292730845</v>
      </c>
      <c r="E119" s="66">
        <v>2569.6542868369356</v>
      </c>
      <c r="F119" s="66">
        <v>2229.2785540275054</v>
      </c>
    </row>
    <row r="120" spans="1:6">
      <c r="A120" s="71" t="s">
        <v>285</v>
      </c>
      <c r="B120" s="72">
        <v>31.875</v>
      </c>
      <c r="C120" s="66">
        <v>2698.1589333333336</v>
      </c>
      <c r="D120" s="66">
        <v>2174.6010980392157</v>
      </c>
      <c r="E120" s="66">
        <v>2486.6096941176475</v>
      </c>
      <c r="F120" s="66">
        <v>2109.5582117647059</v>
      </c>
    </row>
    <row r="121" spans="1:6">
      <c r="A121" s="71" t="s">
        <v>261</v>
      </c>
      <c r="B121" s="72">
        <v>36.375</v>
      </c>
      <c r="C121" s="66">
        <v>3891.3461443298975</v>
      </c>
      <c r="D121" s="66">
        <v>2575.5189003436426</v>
      </c>
      <c r="E121" s="66">
        <v>3163.0927835051552</v>
      </c>
      <c r="F121" s="66">
        <v>2783.8802199312718</v>
      </c>
    </row>
    <row r="122" spans="1:6">
      <c r="A122" s="71" t="s">
        <v>297</v>
      </c>
      <c r="B122" s="72">
        <v>19.5</v>
      </c>
      <c r="C122" s="66">
        <v>5111.0011282051282</v>
      </c>
      <c r="D122" s="66">
        <v>5063.1401025641026</v>
      </c>
      <c r="E122" s="66">
        <v>5111.0011282051282</v>
      </c>
      <c r="F122" s="66">
        <v>4640.517487179487</v>
      </c>
    </row>
    <row r="123" spans="1:6">
      <c r="A123" s="71" t="s">
        <v>230</v>
      </c>
      <c r="B123" s="72">
        <v>98.125</v>
      </c>
      <c r="C123" s="66">
        <v>2165.0632458598725</v>
      </c>
      <c r="D123" s="66">
        <v>1753.4479388535033</v>
      </c>
      <c r="E123" s="66">
        <v>1954.9379974522292</v>
      </c>
      <c r="F123" s="66">
        <v>1547.4183337579618</v>
      </c>
    </row>
    <row r="124" spans="1:6">
      <c r="A124" s="71" t="s">
        <v>130</v>
      </c>
      <c r="B124" s="72">
        <v>59.375</v>
      </c>
      <c r="C124" s="66">
        <v>3360.2857936842106</v>
      </c>
      <c r="D124" s="66">
        <v>2802.0422736842106</v>
      </c>
      <c r="E124" s="66">
        <v>3166.9931284210529</v>
      </c>
      <c r="F124" s="66">
        <v>2747.4354189473684</v>
      </c>
    </row>
    <row r="125" spans="1:6">
      <c r="A125" s="71" t="s">
        <v>273</v>
      </c>
      <c r="B125" s="72">
        <v>68.875</v>
      </c>
      <c r="C125" s="66">
        <v>2984.13254446461</v>
      </c>
      <c r="D125" s="66">
        <v>2430.4054301270417</v>
      </c>
      <c r="E125" s="66">
        <v>2811.1525081669693</v>
      </c>
      <c r="F125" s="66">
        <v>2438.6912667876591</v>
      </c>
    </row>
    <row r="126" spans="1:6">
      <c r="A126" s="71" t="s">
        <v>73</v>
      </c>
      <c r="B126" s="72">
        <v>60.375</v>
      </c>
      <c r="C126" s="66">
        <v>3286.0543602484472</v>
      </c>
      <c r="D126" s="66">
        <v>2577.9060207039338</v>
      </c>
      <c r="E126" s="66">
        <v>3010.7925797101452</v>
      </c>
      <c r="F126" s="66">
        <v>2799.2655734989648</v>
      </c>
    </row>
    <row r="127" spans="1:6">
      <c r="A127" s="71" t="s">
        <v>184</v>
      </c>
      <c r="B127" s="72">
        <v>60.5</v>
      </c>
      <c r="C127" s="66">
        <v>2948.875107438017</v>
      </c>
      <c r="D127" s="66">
        <v>2435.8491074380167</v>
      </c>
      <c r="E127" s="66">
        <v>2685.9699834710746</v>
      </c>
      <c r="F127" s="66">
        <v>2332.5381652892565</v>
      </c>
    </row>
    <row r="128" spans="1:6">
      <c r="A128" s="71" t="s">
        <v>74</v>
      </c>
      <c r="B128" s="72">
        <v>73.125</v>
      </c>
      <c r="C128" s="66">
        <v>2817.4675965811966</v>
      </c>
      <c r="D128" s="66">
        <v>2253.0919794871793</v>
      </c>
      <c r="E128" s="66">
        <v>2558.4911316239313</v>
      </c>
      <c r="F128" s="66">
        <v>2325.3860512820511</v>
      </c>
    </row>
    <row r="129" spans="1:6">
      <c r="A129" s="71" t="s">
        <v>213</v>
      </c>
      <c r="B129" s="72">
        <v>10.25</v>
      </c>
      <c r="C129" s="66">
        <v>2752.2134040296924</v>
      </c>
      <c r="D129" s="66">
        <v>2208.2298494167549</v>
      </c>
      <c r="E129" s="66">
        <v>2596.310965005302</v>
      </c>
      <c r="F129" s="66">
        <v>2402.385153764581</v>
      </c>
    </row>
    <row r="130" spans="1:6">
      <c r="A130" s="71" t="s">
        <v>113</v>
      </c>
      <c r="B130" s="72">
        <v>72.625</v>
      </c>
      <c r="C130" s="66">
        <v>3140.2502030981068</v>
      </c>
      <c r="D130" s="66">
        <v>2652.5810395869194</v>
      </c>
      <c r="E130" s="66">
        <v>2947.0491290877799</v>
      </c>
      <c r="F130" s="66">
        <v>2572.4705404475044</v>
      </c>
    </row>
    <row r="131" spans="1:6">
      <c r="A131" s="71" t="s">
        <v>114</v>
      </c>
      <c r="B131" s="72">
        <v>64.625</v>
      </c>
      <c r="C131" s="66">
        <v>3254.6356673114124</v>
      </c>
      <c r="D131" s="66">
        <v>2705.1810599613154</v>
      </c>
      <c r="E131" s="66">
        <v>2987.6323713733082</v>
      </c>
      <c r="F131" s="66">
        <v>2640.2255628626694</v>
      </c>
    </row>
    <row r="132" spans="1:6">
      <c r="A132" s="71" t="s">
        <v>304</v>
      </c>
      <c r="B132" s="72">
        <v>42.125</v>
      </c>
      <c r="C132" s="66">
        <v>4063.9605459940649</v>
      </c>
      <c r="D132" s="66">
        <v>2971.0239999999999</v>
      </c>
      <c r="E132" s="66">
        <v>3483.300985163205</v>
      </c>
      <c r="F132" s="66">
        <v>3005.8956676557864</v>
      </c>
    </row>
    <row r="133" spans="1:6">
      <c r="A133" s="71" t="s">
        <v>131</v>
      </c>
      <c r="B133" s="72">
        <v>89.875</v>
      </c>
      <c r="C133" s="66">
        <v>3348.6037719054239</v>
      </c>
      <c r="D133" s="66">
        <v>2430.3393602225315</v>
      </c>
      <c r="E133" s="66">
        <v>2760.4352712100135</v>
      </c>
      <c r="F133" s="66">
        <v>2321.8241223922109</v>
      </c>
    </row>
    <row r="134" spans="1:6">
      <c r="A134" s="71" t="s">
        <v>159</v>
      </c>
      <c r="B134" s="72">
        <v>102</v>
      </c>
      <c r="C134" s="66">
        <v>2783.6736666666666</v>
      </c>
      <c r="D134" s="66">
        <v>1887.6587941176469</v>
      </c>
      <c r="E134" s="66">
        <v>2184.7402745098038</v>
      </c>
      <c r="F134" s="66">
        <v>1873.6746372549017</v>
      </c>
    </row>
    <row r="135" spans="1:6">
      <c r="A135" s="71" t="s">
        <v>305</v>
      </c>
      <c r="B135" s="72">
        <v>23.375</v>
      </c>
      <c r="C135" s="66">
        <v>5574.1679999999997</v>
      </c>
      <c r="D135" s="66">
        <v>4846.2546737967914</v>
      </c>
      <c r="E135" s="66">
        <v>5137.8535614973262</v>
      </c>
      <c r="F135" s="66">
        <v>4865.3865240641708</v>
      </c>
    </row>
    <row r="136" spans="1:6">
      <c r="A136" s="71" t="s">
        <v>231</v>
      </c>
      <c r="B136" s="72">
        <v>97.375</v>
      </c>
      <c r="C136" s="66">
        <v>2581.2565237483955</v>
      </c>
      <c r="D136" s="66">
        <v>2110.4761899871633</v>
      </c>
      <c r="E136" s="66">
        <v>2506.2147060333764</v>
      </c>
      <c r="F136" s="66">
        <v>2081.8723594351732</v>
      </c>
    </row>
    <row r="137" spans="1:6">
      <c r="A137" s="71" t="s">
        <v>252</v>
      </c>
      <c r="B137" s="72">
        <v>14.25</v>
      </c>
      <c r="C137" s="66">
        <v>4348.7275087719299</v>
      </c>
      <c r="D137" s="66">
        <v>3464.1733333333336</v>
      </c>
      <c r="E137" s="66">
        <v>3929.9906666666666</v>
      </c>
      <c r="F137" s="66">
        <v>3503.5889122807016</v>
      </c>
    </row>
    <row r="138" spans="1:6">
      <c r="A138" s="71" t="s">
        <v>75</v>
      </c>
      <c r="B138" s="72">
        <v>76.875</v>
      </c>
      <c r="C138" s="66">
        <v>2765.0731837398371</v>
      </c>
      <c r="D138" s="66">
        <v>2221.1239414634147</v>
      </c>
      <c r="E138" s="66">
        <v>2508.5360910569107</v>
      </c>
      <c r="F138" s="66">
        <v>2274.1239674796748</v>
      </c>
    </row>
    <row r="139" spans="1:6">
      <c r="A139" s="71" t="s">
        <v>215</v>
      </c>
      <c r="B139" s="72">
        <v>23.25</v>
      </c>
      <c r="C139" s="66">
        <v>4115.7977204301078</v>
      </c>
      <c r="D139" s="66">
        <v>3135.2921720430109</v>
      </c>
      <c r="E139" s="66">
        <v>3720.0987956989252</v>
      </c>
      <c r="F139" s="66">
        <v>3366.3926881720431</v>
      </c>
    </row>
    <row r="140" spans="1:6">
      <c r="A140" s="71" t="s">
        <v>115</v>
      </c>
      <c r="B140" s="72">
        <v>105.25</v>
      </c>
      <c r="C140" s="66">
        <v>2987.1070213776725</v>
      </c>
      <c r="D140" s="66">
        <v>2378.172</v>
      </c>
      <c r="E140" s="66">
        <v>2665.3584608076007</v>
      </c>
      <c r="F140" s="66">
        <v>2323.9713159144894</v>
      </c>
    </row>
    <row r="141" spans="1:6">
      <c r="A141" s="71" t="s">
        <v>76</v>
      </c>
      <c r="B141" s="72">
        <v>166.25</v>
      </c>
      <c r="C141" s="66">
        <v>2659.4606496240599</v>
      </c>
      <c r="D141" s="66">
        <v>2124.3178706766917</v>
      </c>
      <c r="E141" s="66">
        <v>2419.1897924812029</v>
      </c>
      <c r="F141" s="66">
        <v>2086.1216541353383</v>
      </c>
    </row>
    <row r="142" spans="1:6">
      <c r="A142" s="71" t="s">
        <v>201</v>
      </c>
      <c r="B142" s="72">
        <v>14.125</v>
      </c>
      <c r="C142" s="66">
        <v>3643.6752566371683</v>
      </c>
      <c r="D142" s="66">
        <v>2592.4957168141591</v>
      </c>
      <c r="E142" s="66">
        <v>3144.4671150442477</v>
      </c>
      <c r="F142" s="66">
        <v>2626.5535575221238</v>
      </c>
    </row>
    <row r="143" spans="1:6">
      <c r="A143" s="71" t="s">
        <v>77</v>
      </c>
      <c r="B143" s="72">
        <v>84.25</v>
      </c>
      <c r="C143" s="66">
        <v>2777.1086290801186</v>
      </c>
      <c r="D143" s="66">
        <v>2306.096</v>
      </c>
      <c r="E143" s="66">
        <v>2558.6345756676556</v>
      </c>
      <c r="F143" s="66">
        <v>2332.0524272997036</v>
      </c>
    </row>
    <row r="144" spans="1:6">
      <c r="A144" s="71" t="s">
        <v>290</v>
      </c>
      <c r="B144" s="72">
        <v>40.875</v>
      </c>
      <c r="C144" s="66">
        <v>3128.2391681957188</v>
      </c>
      <c r="D144" s="66">
        <v>2359.3487706422015</v>
      </c>
      <c r="E144" s="66">
        <v>2784.8391437308869</v>
      </c>
      <c r="F144" s="66">
        <v>2575.37301529052</v>
      </c>
    </row>
    <row r="145" spans="1:6">
      <c r="A145" s="71" t="s">
        <v>78</v>
      </c>
      <c r="B145" s="72">
        <v>124.375</v>
      </c>
      <c r="C145" s="66">
        <v>3419.9781628140704</v>
      </c>
      <c r="D145" s="66">
        <v>2772.2284381909549</v>
      </c>
      <c r="E145" s="66">
        <v>3038.7600804020099</v>
      </c>
      <c r="F145" s="66">
        <v>2774.4050331658291</v>
      </c>
    </row>
    <row r="146" spans="1:6">
      <c r="A146" s="71" t="s">
        <v>171</v>
      </c>
      <c r="B146" s="72">
        <v>85.375</v>
      </c>
      <c r="C146" s="66">
        <v>2965.2091244509515</v>
      </c>
      <c r="D146" s="66">
        <v>2345.5780497803808</v>
      </c>
      <c r="E146" s="66">
        <v>2606.0381376281111</v>
      </c>
      <c r="F146" s="66">
        <v>2232.679672035139</v>
      </c>
    </row>
    <row r="147" spans="1:6">
      <c r="A147" s="71" t="s">
        <v>299</v>
      </c>
      <c r="B147" s="72">
        <v>33.25</v>
      </c>
      <c r="C147" s="66">
        <v>3914.2484210526318</v>
      </c>
      <c r="D147" s="66">
        <v>3248.6722706766918</v>
      </c>
      <c r="E147" s="66">
        <v>3671.5903759398498</v>
      </c>
      <c r="F147" s="66">
        <v>3634.2895338345866</v>
      </c>
    </row>
    <row r="148" spans="1:6">
      <c r="A148" s="71" t="s">
        <v>160</v>
      </c>
      <c r="B148" s="72">
        <v>110</v>
      </c>
      <c r="C148" s="66">
        <v>2315.753290909091</v>
      </c>
      <c r="D148" s="66">
        <v>1555.3207090909091</v>
      </c>
      <c r="E148" s="66">
        <v>1803.8844545454544</v>
      </c>
      <c r="F148" s="66">
        <v>1539.4141090909088</v>
      </c>
    </row>
    <row r="149" spans="1:6">
      <c r="A149" s="71" t="s">
        <v>132</v>
      </c>
      <c r="B149" s="72">
        <v>62.625</v>
      </c>
      <c r="C149" s="66">
        <v>3479.6862115768463</v>
      </c>
      <c r="D149" s="66">
        <v>2636.6157604790419</v>
      </c>
      <c r="E149" s="66">
        <v>3021.5424031936127</v>
      </c>
      <c r="F149" s="66">
        <v>2595.0957125748505</v>
      </c>
    </row>
    <row r="150" spans="1:6">
      <c r="A150" s="71" t="s">
        <v>232</v>
      </c>
      <c r="B150" s="72">
        <v>87.25</v>
      </c>
      <c r="C150" s="66">
        <v>2472.7851002865327</v>
      </c>
      <c r="D150" s="66">
        <v>2010.9356561604584</v>
      </c>
      <c r="E150" s="66">
        <v>2266.4586590257882</v>
      </c>
      <c r="F150" s="66">
        <v>1832.3776045845275</v>
      </c>
    </row>
    <row r="151" spans="1:6">
      <c r="A151" s="71" t="s">
        <v>79</v>
      </c>
      <c r="B151" s="72">
        <v>77</v>
      </c>
      <c r="C151" s="66">
        <v>3229.4523896103897</v>
      </c>
      <c r="D151" s="66">
        <v>2684.7318831168832</v>
      </c>
      <c r="E151" s="66">
        <v>3004.5292077922081</v>
      </c>
      <c r="F151" s="66">
        <v>2772.2474675324679</v>
      </c>
    </row>
    <row r="152" spans="1:6">
      <c r="A152" s="71" t="s">
        <v>262</v>
      </c>
      <c r="B152" s="72">
        <v>100.75</v>
      </c>
      <c r="C152" s="66">
        <v>3246.4589081885856</v>
      </c>
      <c r="D152" s="66">
        <v>2430.313141439206</v>
      </c>
      <c r="E152" s="66">
        <v>2779.4465508684862</v>
      </c>
      <c r="F152" s="66">
        <v>2427.9120992555827</v>
      </c>
    </row>
    <row r="153" spans="1:6">
      <c r="A153" s="71" t="s">
        <v>116</v>
      </c>
      <c r="B153" s="72">
        <v>97.25</v>
      </c>
      <c r="C153" s="66">
        <v>2974.2062519280203</v>
      </c>
      <c r="D153" s="66">
        <v>2446.0757634961437</v>
      </c>
      <c r="E153" s="66">
        <v>2711.5957840616961</v>
      </c>
      <c r="F153" s="66">
        <v>2342.504853470437</v>
      </c>
    </row>
    <row r="154" spans="1:6">
      <c r="A154" s="71" t="s">
        <v>80</v>
      </c>
      <c r="B154" s="72">
        <v>93.375</v>
      </c>
      <c r="C154" s="66">
        <v>2715.1516680053551</v>
      </c>
      <c r="D154" s="66">
        <v>2252.3429290495314</v>
      </c>
      <c r="E154" s="66">
        <v>2523.5308273092373</v>
      </c>
      <c r="F154" s="66">
        <v>2300.4563427041498</v>
      </c>
    </row>
    <row r="155" spans="1:6">
      <c r="A155" s="71" t="s">
        <v>81</v>
      </c>
      <c r="B155" s="72">
        <v>109.75</v>
      </c>
      <c r="C155" s="66">
        <v>3389.7229157175402</v>
      </c>
      <c r="D155" s="66">
        <v>2764.9812574031894</v>
      </c>
      <c r="E155" s="66">
        <v>3081.8598997722097</v>
      </c>
      <c r="F155" s="66">
        <v>2856.8562733485196</v>
      </c>
    </row>
    <row r="156" spans="1:6">
      <c r="A156" s="71" t="s">
        <v>82</v>
      </c>
      <c r="B156" s="72">
        <v>80.375</v>
      </c>
      <c r="C156" s="66">
        <v>3770.4458475894239</v>
      </c>
      <c r="D156" s="66">
        <v>3111.7408646967338</v>
      </c>
      <c r="E156" s="66">
        <v>3391.240248833592</v>
      </c>
      <c r="F156" s="66">
        <v>3151.8036454121302</v>
      </c>
    </row>
    <row r="157" spans="1:6">
      <c r="A157" s="71" t="s">
        <v>233</v>
      </c>
      <c r="B157" s="72">
        <v>126.5</v>
      </c>
      <c r="C157" s="66">
        <v>2680.4931778656128</v>
      </c>
      <c r="D157" s="66">
        <v>1939.041976284585</v>
      </c>
      <c r="E157" s="66">
        <v>2340.639865612648</v>
      </c>
      <c r="F157" s="66">
        <v>1761.1659683794467</v>
      </c>
    </row>
    <row r="158" spans="1:6">
      <c r="A158" s="71" t="s">
        <v>83</v>
      </c>
      <c r="B158" s="72">
        <v>74.75</v>
      </c>
      <c r="C158" s="66">
        <v>2815.8507023411371</v>
      </c>
      <c r="D158" s="66">
        <v>2205.7336187290966</v>
      </c>
      <c r="E158" s="66">
        <v>2592.9134715719065</v>
      </c>
      <c r="F158" s="66">
        <v>2366.8083478260869</v>
      </c>
    </row>
    <row r="159" spans="1:6">
      <c r="A159" s="71" t="s">
        <v>146</v>
      </c>
      <c r="B159" s="72">
        <v>101.875</v>
      </c>
      <c r="C159" s="66">
        <v>2868.7785325153372</v>
      </c>
      <c r="D159" s="66">
        <v>2479.619455214724</v>
      </c>
      <c r="E159" s="66">
        <v>2688.2419926380367</v>
      </c>
      <c r="F159" s="66">
        <v>2350.7456294478525</v>
      </c>
    </row>
    <row r="160" spans="1:6">
      <c r="A160" s="71" t="s">
        <v>117</v>
      </c>
      <c r="B160" s="72">
        <v>100.375</v>
      </c>
      <c r="C160" s="66">
        <v>2733.3173100871727</v>
      </c>
      <c r="D160" s="66">
        <v>2246.2622266500621</v>
      </c>
      <c r="E160" s="66">
        <v>2495.0949240348691</v>
      </c>
      <c r="F160" s="66">
        <v>2158.9658679950185</v>
      </c>
    </row>
    <row r="161" spans="1:6">
      <c r="A161" s="71" t="s">
        <v>287</v>
      </c>
      <c r="B161" s="72">
        <v>81.375</v>
      </c>
      <c r="C161" s="66">
        <v>3884.4609523809527</v>
      </c>
      <c r="D161" s="66">
        <v>3056.5504393241167</v>
      </c>
      <c r="E161" s="66">
        <v>3601.3118279569894</v>
      </c>
      <c r="F161" s="66">
        <v>3189.1737265745005</v>
      </c>
    </row>
    <row r="162" spans="1:6">
      <c r="A162" s="71" t="s">
        <v>292</v>
      </c>
      <c r="B162" s="72">
        <v>75.25</v>
      </c>
      <c r="C162" s="66">
        <v>3382.1402790697675</v>
      </c>
      <c r="D162" s="66">
        <v>2673.3968637873754</v>
      </c>
      <c r="E162" s="66">
        <v>3055.8678538205982</v>
      </c>
      <c r="F162" s="66">
        <v>2687.7035747508307</v>
      </c>
    </row>
    <row r="163" spans="1:6">
      <c r="A163" s="71" t="s">
        <v>84</v>
      </c>
      <c r="B163" s="72">
        <v>52.625</v>
      </c>
      <c r="C163" s="66">
        <v>3299.1116389548692</v>
      </c>
      <c r="D163" s="66">
        <v>2661.0501282660334</v>
      </c>
      <c r="E163" s="66">
        <v>3017.9308883610452</v>
      </c>
      <c r="F163" s="66">
        <v>2774.7436009501189</v>
      </c>
    </row>
    <row r="164" spans="1:6">
      <c r="A164" s="71" t="s">
        <v>234</v>
      </c>
      <c r="B164" s="72">
        <v>107.625</v>
      </c>
      <c r="C164" s="66">
        <v>2610.7338350754935</v>
      </c>
      <c r="D164" s="66">
        <v>2077.4566132404184</v>
      </c>
      <c r="E164" s="66">
        <v>2344.4154982578398</v>
      </c>
      <c r="F164" s="66">
        <v>1906.4106945412311</v>
      </c>
    </row>
    <row r="165" spans="1:6">
      <c r="A165" s="71" t="s">
        <v>85</v>
      </c>
      <c r="B165" s="72">
        <v>54.375</v>
      </c>
      <c r="C165" s="66">
        <v>3067.3731310344833</v>
      </c>
      <c r="D165" s="66">
        <v>2491.7102712643682</v>
      </c>
      <c r="E165" s="66">
        <v>2846.1614896551728</v>
      </c>
      <c r="F165" s="66">
        <v>2613.6639080459772</v>
      </c>
    </row>
    <row r="166" spans="1:6">
      <c r="A166" s="71" t="s">
        <v>86</v>
      </c>
      <c r="B166" s="72">
        <v>186.5</v>
      </c>
      <c r="C166" s="66">
        <v>3096.5650777479891</v>
      </c>
      <c r="D166" s="66">
        <v>2418.8200589812332</v>
      </c>
      <c r="E166" s="66">
        <v>2686.7317694369972</v>
      </c>
      <c r="F166" s="66">
        <v>2462.4274101876672</v>
      </c>
    </row>
    <row r="167" spans="1:6">
      <c r="A167" s="71" t="s">
        <v>161</v>
      </c>
      <c r="B167" s="72">
        <v>80.125</v>
      </c>
      <c r="C167" s="66">
        <v>2890.6576848673949</v>
      </c>
      <c r="D167" s="66">
        <v>2269.1215101404055</v>
      </c>
      <c r="E167" s="66">
        <v>2642.8694040561627</v>
      </c>
      <c r="F167" s="66">
        <v>2334.6924680187212</v>
      </c>
    </row>
    <row r="168" spans="1:6">
      <c r="A168" s="71" t="s">
        <v>87</v>
      </c>
      <c r="B168" s="72">
        <v>83.375</v>
      </c>
      <c r="C168" s="66">
        <v>2799.6771574212894</v>
      </c>
      <c r="D168" s="66">
        <v>2216.6806836581709</v>
      </c>
      <c r="E168" s="66">
        <v>2528.6077841079459</v>
      </c>
      <c r="F168" s="66">
        <v>2193.9348965517247</v>
      </c>
    </row>
    <row r="169" spans="1:6">
      <c r="A169" s="71" t="s">
        <v>118</v>
      </c>
      <c r="B169" s="72">
        <v>103.125</v>
      </c>
      <c r="C169" s="66">
        <v>2929.6941672727276</v>
      </c>
      <c r="D169" s="66">
        <v>2407.1610375757573</v>
      </c>
      <c r="E169" s="66">
        <v>2649.2187054545457</v>
      </c>
      <c r="F169" s="66">
        <v>2301.8286642424241</v>
      </c>
    </row>
    <row r="170" spans="1:6">
      <c r="A170" s="71" t="s">
        <v>88</v>
      </c>
      <c r="B170" s="72">
        <v>94.125</v>
      </c>
      <c r="C170" s="66">
        <v>3082.4262204515276</v>
      </c>
      <c r="D170" s="66">
        <v>2463.8265710491369</v>
      </c>
      <c r="E170" s="66">
        <v>2696.5844037184597</v>
      </c>
      <c r="F170" s="66">
        <v>2480.0001593625502</v>
      </c>
    </row>
    <row r="171" spans="1:6">
      <c r="A171" s="71" t="s">
        <v>89</v>
      </c>
      <c r="B171" s="72">
        <v>65.25</v>
      </c>
      <c r="C171" s="66">
        <v>3095.5762758620685</v>
      </c>
      <c r="D171" s="66">
        <v>2453.9432030651342</v>
      </c>
      <c r="E171" s="66">
        <v>2852.8606896551719</v>
      </c>
      <c r="F171" s="66">
        <v>2612.5760153256701</v>
      </c>
    </row>
    <row r="172" spans="1:6">
      <c r="A172" s="71" t="s">
        <v>90</v>
      </c>
      <c r="B172" s="72">
        <v>49.5</v>
      </c>
      <c r="C172" s="66">
        <v>3119.7146868686864</v>
      </c>
      <c r="D172" s="66">
        <v>2435.611393939394</v>
      </c>
      <c r="E172" s="66">
        <v>2815.4783636363632</v>
      </c>
      <c r="F172" s="66">
        <v>2577.0882222222217</v>
      </c>
    </row>
    <row r="173" spans="1:6">
      <c r="A173" s="71" t="s">
        <v>91</v>
      </c>
      <c r="B173" s="72">
        <v>74.25</v>
      </c>
      <c r="C173" s="66">
        <v>2787.3437171717173</v>
      </c>
      <c r="D173" s="66">
        <v>2201.6026531986531</v>
      </c>
      <c r="E173" s="66">
        <v>2572.4170505050506</v>
      </c>
      <c r="F173" s="66">
        <v>2354.6549898989897</v>
      </c>
    </row>
    <row r="174" spans="1:6">
      <c r="A174" s="71" t="s">
        <v>122</v>
      </c>
      <c r="B174" s="72">
        <v>218</v>
      </c>
      <c r="C174" s="66">
        <v>3500.6600412844036</v>
      </c>
      <c r="D174" s="66">
        <v>2839.784605504587</v>
      </c>
      <c r="E174" s="66">
        <v>3420.6837614678898</v>
      </c>
      <c r="F174" s="66">
        <v>3081.6985871559627</v>
      </c>
    </row>
    <row r="175" spans="1:6">
      <c r="A175" s="71" t="s">
        <v>281</v>
      </c>
      <c r="B175" s="72">
        <v>97</v>
      </c>
      <c r="C175" s="66">
        <v>3284.8804432989691</v>
      </c>
      <c r="D175" s="66">
        <v>2626.5805567010311</v>
      </c>
      <c r="E175" s="66">
        <v>2926.6257628865983</v>
      </c>
      <c r="F175" s="66">
        <v>2661.0562164948456</v>
      </c>
    </row>
    <row r="176" spans="1:6">
      <c r="A176" s="71" t="s">
        <v>147</v>
      </c>
      <c r="B176" s="72">
        <v>67.125</v>
      </c>
      <c r="C176" s="66">
        <v>2754.4387932960899</v>
      </c>
      <c r="D176" s="66">
        <v>2067.789720670391</v>
      </c>
      <c r="E176" s="66">
        <v>2456.4869720670395</v>
      </c>
      <c r="F176" s="66">
        <v>2192.977236499069</v>
      </c>
    </row>
    <row r="177" spans="1:6">
      <c r="A177" s="71" t="s">
        <v>180</v>
      </c>
      <c r="B177" s="72">
        <v>32.25</v>
      </c>
      <c r="C177" s="66">
        <v>3490.0176124031009</v>
      </c>
      <c r="D177" s="66">
        <v>2836.5873798449611</v>
      </c>
      <c r="E177" s="66">
        <v>3160.160868217054</v>
      </c>
      <c r="F177" s="66">
        <v>2696.2969302325582</v>
      </c>
    </row>
    <row r="178" spans="1:6">
      <c r="A178" s="71" t="s">
        <v>148</v>
      </c>
      <c r="B178" s="72">
        <v>65.125</v>
      </c>
      <c r="C178" s="66">
        <v>3310.9307024952013</v>
      </c>
      <c r="D178" s="66">
        <v>2738.8103339731283</v>
      </c>
      <c r="E178" s="66">
        <v>3115.8717850287908</v>
      </c>
      <c r="F178" s="66">
        <v>2782.690595009597</v>
      </c>
    </row>
    <row r="179" spans="1:6">
      <c r="A179" s="71" t="s">
        <v>194</v>
      </c>
      <c r="B179" s="72">
        <v>64.5</v>
      </c>
      <c r="C179" s="66">
        <v>3978.3920930232557</v>
      </c>
      <c r="D179" s="66">
        <v>3275.0844806201549</v>
      </c>
      <c r="E179" s="66">
        <v>3612.716372093023</v>
      </c>
      <c r="F179" s="66">
        <v>3123.2918139534881</v>
      </c>
    </row>
    <row r="180" spans="1:6">
      <c r="A180" s="71" t="s">
        <v>202</v>
      </c>
      <c r="B180" s="72">
        <v>103.875</v>
      </c>
      <c r="C180" s="66">
        <v>3089.4903778580028</v>
      </c>
      <c r="D180" s="66">
        <v>2422.7437785800244</v>
      </c>
      <c r="E180" s="66">
        <v>2747.6261756919375</v>
      </c>
      <c r="F180" s="66">
        <v>2384.4071720818292</v>
      </c>
    </row>
    <row r="181" spans="1:6">
      <c r="A181" s="71" t="s">
        <v>92</v>
      </c>
      <c r="B181" s="72">
        <v>77.625</v>
      </c>
      <c r="C181" s="66">
        <v>4764.1059710144928</v>
      </c>
      <c r="D181" s="66">
        <v>3826.3376747181965</v>
      </c>
      <c r="E181" s="66">
        <v>4438.7197552334947</v>
      </c>
      <c r="F181" s="66">
        <v>4230.4489919484713</v>
      </c>
    </row>
    <row r="182" spans="1:6">
      <c r="A182" s="71" t="s">
        <v>119</v>
      </c>
      <c r="B182" s="72">
        <v>109</v>
      </c>
      <c r="C182" s="66">
        <v>3238.0111834862391</v>
      </c>
      <c r="D182" s="66">
        <v>2664.8383394495413</v>
      </c>
      <c r="E182" s="66">
        <v>2950.4735688073401</v>
      </c>
      <c r="F182" s="66">
        <v>2541.9693486238534</v>
      </c>
    </row>
    <row r="183" spans="1:6">
      <c r="A183" s="71" t="s">
        <v>188</v>
      </c>
      <c r="B183" s="72">
        <v>44.875</v>
      </c>
      <c r="C183" s="66">
        <v>3641.1720779944289</v>
      </c>
      <c r="D183" s="66">
        <v>2722.3000334261842</v>
      </c>
      <c r="E183" s="66">
        <v>3128.598016713092</v>
      </c>
      <c r="F183" s="66">
        <v>2604.0349860724236</v>
      </c>
    </row>
    <row r="184" spans="1:6">
      <c r="A184" s="71" t="s">
        <v>268</v>
      </c>
      <c r="B184" s="72">
        <v>32</v>
      </c>
      <c r="C184" s="66">
        <v>3379.5909999999999</v>
      </c>
      <c r="D184" s="66">
        <v>2910.0837499999998</v>
      </c>
      <c r="E184" s="66">
        <v>3148.1847499999999</v>
      </c>
      <c r="F184" s="66">
        <v>2886.4020937499999</v>
      </c>
    </row>
    <row r="185" spans="1:6">
      <c r="A185" s="71" t="s">
        <v>93</v>
      </c>
      <c r="B185" s="72">
        <v>68.125</v>
      </c>
      <c r="C185" s="66">
        <v>3066.227390825688</v>
      </c>
      <c r="D185" s="66">
        <v>2496.4867669724767</v>
      </c>
      <c r="E185" s="66">
        <v>2765.0219889908258</v>
      </c>
      <c r="F185" s="66">
        <v>2543.6710605504586</v>
      </c>
    </row>
    <row r="186" spans="1:6">
      <c r="A186" s="71" t="s">
        <v>94</v>
      </c>
      <c r="B186" s="72">
        <v>49.25</v>
      </c>
      <c r="C186" s="66">
        <v>3236.4952284263964</v>
      </c>
      <c r="D186" s="66">
        <v>2244.2837563451776</v>
      </c>
      <c r="E186" s="66">
        <v>2739.3193908629446</v>
      </c>
      <c r="F186" s="66">
        <v>2347.2104974619288</v>
      </c>
    </row>
    <row r="187" spans="1:6">
      <c r="A187" s="71" t="s">
        <v>149</v>
      </c>
      <c r="B187" s="72">
        <v>151.25</v>
      </c>
      <c r="C187" s="66">
        <v>2898.1250975206608</v>
      </c>
      <c r="D187" s="66">
        <v>2448.3134016528925</v>
      </c>
      <c r="E187" s="66">
        <v>2688.4433256198345</v>
      </c>
      <c r="F187" s="66">
        <v>2343.9116033057849</v>
      </c>
    </row>
    <row r="188" spans="1:6">
      <c r="A188" s="71" t="s">
        <v>190</v>
      </c>
      <c r="B188" s="72">
        <v>80.875</v>
      </c>
      <c r="C188" s="66">
        <v>2980.2875919629055</v>
      </c>
      <c r="D188" s="66">
        <v>2264.1502318392581</v>
      </c>
      <c r="E188" s="66">
        <v>2494.1689644513135</v>
      </c>
      <c r="F188" s="66">
        <v>1951.2447975270479</v>
      </c>
    </row>
    <row r="189" spans="1:6">
      <c r="A189" s="71" t="s">
        <v>95</v>
      </c>
      <c r="B189" s="72">
        <v>104.875</v>
      </c>
      <c r="C189" s="66">
        <v>3220.6908891537546</v>
      </c>
      <c r="D189" s="66">
        <v>2566.5464219308701</v>
      </c>
      <c r="E189" s="66">
        <v>2921.4486960667459</v>
      </c>
      <c r="F189" s="66">
        <v>2722.5188271752081</v>
      </c>
    </row>
    <row r="190" spans="1:6">
      <c r="A190" s="71" t="s">
        <v>173</v>
      </c>
      <c r="B190" s="72">
        <v>53</v>
      </c>
      <c r="C190" s="66">
        <v>3376.2607924528297</v>
      </c>
      <c r="D190" s="66">
        <v>2720.5622452830189</v>
      </c>
      <c r="E190" s="66">
        <v>3061.5186792452828</v>
      </c>
      <c r="F190" s="66">
        <v>2684.1653018867923</v>
      </c>
    </row>
    <row r="191" spans="1:6">
      <c r="A191" s="71" t="s">
        <v>283</v>
      </c>
      <c r="B191" s="72">
        <v>21.25</v>
      </c>
      <c r="C191" s="66">
        <v>3454.6578352941174</v>
      </c>
      <c r="D191" s="66">
        <v>2856.197411764706</v>
      </c>
      <c r="E191" s="66">
        <v>3160.6626823529409</v>
      </c>
      <c r="F191" s="66">
        <v>2797.358070588235</v>
      </c>
    </row>
    <row r="192" spans="1:6">
      <c r="A192" s="71" t="s">
        <v>96</v>
      </c>
      <c r="B192" s="72">
        <v>105.875</v>
      </c>
      <c r="C192" s="66">
        <v>3201.4496151121607</v>
      </c>
      <c r="D192" s="66">
        <v>2338.8068854781582</v>
      </c>
      <c r="E192" s="66">
        <v>2762.5596977567889</v>
      </c>
      <c r="F192" s="66">
        <v>2558.7396269185356</v>
      </c>
    </row>
    <row r="193" spans="1:6">
      <c r="A193" s="71" t="s">
        <v>97</v>
      </c>
      <c r="B193" s="72">
        <v>97</v>
      </c>
      <c r="C193" s="66">
        <v>2922.1028762886599</v>
      </c>
      <c r="D193" s="66">
        <v>2353.956391752577</v>
      </c>
      <c r="E193" s="66">
        <v>2611.1832783505156</v>
      </c>
      <c r="F193" s="66">
        <v>2394.2865876288661</v>
      </c>
    </row>
    <row r="194" spans="1:6">
      <c r="A194" s="71" t="s">
        <v>133</v>
      </c>
      <c r="B194" s="72">
        <v>26.25</v>
      </c>
      <c r="C194" s="66">
        <v>4233.454552380952</v>
      </c>
      <c r="D194" s="66">
        <v>3590.010057142857</v>
      </c>
      <c r="E194" s="66">
        <v>4188.3203809523811</v>
      </c>
      <c r="F194" s="66">
        <v>3773.8396952380954</v>
      </c>
    </row>
    <row r="195" spans="1:6">
      <c r="A195" s="71" t="s">
        <v>177</v>
      </c>
      <c r="B195" s="72">
        <v>73.375</v>
      </c>
      <c r="C195" s="66">
        <v>2358.0518296422483</v>
      </c>
      <c r="D195" s="66">
        <v>1988.2395911413967</v>
      </c>
      <c r="E195" s="66">
        <v>2233.6251993185688</v>
      </c>
      <c r="F195" s="66">
        <v>1869.2452879045995</v>
      </c>
    </row>
    <row r="196" spans="1:6">
      <c r="A196" s="71" t="s">
        <v>150</v>
      </c>
      <c r="B196" s="72">
        <v>80.5</v>
      </c>
      <c r="C196" s="66">
        <v>3093.9734658385091</v>
      </c>
      <c r="D196" s="66">
        <v>2451.3862608695654</v>
      </c>
      <c r="E196" s="66">
        <v>3093.9734658385091</v>
      </c>
      <c r="F196" s="66">
        <v>2767.8569689440992</v>
      </c>
    </row>
    <row r="197" spans="1:6">
      <c r="A197" s="71" t="s">
        <v>203</v>
      </c>
      <c r="B197" s="72">
        <v>16.125</v>
      </c>
      <c r="C197" s="66">
        <v>3794.0283410852712</v>
      </c>
      <c r="D197" s="66">
        <v>2995.4912868217052</v>
      </c>
      <c r="E197" s="66">
        <v>3413.7061085271316</v>
      </c>
      <c r="F197" s="66">
        <v>2957.3118139534877</v>
      </c>
    </row>
    <row r="198" spans="1:6">
      <c r="A198" s="71" t="s">
        <v>98</v>
      </c>
      <c r="B198" s="72">
        <v>74</v>
      </c>
      <c r="C198" s="66">
        <v>3370.4116216216221</v>
      </c>
      <c r="D198" s="66">
        <v>2770.1018918918921</v>
      </c>
      <c r="E198" s="66">
        <v>3059.5686756756759</v>
      </c>
      <c r="F198" s="66">
        <v>2831.914608108108</v>
      </c>
    </row>
    <row r="199" spans="1:6">
      <c r="A199" s="71" t="s">
        <v>210</v>
      </c>
      <c r="B199" s="72">
        <v>12</v>
      </c>
      <c r="C199" s="66">
        <v>2667.2514999999999</v>
      </c>
      <c r="D199" s="66">
        <v>2228.4135833333335</v>
      </c>
      <c r="E199" s="66">
        <v>2454.0762500000001</v>
      </c>
      <c r="F199" s="66">
        <v>2131.0535</v>
      </c>
    </row>
    <row r="200" spans="1:6">
      <c r="A200" s="71" t="s">
        <v>167</v>
      </c>
      <c r="B200" s="72">
        <v>75.5</v>
      </c>
      <c r="C200" s="66">
        <v>2988.8831390728478</v>
      </c>
      <c r="D200" s="66">
        <v>2582.1586357615897</v>
      </c>
      <c r="E200" s="66">
        <v>2865.6881192052983</v>
      </c>
      <c r="F200" s="66">
        <v>2493.7508741721863</v>
      </c>
    </row>
    <row r="201" spans="1:6">
      <c r="A201" s="71" t="s">
        <v>269</v>
      </c>
      <c r="B201" s="72">
        <v>168.875</v>
      </c>
      <c r="C201" s="66">
        <v>3114.58948926721</v>
      </c>
      <c r="D201" s="66">
        <v>2493.084370096225</v>
      </c>
      <c r="E201" s="66">
        <v>2727.9129533678761</v>
      </c>
      <c r="F201" s="66">
        <v>2392.6115529237604</v>
      </c>
    </row>
    <row r="202" spans="1:6">
      <c r="A202" s="71" t="s">
        <v>219</v>
      </c>
      <c r="B202" s="72">
        <v>24.125</v>
      </c>
      <c r="C202" s="66">
        <v>4285.3549844559593</v>
      </c>
      <c r="D202" s="66">
        <v>3674.5292020725392</v>
      </c>
      <c r="E202" s="66">
        <v>4013.7694922279798</v>
      </c>
      <c r="F202" s="66">
        <v>3528.2099896373065</v>
      </c>
    </row>
    <row r="203" spans="1:6">
      <c r="A203" s="71" t="s">
        <v>235</v>
      </c>
      <c r="B203" s="72">
        <v>101.5</v>
      </c>
      <c r="C203" s="66">
        <v>2918.7662068965519</v>
      </c>
      <c r="D203" s="66">
        <v>2218.0792019704431</v>
      </c>
      <c r="E203" s="66">
        <v>2781.7379704433502</v>
      </c>
      <c r="F203" s="66">
        <v>2373.4598719211822</v>
      </c>
    </row>
    <row r="204" spans="1:6">
      <c r="A204" s="71" t="s">
        <v>185</v>
      </c>
      <c r="B204" s="72">
        <v>64.875</v>
      </c>
      <c r="C204" s="66">
        <v>3362.8711676300577</v>
      </c>
      <c r="D204" s="66">
        <v>2756.6941194605006</v>
      </c>
      <c r="E204" s="66">
        <v>2985.9036146435456</v>
      </c>
      <c r="F204" s="66">
        <v>2613.7984277456649</v>
      </c>
    </row>
    <row r="205" spans="1:6">
      <c r="A205" s="71" t="s">
        <v>307</v>
      </c>
      <c r="B205" s="72">
        <v>38</v>
      </c>
      <c r="C205" s="66">
        <v>4022.4322105263159</v>
      </c>
      <c r="D205" s="66">
        <v>3302.0187368421052</v>
      </c>
      <c r="E205" s="66">
        <v>3604.9278684210526</v>
      </c>
      <c r="F205" s="66">
        <v>3213.1372368421053</v>
      </c>
    </row>
    <row r="206" spans="1:6">
      <c r="A206" s="71" t="s">
        <v>293</v>
      </c>
      <c r="B206" s="72">
        <v>105.375</v>
      </c>
      <c r="C206" s="66">
        <v>3314.4410438908658</v>
      </c>
      <c r="D206" s="66">
        <v>2263.1901304863582</v>
      </c>
      <c r="E206" s="66">
        <v>2616.4291814946619</v>
      </c>
      <c r="F206" s="66">
        <v>2004.9055088967966</v>
      </c>
    </row>
    <row r="207" spans="1:6">
      <c r="A207" s="71" t="s">
        <v>120</v>
      </c>
      <c r="B207" s="72">
        <v>131.75</v>
      </c>
      <c r="C207" s="66">
        <v>3003.7368273244783</v>
      </c>
      <c r="D207" s="66">
        <v>2503.0969487666034</v>
      </c>
      <c r="E207" s="66">
        <v>2771.6525464895635</v>
      </c>
      <c r="F207" s="66">
        <v>2425.1979430740034</v>
      </c>
    </row>
    <row r="208" spans="1:6">
      <c r="A208" s="71" t="s">
        <v>134</v>
      </c>
      <c r="B208" s="72">
        <v>161</v>
      </c>
      <c r="C208" s="66">
        <v>2472.5081552795027</v>
      </c>
      <c r="D208" s="66">
        <v>1854.5992919254656</v>
      </c>
      <c r="E208" s="66">
        <v>2230.2455962732915</v>
      </c>
      <c r="F208" s="66">
        <v>1860.9378198757761</v>
      </c>
    </row>
    <row r="209" spans="1:6">
      <c r="A209" s="71" t="s">
        <v>225</v>
      </c>
      <c r="B209" s="72">
        <v>16.875</v>
      </c>
      <c r="C209" s="66">
        <v>2419.0195555555556</v>
      </c>
      <c r="D209" s="66">
        <v>1847.2615703703705</v>
      </c>
      <c r="E209" s="66">
        <v>2179.9677037037036</v>
      </c>
      <c r="F209" s="66">
        <v>1979.3627851851854</v>
      </c>
    </row>
    <row r="210" spans="1:6">
      <c r="A210" s="71" t="s">
        <v>178</v>
      </c>
      <c r="B210" s="72">
        <v>133.625</v>
      </c>
      <c r="C210" s="66">
        <v>2403.5285388213283</v>
      </c>
      <c r="D210" s="66">
        <v>2011.2575865294666</v>
      </c>
      <c r="E210" s="66">
        <v>2237.2205275958841</v>
      </c>
      <c r="F210" s="66">
        <v>1853.9203068288118</v>
      </c>
    </row>
    <row r="211" spans="1:6">
      <c r="A211" s="71" t="s">
        <v>168</v>
      </c>
      <c r="B211" s="72">
        <v>89.375</v>
      </c>
      <c r="C211" s="66">
        <v>2727.0152167832166</v>
      </c>
      <c r="D211" s="66">
        <v>2093.5789874125876</v>
      </c>
      <c r="E211" s="66">
        <v>2377.6772587412584</v>
      </c>
      <c r="F211" s="66">
        <v>2034.9502657342657</v>
      </c>
    </row>
    <row r="212" spans="1:6">
      <c r="A212" s="71" t="s">
        <v>99</v>
      </c>
      <c r="B212" s="72">
        <v>70.5</v>
      </c>
      <c r="C212" s="66">
        <v>2701.590680851064</v>
      </c>
      <c r="D212" s="66">
        <v>2083.536269503546</v>
      </c>
      <c r="E212" s="66">
        <v>2506.3698297872343</v>
      </c>
      <c r="F212" s="66">
        <v>2311.1928085106383</v>
      </c>
    </row>
    <row r="213" spans="1:6">
      <c r="A213" s="71" t="s">
        <v>151</v>
      </c>
      <c r="B213" s="72">
        <v>61.75</v>
      </c>
      <c r="C213" s="66">
        <v>3635.0242914979758</v>
      </c>
      <c r="D213" s="66">
        <v>2900.6706234817811</v>
      </c>
      <c r="E213" s="66">
        <v>3411.4995627530366</v>
      </c>
      <c r="F213" s="66">
        <v>3034.0934898785422</v>
      </c>
    </row>
    <row r="214" spans="1:6">
      <c r="A214" s="71" t="s">
        <v>152</v>
      </c>
      <c r="B214" s="72">
        <v>85</v>
      </c>
      <c r="C214" s="66">
        <v>4307.5602352941178</v>
      </c>
      <c r="D214" s="66">
        <v>3563.1883294117642</v>
      </c>
      <c r="E214" s="66">
        <v>4055.2569882352941</v>
      </c>
      <c r="F214" s="66">
        <v>3685.7208117647056</v>
      </c>
    </row>
    <row r="215" spans="1:6">
      <c r="A215" s="71" t="s">
        <v>330</v>
      </c>
      <c r="B215" s="72">
        <v>49</v>
      </c>
      <c r="C215" s="66">
        <v>1972.0612244897959</v>
      </c>
      <c r="D215" s="66">
        <v>1569.6530612244899</v>
      </c>
      <c r="E215" s="66">
        <v>1940.0204081632653</v>
      </c>
      <c r="F215" s="66">
        <v>1609.5510204081634</v>
      </c>
    </row>
    <row r="216" spans="1:6">
      <c r="A216" s="71" t="s">
        <v>100</v>
      </c>
      <c r="B216" s="72">
        <v>61.875</v>
      </c>
      <c r="C216" s="66">
        <v>3242.9165090909091</v>
      </c>
      <c r="D216" s="66">
        <v>2282.1243313131313</v>
      </c>
      <c r="E216" s="66">
        <v>2760.8194424242424</v>
      </c>
      <c r="F216" s="66">
        <v>2524.6032969696971</v>
      </c>
    </row>
    <row r="217" spans="1:6">
      <c r="A217" s="71" t="s">
        <v>207</v>
      </c>
      <c r="B217" s="72">
        <v>11.875</v>
      </c>
      <c r="C217" s="66">
        <v>2217.0583578947367</v>
      </c>
      <c r="D217" s="66">
        <v>1663.1439157894736</v>
      </c>
      <c r="E217" s="66">
        <v>1880.3469473684211</v>
      </c>
      <c r="F217" s="66">
        <v>1714.5529263157894</v>
      </c>
    </row>
    <row r="218" spans="1:6">
      <c r="A218" s="71" t="s">
        <v>254</v>
      </c>
      <c r="B218" s="72">
        <v>16.625</v>
      </c>
      <c r="C218" s="66">
        <v>5364.4964812030075</v>
      </c>
      <c r="D218" s="66">
        <v>4043.6138947368427</v>
      </c>
      <c r="E218" s="66">
        <v>4294.5107969924811</v>
      </c>
      <c r="F218" s="66">
        <v>3991.281263157894</v>
      </c>
    </row>
    <row r="219" spans="1:6">
      <c r="A219" s="71" t="s">
        <v>309</v>
      </c>
      <c r="B219" s="72">
        <v>12.125</v>
      </c>
      <c r="C219" s="66">
        <v>3802.8865979381444</v>
      </c>
      <c r="D219" s="66">
        <v>3139.8762886597938</v>
      </c>
      <c r="E219" s="66">
        <v>3382.8453608247423</v>
      </c>
      <c r="F219" s="66">
        <v>3150.2680412371133</v>
      </c>
    </row>
    <row r="220" spans="1:6">
      <c r="A220" s="71" t="s">
        <v>211</v>
      </c>
      <c r="B220" s="72">
        <v>7.5</v>
      </c>
      <c r="C220" s="66">
        <v>0</v>
      </c>
      <c r="D220" s="66">
        <v>0</v>
      </c>
      <c r="E220" s="66">
        <v>0</v>
      </c>
      <c r="F220" s="66">
        <v>0</v>
      </c>
    </row>
    <row r="221" spans="1:6">
      <c r="A221" s="71" t="s">
        <v>239</v>
      </c>
      <c r="B221" s="72">
        <v>3.625</v>
      </c>
      <c r="C221" s="66">
        <v>5063.1724137931033</v>
      </c>
      <c r="D221" s="66">
        <v>3550.8965517241381</v>
      </c>
      <c r="E221" s="66">
        <v>4176</v>
      </c>
      <c r="F221" s="66">
        <v>3762.2068965517242</v>
      </c>
    </row>
    <row r="222" spans="1:6">
      <c r="A222" s="71" t="s">
        <v>169</v>
      </c>
      <c r="B222" s="72">
        <v>66.875</v>
      </c>
      <c r="C222" s="66">
        <v>0</v>
      </c>
      <c r="D222" s="66">
        <v>0</v>
      </c>
      <c r="E222" s="66">
        <v>0</v>
      </c>
      <c r="F222" s="66">
        <v>0</v>
      </c>
    </row>
    <row r="223" spans="1:6">
      <c r="A223" s="71" t="s">
        <v>256</v>
      </c>
      <c r="B223" s="72">
        <v>6.125</v>
      </c>
      <c r="C223" s="66">
        <v>0</v>
      </c>
      <c r="D223" s="66">
        <v>0</v>
      </c>
      <c r="E223" s="66">
        <v>0</v>
      </c>
      <c r="F223" s="66">
        <v>0</v>
      </c>
    </row>
    <row r="224" spans="1:6">
      <c r="A224" s="71" t="s">
        <v>324</v>
      </c>
      <c r="B224" s="72">
        <v>15901</v>
      </c>
      <c r="C224" s="66">
        <v>695840.74512676429</v>
      </c>
      <c r="D224" s="66">
        <v>549839.16494168632</v>
      </c>
      <c r="E224" s="66">
        <v>629821.11233681673</v>
      </c>
      <c r="F224" s="66">
        <v>558539.00222700159</v>
      </c>
    </row>
  </sheetData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504770-A388-406E-A1BC-A19FC301E2FD}">
  <dimension ref="A1:AI250"/>
  <sheetViews>
    <sheetView zoomScaleNormal="100" workbookViewId="0">
      <pane ySplit="8" topLeftCell="A9" activePane="bottomLeft" state="frozen"/>
      <selection pane="bottomLeft" activeCell="A8" sqref="A8:Y227"/>
    </sheetView>
  </sheetViews>
  <sheetFormatPr defaultRowHeight="15"/>
  <cols>
    <col min="1" max="1" width="16.5703125" customWidth="1"/>
    <col min="2" max="2" width="39.5703125" customWidth="1"/>
    <col min="3" max="3" width="37" customWidth="1"/>
    <col min="4" max="4" width="12.7109375" customWidth="1"/>
    <col min="5" max="5" width="12" style="11" customWidth="1"/>
    <col min="6" max="6" width="9.140625" style="11" customWidth="1"/>
    <col min="7" max="7" width="15.42578125" customWidth="1"/>
    <col min="8" max="8" width="14" customWidth="1"/>
    <col min="9" max="9" width="17.42578125" style="11" customWidth="1"/>
    <col min="10" max="10" width="14.7109375" style="11" customWidth="1"/>
    <col min="11" max="11" width="15.140625" style="11" customWidth="1"/>
    <col min="12" max="12" width="15.7109375" style="11" customWidth="1"/>
    <col min="13" max="13" width="15" style="11" customWidth="1"/>
    <col min="14" max="14" width="16.140625" customWidth="1"/>
    <col min="15" max="15" width="12.28515625" customWidth="1"/>
    <col min="16" max="16" width="15" customWidth="1"/>
    <col min="17" max="17" width="11.5703125" customWidth="1"/>
    <col min="18" max="18" width="12.85546875" customWidth="1"/>
    <col min="19" max="19" width="14" customWidth="1"/>
    <col min="20" max="20" width="12.28515625" customWidth="1"/>
    <col min="21" max="21" width="14.7109375" customWidth="1"/>
    <col min="22" max="22" width="14.85546875" customWidth="1"/>
    <col min="23" max="23" width="13.140625" customWidth="1"/>
    <col min="24" max="24" width="12.28515625" customWidth="1"/>
    <col min="25" max="25" width="14" customWidth="1"/>
  </cols>
  <sheetData>
    <row r="1" spans="1:35" s="1" customFormat="1">
      <c r="A1" s="1" t="s">
        <v>0</v>
      </c>
      <c r="E1" s="9" t="s">
        <v>1</v>
      </c>
      <c r="F1" s="9"/>
      <c r="G1" s="2"/>
      <c r="H1" s="2"/>
      <c r="I1" s="9" t="s">
        <v>31</v>
      </c>
      <c r="J1" s="9"/>
      <c r="K1" s="9"/>
      <c r="L1" s="9"/>
      <c r="M1" s="10"/>
      <c r="X1" s="1">
        <v>11</v>
      </c>
    </row>
    <row r="2" spans="1:35" ht="15.75" customHeight="1">
      <c r="A2" s="1" t="s">
        <v>30</v>
      </c>
      <c r="N2" s="8"/>
      <c r="O2" s="8"/>
      <c r="P2" s="8"/>
      <c r="Q2" s="8"/>
      <c r="R2" s="8"/>
      <c r="S2" s="8"/>
    </row>
    <row r="3" spans="1:35" ht="5.25" customHeight="1"/>
    <row r="4" spans="1:35" s="1" customFormat="1" ht="13.5" customHeight="1">
      <c r="A4" s="1" t="s">
        <v>2</v>
      </c>
      <c r="E4" s="9"/>
      <c r="F4" s="9"/>
      <c r="G4" s="2"/>
      <c r="H4" s="2"/>
      <c r="I4" s="9"/>
      <c r="J4" s="9"/>
      <c r="K4" s="9"/>
      <c r="L4" s="9"/>
      <c r="M4" s="10"/>
    </row>
    <row r="5" spans="1:35" s="1" customFormat="1">
      <c r="E5" s="9"/>
      <c r="F5" s="9"/>
      <c r="G5" s="2"/>
      <c r="H5" s="2"/>
      <c r="I5" s="9"/>
      <c r="J5" s="9"/>
      <c r="K5" s="9"/>
      <c r="L5" s="9"/>
      <c r="M5" s="10"/>
    </row>
    <row r="6" spans="1:35" s="1" customFormat="1">
      <c r="E6" s="9"/>
      <c r="F6" s="9"/>
      <c r="G6" s="2"/>
      <c r="H6" s="2"/>
      <c r="I6" s="9"/>
      <c r="J6" s="9"/>
      <c r="K6" s="9"/>
      <c r="L6" s="9"/>
      <c r="M6" s="10"/>
    </row>
    <row r="7" spans="1:35" s="1" customFormat="1">
      <c r="E7" s="9"/>
      <c r="F7" s="9"/>
      <c r="G7" s="2"/>
      <c r="H7" s="2"/>
      <c r="I7" s="9"/>
      <c r="J7" s="9"/>
      <c r="K7" s="9"/>
      <c r="L7" s="9"/>
      <c r="M7" s="10"/>
    </row>
    <row r="8" spans="1:35" s="3" customFormat="1" ht="65.099999999999994" customHeight="1">
      <c r="A8" s="14" t="s">
        <v>3</v>
      </c>
      <c r="B8" s="15" t="s">
        <v>4</v>
      </c>
      <c r="C8" s="16" t="s">
        <v>5</v>
      </c>
      <c r="D8" s="16" t="s">
        <v>6</v>
      </c>
      <c r="E8" s="59" t="s">
        <v>7</v>
      </c>
      <c r="F8" s="60" t="s">
        <v>8</v>
      </c>
      <c r="G8" s="14" t="s">
        <v>9</v>
      </c>
      <c r="H8" s="14" t="s">
        <v>10</v>
      </c>
      <c r="I8" s="60" t="s">
        <v>11</v>
      </c>
      <c r="J8" s="60" t="s">
        <v>12</v>
      </c>
      <c r="K8" s="60" t="s">
        <v>13</v>
      </c>
      <c r="L8" s="60" t="s">
        <v>14</v>
      </c>
      <c r="M8" s="60" t="s">
        <v>15</v>
      </c>
      <c r="N8" s="17" t="s">
        <v>16</v>
      </c>
      <c r="O8" s="17" t="s">
        <v>17</v>
      </c>
      <c r="P8" s="14" t="s">
        <v>18</v>
      </c>
      <c r="Q8" s="17" t="s">
        <v>19</v>
      </c>
      <c r="R8" s="17" t="s">
        <v>20</v>
      </c>
      <c r="S8" s="15" t="s">
        <v>21</v>
      </c>
      <c r="T8" s="15" t="s">
        <v>22</v>
      </c>
      <c r="U8" s="18" t="s">
        <v>23</v>
      </c>
      <c r="V8" s="18" t="s">
        <v>24</v>
      </c>
      <c r="W8" s="18" t="s">
        <v>25</v>
      </c>
      <c r="X8" s="18" t="s">
        <v>26</v>
      </c>
      <c r="Y8" s="18" t="s">
        <v>27</v>
      </c>
      <c r="AH8" s="3" t="s">
        <v>28</v>
      </c>
      <c r="AI8" s="3" t="s">
        <v>29</v>
      </c>
    </row>
    <row r="9" spans="1:35" s="5" customFormat="1">
      <c r="A9" s="4" t="s">
        <v>32</v>
      </c>
      <c r="B9" s="5" t="s">
        <v>33</v>
      </c>
      <c r="C9" s="5" t="s">
        <v>34</v>
      </c>
      <c r="D9" s="5">
        <v>38</v>
      </c>
      <c r="E9" s="6">
        <v>39.125</v>
      </c>
      <c r="F9" s="6">
        <f t="shared" ref="F9:F72" si="0">+I9+J9+K9</f>
        <v>11.85</v>
      </c>
      <c r="G9" s="7">
        <f>+I9/F9</f>
        <v>8.4388185654008435E-2</v>
      </c>
      <c r="H9" s="7">
        <f>+(I9+J9)/F9</f>
        <v>0.17721518987341772</v>
      </c>
      <c r="I9" s="6">
        <v>1</v>
      </c>
      <c r="J9" s="6">
        <v>1.1000000000000001</v>
      </c>
      <c r="K9" s="6">
        <v>9.75</v>
      </c>
      <c r="L9" s="6">
        <v>2</v>
      </c>
      <c r="M9" s="6">
        <v>13.85</v>
      </c>
      <c r="N9" s="8">
        <v>-8622.0439999999999</v>
      </c>
      <c r="O9" s="8">
        <v>89237.274999999994</v>
      </c>
      <c r="P9" s="8">
        <v>17276.776999999998</v>
      </c>
      <c r="Q9" s="8">
        <v>29696.413</v>
      </c>
      <c r="R9" s="8">
        <f t="shared" ref="R9:R72" si="1">+Q9+O9</f>
        <v>118933.68799999999</v>
      </c>
      <c r="S9" s="8">
        <f t="shared" ref="S9:S72" si="2">+R9+N9</f>
        <v>110311.644</v>
      </c>
      <c r="T9" s="8">
        <f>+R9/E9</f>
        <v>3039.8386709265174</v>
      </c>
      <c r="U9" s="8">
        <f>+(R9-P9)/E9</f>
        <v>2598.2597060702874</v>
      </c>
      <c r="V9" s="8">
        <f>+(S9-P9)/E9</f>
        <v>2377.8879744408946</v>
      </c>
      <c r="W9" s="8">
        <f>+O9/E9</f>
        <v>2280.8249201277954</v>
      </c>
      <c r="X9" s="8">
        <f>+U9/$X$1</f>
        <v>236.20542782457159</v>
      </c>
      <c r="Y9" s="8">
        <f>+V9/$X$1</f>
        <v>216.17163404008133</v>
      </c>
    </row>
    <row r="10" spans="1:35" s="5" customFormat="1">
      <c r="A10" s="4" t="s">
        <v>35</v>
      </c>
      <c r="B10" s="5" t="s">
        <v>33</v>
      </c>
      <c r="C10" s="5" t="s">
        <v>36</v>
      </c>
      <c r="D10" s="5">
        <v>78</v>
      </c>
      <c r="E10" s="6">
        <v>80.75</v>
      </c>
      <c r="F10" s="6">
        <f t="shared" si="0"/>
        <v>21.119999999999997</v>
      </c>
      <c r="G10" s="7">
        <f t="shared" ref="G10:G73" si="3">+I10/F10</f>
        <v>0.36363636363636365</v>
      </c>
      <c r="H10" s="7">
        <f t="shared" ref="H10:H73" si="4">+(I10+J10)/F10</f>
        <v>0.50094696969696972</v>
      </c>
      <c r="I10" s="6">
        <v>7.68</v>
      </c>
      <c r="J10" s="6">
        <v>2.9</v>
      </c>
      <c r="K10" s="6">
        <v>10.54</v>
      </c>
      <c r="L10" s="6">
        <v>1.88</v>
      </c>
      <c r="M10" s="6">
        <v>23</v>
      </c>
      <c r="N10" s="8">
        <v>-18182.022000000001</v>
      </c>
      <c r="O10" s="8">
        <v>182646.00700000001</v>
      </c>
      <c r="P10" s="8">
        <v>14650.737999999999</v>
      </c>
      <c r="Q10" s="8">
        <v>37125.428999999996</v>
      </c>
      <c r="R10" s="8">
        <f t="shared" si="1"/>
        <v>219771.43600000002</v>
      </c>
      <c r="S10" s="8">
        <f t="shared" si="2"/>
        <v>201589.41400000002</v>
      </c>
      <c r="T10" s="8">
        <f t="shared" ref="T10:T73" si="5">+R10/E10</f>
        <v>2721.6276904024771</v>
      </c>
      <c r="U10" s="8">
        <f t="shared" ref="U10:U73" si="6">+(R10-P10)/E10</f>
        <v>2540.1944024767804</v>
      </c>
      <c r="V10" s="8">
        <f t="shared" ref="V10:V73" si="7">+(S10-P10)/E10</f>
        <v>2315.0300433436532</v>
      </c>
      <c r="W10" s="8">
        <f t="shared" ref="W10:W73" si="8">+O10/E10</f>
        <v>2261.8700557275542</v>
      </c>
      <c r="X10" s="8">
        <f t="shared" ref="X10:X73" si="9">+U10/$X$1</f>
        <v>230.9267638615255</v>
      </c>
      <c r="Y10" s="8">
        <f t="shared" ref="Y10:Y73" si="10">+V10/$X$1</f>
        <v>210.45727666760484</v>
      </c>
    </row>
    <row r="11" spans="1:35" s="5" customFormat="1">
      <c r="A11" s="4" t="s">
        <v>35</v>
      </c>
      <c r="B11" s="5" t="s">
        <v>33</v>
      </c>
      <c r="C11" s="5" t="s">
        <v>37</v>
      </c>
      <c r="D11" s="5">
        <v>83</v>
      </c>
      <c r="E11" s="6">
        <v>86</v>
      </c>
      <c r="F11" s="6">
        <f t="shared" si="0"/>
        <v>24.2</v>
      </c>
      <c r="G11" s="7">
        <f t="shared" si="3"/>
        <v>0.38223140495867769</v>
      </c>
      <c r="H11" s="7">
        <f t="shared" si="4"/>
        <v>0.52314049586776856</v>
      </c>
      <c r="I11" s="6">
        <v>9.25</v>
      </c>
      <c r="J11" s="6">
        <v>3.41</v>
      </c>
      <c r="K11" s="6">
        <v>11.54</v>
      </c>
      <c r="L11" s="6">
        <v>0</v>
      </c>
      <c r="M11" s="6">
        <v>24.2</v>
      </c>
      <c r="N11" s="8">
        <v>-20718.114000000001</v>
      </c>
      <c r="O11" s="8">
        <v>177229.83900000001</v>
      </c>
      <c r="P11" s="8">
        <v>30322.963</v>
      </c>
      <c r="Q11" s="8">
        <v>58914.635000000002</v>
      </c>
      <c r="R11" s="8">
        <f t="shared" si="1"/>
        <v>236144.47400000002</v>
      </c>
      <c r="S11" s="8">
        <f t="shared" si="2"/>
        <v>215426.36000000002</v>
      </c>
      <c r="T11" s="8">
        <f t="shared" si="5"/>
        <v>2745.8659767441864</v>
      </c>
      <c r="U11" s="8">
        <f t="shared" si="6"/>
        <v>2393.2733837209307</v>
      </c>
      <c r="V11" s="8">
        <f t="shared" si="7"/>
        <v>2152.3650813953491</v>
      </c>
      <c r="W11" s="8">
        <f t="shared" si="8"/>
        <v>2060.8120813953487</v>
      </c>
      <c r="X11" s="8">
        <f t="shared" si="9"/>
        <v>217.57030761099369</v>
      </c>
      <c r="Y11" s="8">
        <f t="shared" si="10"/>
        <v>195.66955285412266</v>
      </c>
    </row>
    <row r="12" spans="1:35" s="5" customFormat="1">
      <c r="A12" s="4" t="s">
        <v>32</v>
      </c>
      <c r="B12" s="5" t="s">
        <v>33</v>
      </c>
      <c r="C12" s="5" t="s">
        <v>38</v>
      </c>
      <c r="D12" s="5">
        <v>59</v>
      </c>
      <c r="E12" s="6">
        <v>59.875</v>
      </c>
      <c r="F12" s="6">
        <f t="shared" si="0"/>
        <v>15.84</v>
      </c>
      <c r="G12" s="7">
        <f t="shared" si="3"/>
        <v>0.18939393939393939</v>
      </c>
      <c r="H12" s="7">
        <f t="shared" si="4"/>
        <v>0.32196969696969696</v>
      </c>
      <c r="I12" s="6">
        <v>3</v>
      </c>
      <c r="J12" s="6">
        <v>2.1</v>
      </c>
      <c r="K12" s="6">
        <v>10.74</v>
      </c>
      <c r="L12" s="6">
        <v>1</v>
      </c>
      <c r="M12" s="6">
        <v>16.84</v>
      </c>
      <c r="N12" s="8">
        <v>-13006.769</v>
      </c>
      <c r="O12" s="8">
        <v>129140.18399999999</v>
      </c>
      <c r="P12" s="8">
        <v>16744.984</v>
      </c>
      <c r="Q12" s="8">
        <v>38702.021000000001</v>
      </c>
      <c r="R12" s="8">
        <f t="shared" si="1"/>
        <v>167842.20499999999</v>
      </c>
      <c r="S12" s="8">
        <f t="shared" si="2"/>
        <v>154835.43599999999</v>
      </c>
      <c r="T12" s="8">
        <f t="shared" si="5"/>
        <v>2803.2101043841335</v>
      </c>
      <c r="U12" s="8">
        <f t="shared" si="6"/>
        <v>2523.5444008350728</v>
      </c>
      <c r="V12" s="8">
        <f t="shared" si="7"/>
        <v>2306.3123507306886</v>
      </c>
      <c r="W12" s="8">
        <f t="shared" si="8"/>
        <v>2156.8297954070981</v>
      </c>
      <c r="X12" s="8">
        <f t="shared" si="9"/>
        <v>229.41312734864297</v>
      </c>
      <c r="Y12" s="8">
        <f t="shared" si="10"/>
        <v>209.66475915733534</v>
      </c>
    </row>
    <row r="13" spans="1:35" s="5" customFormat="1">
      <c r="A13" s="4" t="s">
        <v>32</v>
      </c>
      <c r="B13" s="5" t="s">
        <v>33</v>
      </c>
      <c r="C13" s="5" t="s">
        <v>39</v>
      </c>
      <c r="D13" s="5">
        <v>42</v>
      </c>
      <c r="E13" s="6">
        <v>43.5</v>
      </c>
      <c r="F13" s="6">
        <f t="shared" si="0"/>
        <v>10.79</v>
      </c>
      <c r="G13" s="7">
        <f t="shared" si="3"/>
        <v>9.267840593141799E-2</v>
      </c>
      <c r="H13" s="7">
        <f t="shared" si="4"/>
        <v>0.20852641334569047</v>
      </c>
      <c r="I13" s="6">
        <v>1</v>
      </c>
      <c r="J13" s="6">
        <v>1.25</v>
      </c>
      <c r="K13" s="6">
        <v>8.5399999999999991</v>
      </c>
      <c r="L13" s="6">
        <v>1</v>
      </c>
      <c r="M13" s="6">
        <v>11.79</v>
      </c>
      <c r="N13" s="8">
        <v>-14690.795</v>
      </c>
      <c r="O13" s="8">
        <v>185374.446</v>
      </c>
      <c r="P13" s="8">
        <v>20948.006000000001</v>
      </c>
      <c r="Q13" s="8">
        <v>39658.338000000003</v>
      </c>
      <c r="R13" s="8">
        <f t="shared" si="1"/>
        <v>225032.78399999999</v>
      </c>
      <c r="S13" s="8">
        <f t="shared" si="2"/>
        <v>210341.98899999997</v>
      </c>
      <c r="T13" s="8">
        <f t="shared" si="5"/>
        <v>5173.1674482758617</v>
      </c>
      <c r="U13" s="8">
        <f t="shared" si="6"/>
        <v>4691.6040919540228</v>
      </c>
      <c r="V13" s="8">
        <f t="shared" si="7"/>
        <v>4353.8846666666659</v>
      </c>
      <c r="W13" s="8">
        <f t="shared" si="8"/>
        <v>4261.4815172413792</v>
      </c>
      <c r="X13" s="8">
        <f t="shared" si="9"/>
        <v>426.50946290491117</v>
      </c>
      <c r="Y13" s="8">
        <f t="shared" si="10"/>
        <v>395.80769696969691</v>
      </c>
    </row>
    <row r="14" spans="1:35" s="5" customFormat="1">
      <c r="A14" s="4" t="s">
        <v>40</v>
      </c>
      <c r="B14" s="5" t="s">
        <v>33</v>
      </c>
      <c r="C14" s="5" t="s">
        <v>41</v>
      </c>
      <c r="D14" s="5">
        <v>94</v>
      </c>
      <c r="E14" s="6">
        <v>96.25</v>
      </c>
      <c r="F14" s="6">
        <f t="shared" si="0"/>
        <v>32.58</v>
      </c>
      <c r="G14" s="7">
        <f t="shared" si="3"/>
        <v>0.18416206261510129</v>
      </c>
      <c r="H14" s="7">
        <f t="shared" si="4"/>
        <v>0.40822590546347459</v>
      </c>
      <c r="I14" s="6">
        <v>6</v>
      </c>
      <c r="J14" s="6">
        <v>7.3</v>
      </c>
      <c r="K14" s="6">
        <v>19.28</v>
      </c>
      <c r="L14" s="6">
        <v>1.8</v>
      </c>
      <c r="M14" s="6">
        <v>34.380000000000003</v>
      </c>
      <c r="N14" s="8">
        <v>-20349.608</v>
      </c>
      <c r="O14" s="8">
        <v>227689.587</v>
      </c>
      <c r="P14" s="8">
        <v>22837.062000000002</v>
      </c>
      <c r="Q14" s="8">
        <v>53034.61</v>
      </c>
      <c r="R14" s="8">
        <f t="shared" si="1"/>
        <v>280724.19699999999</v>
      </c>
      <c r="S14" s="8">
        <f t="shared" si="2"/>
        <v>260374.58899999998</v>
      </c>
      <c r="T14" s="8">
        <f t="shared" si="5"/>
        <v>2916.6150337662334</v>
      </c>
      <c r="U14" s="8">
        <f t="shared" si="6"/>
        <v>2679.3468571428571</v>
      </c>
      <c r="V14" s="8">
        <f t="shared" si="7"/>
        <v>2467.9223584415581</v>
      </c>
      <c r="W14" s="8">
        <f t="shared" si="8"/>
        <v>2365.6060987012988</v>
      </c>
      <c r="X14" s="8">
        <f t="shared" si="9"/>
        <v>243.57698701298702</v>
      </c>
      <c r="Y14" s="8">
        <f t="shared" si="10"/>
        <v>224.35657804014164</v>
      </c>
    </row>
    <row r="15" spans="1:35" s="5" customFormat="1">
      <c r="A15" s="4" t="s">
        <v>40</v>
      </c>
      <c r="B15" s="5" t="s">
        <v>33</v>
      </c>
      <c r="C15" s="5" t="s">
        <v>42</v>
      </c>
      <c r="D15" s="5">
        <v>99</v>
      </c>
      <c r="E15" s="6">
        <v>103.375</v>
      </c>
      <c r="F15" s="6">
        <f t="shared" si="0"/>
        <v>35.909999999999997</v>
      </c>
      <c r="G15" s="7">
        <f t="shared" si="3"/>
        <v>0.16708437761069342</v>
      </c>
      <c r="H15" s="7">
        <f t="shared" si="4"/>
        <v>0.33416875522138684</v>
      </c>
      <c r="I15" s="6">
        <v>6</v>
      </c>
      <c r="J15" s="6">
        <v>6</v>
      </c>
      <c r="K15" s="6">
        <v>23.91</v>
      </c>
      <c r="L15" s="6">
        <v>1.8</v>
      </c>
      <c r="M15" s="6">
        <v>37.71</v>
      </c>
      <c r="N15" s="8">
        <v>-21425.504000000001</v>
      </c>
      <c r="O15" s="8">
        <v>272133.15299999999</v>
      </c>
      <c r="P15" s="8">
        <v>33081.5</v>
      </c>
      <c r="Q15" s="8">
        <v>56922.572999999997</v>
      </c>
      <c r="R15" s="8">
        <f t="shared" si="1"/>
        <v>329055.72599999997</v>
      </c>
      <c r="S15" s="8">
        <f t="shared" si="2"/>
        <v>307630.22199999995</v>
      </c>
      <c r="T15" s="8">
        <f t="shared" si="5"/>
        <v>3183.1267327690443</v>
      </c>
      <c r="U15" s="8">
        <f t="shared" si="6"/>
        <v>2863.1122224909309</v>
      </c>
      <c r="V15" s="8">
        <f t="shared" si="7"/>
        <v>2655.8522079806526</v>
      </c>
      <c r="W15" s="8">
        <f t="shared" si="8"/>
        <v>2632.4851559854897</v>
      </c>
      <c r="X15" s="8">
        <f t="shared" si="9"/>
        <v>260.28292931735734</v>
      </c>
      <c r="Y15" s="8">
        <f t="shared" si="10"/>
        <v>241.44110981642297</v>
      </c>
    </row>
    <row r="16" spans="1:35" s="5" customFormat="1">
      <c r="A16" s="4" t="s">
        <v>40</v>
      </c>
      <c r="B16" s="5" t="s">
        <v>33</v>
      </c>
      <c r="C16" s="5" t="s">
        <v>43</v>
      </c>
      <c r="D16" s="5">
        <v>112</v>
      </c>
      <c r="E16" s="6">
        <v>113</v>
      </c>
      <c r="F16" s="6">
        <f t="shared" si="0"/>
        <v>27.75</v>
      </c>
      <c r="G16" s="7">
        <f t="shared" si="3"/>
        <v>0.17621621621621619</v>
      </c>
      <c r="H16" s="7">
        <f t="shared" si="4"/>
        <v>0.38198198198198197</v>
      </c>
      <c r="I16" s="6">
        <v>4.8899999999999997</v>
      </c>
      <c r="J16" s="6">
        <v>5.71</v>
      </c>
      <c r="K16" s="6">
        <v>17.149999999999999</v>
      </c>
      <c r="L16" s="6">
        <v>3</v>
      </c>
      <c r="M16" s="6">
        <v>30.75</v>
      </c>
      <c r="N16" s="8">
        <v>-25275.235000000001</v>
      </c>
      <c r="O16" s="8">
        <v>283097.29200000002</v>
      </c>
      <c r="P16" s="8">
        <v>34056.769999999997</v>
      </c>
      <c r="Q16" s="8">
        <v>66142.315000000002</v>
      </c>
      <c r="R16" s="8">
        <f t="shared" si="1"/>
        <v>349239.60700000002</v>
      </c>
      <c r="S16" s="8">
        <f t="shared" si="2"/>
        <v>323964.37200000003</v>
      </c>
      <c r="T16" s="8">
        <f t="shared" si="5"/>
        <v>3090.6159911504428</v>
      </c>
      <c r="U16" s="8">
        <f t="shared" si="6"/>
        <v>2789.2286460176992</v>
      </c>
      <c r="V16" s="8">
        <f t="shared" si="7"/>
        <v>2565.5540000000001</v>
      </c>
      <c r="W16" s="8">
        <f t="shared" si="8"/>
        <v>2505.2857699115048</v>
      </c>
      <c r="X16" s="8">
        <f t="shared" si="9"/>
        <v>253.56624054706356</v>
      </c>
      <c r="Y16" s="8">
        <f t="shared" si="10"/>
        <v>233.23218181818183</v>
      </c>
    </row>
    <row r="17" spans="1:25" s="5" customFormat="1">
      <c r="A17" s="4" t="s">
        <v>35</v>
      </c>
      <c r="B17" s="5" t="s">
        <v>33</v>
      </c>
      <c r="C17" s="5" t="s">
        <v>44</v>
      </c>
      <c r="D17" s="5">
        <v>61</v>
      </c>
      <c r="E17" s="6">
        <v>62</v>
      </c>
      <c r="F17" s="6">
        <f t="shared" si="0"/>
        <v>19.100000000000001</v>
      </c>
      <c r="G17" s="7">
        <f t="shared" si="3"/>
        <v>0.2513089005235602</v>
      </c>
      <c r="H17" s="7">
        <f t="shared" si="4"/>
        <v>0.2513089005235602</v>
      </c>
      <c r="I17" s="6">
        <v>4.8</v>
      </c>
      <c r="J17" s="6">
        <v>0</v>
      </c>
      <c r="K17" s="6">
        <v>14.3</v>
      </c>
      <c r="L17" s="6">
        <v>2</v>
      </c>
      <c r="M17" s="6">
        <v>21.1</v>
      </c>
      <c r="N17" s="8">
        <v>-15328.450999999999</v>
      </c>
      <c r="O17" s="8">
        <v>155657.889</v>
      </c>
      <c r="P17" s="8">
        <v>17357.754000000001</v>
      </c>
      <c r="Q17" s="8">
        <v>34004.845000000001</v>
      </c>
      <c r="R17" s="8">
        <f t="shared" si="1"/>
        <v>189662.734</v>
      </c>
      <c r="S17" s="8">
        <f t="shared" si="2"/>
        <v>174334.283</v>
      </c>
      <c r="T17" s="8">
        <f t="shared" si="5"/>
        <v>3059.0763548387094</v>
      </c>
      <c r="U17" s="8">
        <f t="shared" si="6"/>
        <v>2779.112580645161</v>
      </c>
      <c r="V17" s="8">
        <f t="shared" si="7"/>
        <v>2531.8794999999996</v>
      </c>
      <c r="W17" s="8">
        <f t="shared" si="8"/>
        <v>2510.6111129032256</v>
      </c>
      <c r="X17" s="8">
        <f t="shared" si="9"/>
        <v>252.64659824046919</v>
      </c>
      <c r="Y17" s="8">
        <f t="shared" si="10"/>
        <v>230.17086363636361</v>
      </c>
    </row>
    <row r="18" spans="1:25" s="5" customFormat="1">
      <c r="A18" s="4" t="s">
        <v>40</v>
      </c>
      <c r="B18" s="5" t="s">
        <v>33</v>
      </c>
      <c r="C18" s="5" t="s">
        <v>45</v>
      </c>
      <c r="D18" s="5">
        <v>106</v>
      </c>
      <c r="E18" s="6">
        <v>108.375</v>
      </c>
      <c r="F18" s="6">
        <f t="shared" si="0"/>
        <v>31.54</v>
      </c>
      <c r="G18" s="7">
        <f t="shared" si="3"/>
        <v>0.15852885225110971</v>
      </c>
      <c r="H18" s="7">
        <f t="shared" si="4"/>
        <v>0.32688649334178815</v>
      </c>
      <c r="I18" s="6">
        <v>5</v>
      </c>
      <c r="J18" s="6">
        <v>5.31</v>
      </c>
      <c r="K18" s="6">
        <v>21.23</v>
      </c>
      <c r="L18" s="6">
        <v>3.65</v>
      </c>
      <c r="M18" s="6">
        <v>35.19</v>
      </c>
      <c r="N18" s="8">
        <v>-26554.858</v>
      </c>
      <c r="O18" s="8">
        <v>264309.05099999998</v>
      </c>
      <c r="P18" s="8">
        <v>35241.74</v>
      </c>
      <c r="Q18" s="8">
        <v>72182.278999999995</v>
      </c>
      <c r="R18" s="8">
        <f t="shared" si="1"/>
        <v>336491.32999999996</v>
      </c>
      <c r="S18" s="8">
        <f t="shared" si="2"/>
        <v>309936.47199999995</v>
      </c>
      <c r="T18" s="8">
        <f t="shared" si="5"/>
        <v>3104.8796309111876</v>
      </c>
      <c r="U18" s="8">
        <f t="shared" si="6"/>
        <v>2779.6963321799303</v>
      </c>
      <c r="V18" s="8">
        <f t="shared" si="7"/>
        <v>2534.6688073817759</v>
      </c>
      <c r="W18" s="8">
        <f t="shared" si="8"/>
        <v>2438.8378408304497</v>
      </c>
      <c r="X18" s="8">
        <f t="shared" si="9"/>
        <v>252.69966656181185</v>
      </c>
      <c r="Y18" s="8">
        <f t="shared" si="10"/>
        <v>230.4244370347069</v>
      </c>
    </row>
    <row r="19" spans="1:25" s="5" customFormat="1">
      <c r="A19" s="4" t="s">
        <v>32</v>
      </c>
      <c r="B19" s="5" t="s">
        <v>33</v>
      </c>
      <c r="C19" s="5" t="s">
        <v>46</v>
      </c>
      <c r="D19" s="5">
        <v>42</v>
      </c>
      <c r="E19" s="6">
        <v>43</v>
      </c>
      <c r="F19" s="6">
        <f t="shared" si="0"/>
        <v>15.55</v>
      </c>
      <c r="G19" s="7">
        <f t="shared" si="3"/>
        <v>0.50803858520900325</v>
      </c>
      <c r="H19" s="7">
        <f t="shared" si="4"/>
        <v>0.54019292604501612</v>
      </c>
      <c r="I19" s="6">
        <v>7.9</v>
      </c>
      <c r="J19" s="6">
        <v>0.5</v>
      </c>
      <c r="K19" s="6">
        <v>7.15</v>
      </c>
      <c r="L19" s="6">
        <v>0</v>
      </c>
      <c r="M19" s="6">
        <v>15.55</v>
      </c>
      <c r="N19" s="8">
        <v>-9990.9500000000007</v>
      </c>
      <c r="O19" s="8">
        <v>128612.281</v>
      </c>
      <c r="P19" s="8">
        <v>9191.0550000000003</v>
      </c>
      <c r="Q19" s="8">
        <v>26634.905999999999</v>
      </c>
      <c r="R19" s="8">
        <f t="shared" si="1"/>
        <v>155247.18700000001</v>
      </c>
      <c r="S19" s="8">
        <f t="shared" si="2"/>
        <v>145256.23699999999</v>
      </c>
      <c r="T19" s="8">
        <f t="shared" si="5"/>
        <v>3610.3996976744188</v>
      </c>
      <c r="U19" s="8">
        <f t="shared" si="6"/>
        <v>3396.6542325581399</v>
      </c>
      <c r="V19" s="8">
        <f t="shared" si="7"/>
        <v>3164.3065581395349</v>
      </c>
      <c r="W19" s="8">
        <f t="shared" si="8"/>
        <v>2990.9832790697674</v>
      </c>
      <c r="X19" s="8">
        <f t="shared" si="9"/>
        <v>308.78674841437635</v>
      </c>
      <c r="Y19" s="8">
        <f t="shared" si="10"/>
        <v>287.66423255813953</v>
      </c>
    </row>
    <row r="20" spans="1:25" s="5" customFormat="1">
      <c r="A20" s="4" t="s">
        <v>35</v>
      </c>
      <c r="B20" s="5" t="s">
        <v>33</v>
      </c>
      <c r="C20" s="5" t="s">
        <v>47</v>
      </c>
      <c r="D20" s="5">
        <v>65</v>
      </c>
      <c r="E20" s="6">
        <v>68.75</v>
      </c>
      <c r="F20" s="6">
        <f t="shared" si="0"/>
        <v>15.78</v>
      </c>
      <c r="G20" s="7">
        <f t="shared" si="3"/>
        <v>0.47338403041825095</v>
      </c>
      <c r="H20" s="7">
        <f t="shared" si="4"/>
        <v>0.60392902408111537</v>
      </c>
      <c r="I20" s="6">
        <v>7.47</v>
      </c>
      <c r="J20" s="6">
        <v>2.06</v>
      </c>
      <c r="K20" s="6">
        <v>6.25</v>
      </c>
      <c r="L20" s="6">
        <v>1</v>
      </c>
      <c r="M20" s="6">
        <v>16.78</v>
      </c>
      <c r="N20" s="8">
        <v>-14890.257</v>
      </c>
      <c r="O20" s="8">
        <v>143821.856</v>
      </c>
      <c r="P20" s="8">
        <v>17983.21</v>
      </c>
      <c r="Q20" s="8">
        <v>32454.871999999999</v>
      </c>
      <c r="R20" s="8">
        <f t="shared" si="1"/>
        <v>176276.728</v>
      </c>
      <c r="S20" s="8">
        <f t="shared" si="2"/>
        <v>161386.47099999999</v>
      </c>
      <c r="T20" s="8">
        <f t="shared" si="5"/>
        <v>2564.0251345454544</v>
      </c>
      <c r="U20" s="8">
        <f t="shared" si="6"/>
        <v>2302.4511709090912</v>
      </c>
      <c r="V20" s="8">
        <f t="shared" si="7"/>
        <v>2085.8656145454547</v>
      </c>
      <c r="W20" s="8">
        <f t="shared" si="8"/>
        <v>2091.9542690909093</v>
      </c>
      <c r="X20" s="8">
        <f t="shared" si="9"/>
        <v>209.31374280991739</v>
      </c>
      <c r="Y20" s="8">
        <f t="shared" si="10"/>
        <v>189.62414677685953</v>
      </c>
    </row>
    <row r="21" spans="1:25" s="5" customFormat="1">
      <c r="A21" s="4" t="s">
        <v>48</v>
      </c>
      <c r="B21" s="5" t="s">
        <v>33</v>
      </c>
      <c r="C21" s="5" t="s">
        <v>49</v>
      </c>
      <c r="D21" s="5">
        <v>147</v>
      </c>
      <c r="E21" s="6">
        <v>148.625</v>
      </c>
      <c r="F21" s="6">
        <f t="shared" si="0"/>
        <v>51.29</v>
      </c>
      <c r="G21" s="7">
        <f t="shared" si="3"/>
        <v>0.4433612790017547</v>
      </c>
      <c r="H21" s="7">
        <f t="shared" si="4"/>
        <v>0.46285825697016958</v>
      </c>
      <c r="I21" s="6">
        <v>22.74</v>
      </c>
      <c r="J21" s="6">
        <v>1</v>
      </c>
      <c r="K21" s="6">
        <v>27.55</v>
      </c>
      <c r="L21" s="6">
        <v>0</v>
      </c>
      <c r="M21" s="6">
        <v>51.29</v>
      </c>
      <c r="N21" s="8">
        <v>-35508.313000000002</v>
      </c>
      <c r="O21" s="8">
        <v>426730.62199999997</v>
      </c>
      <c r="P21" s="8">
        <v>89837.054999999993</v>
      </c>
      <c r="Q21" s="8">
        <v>131451.353</v>
      </c>
      <c r="R21" s="8">
        <f t="shared" si="1"/>
        <v>558181.97499999998</v>
      </c>
      <c r="S21" s="8">
        <f t="shared" si="2"/>
        <v>522673.66199999995</v>
      </c>
      <c r="T21" s="8">
        <f t="shared" si="5"/>
        <v>3755.6398654331369</v>
      </c>
      <c r="U21" s="8">
        <f t="shared" si="6"/>
        <v>3151.1853322119428</v>
      </c>
      <c r="V21" s="8">
        <f t="shared" si="7"/>
        <v>2912.2732178301089</v>
      </c>
      <c r="W21" s="8">
        <f t="shared" si="8"/>
        <v>2871.1900555088309</v>
      </c>
      <c r="X21" s="8">
        <f t="shared" si="9"/>
        <v>286.47139383744934</v>
      </c>
      <c r="Y21" s="8">
        <f t="shared" si="10"/>
        <v>264.7521107118281</v>
      </c>
    </row>
    <row r="22" spans="1:25" s="5" customFormat="1">
      <c r="A22" s="4" t="s">
        <v>40</v>
      </c>
      <c r="B22" s="5" t="s">
        <v>33</v>
      </c>
      <c r="C22" s="5" t="s">
        <v>50</v>
      </c>
      <c r="D22" s="5">
        <v>105</v>
      </c>
      <c r="E22" s="6">
        <v>104</v>
      </c>
      <c r="F22" s="6">
        <f t="shared" si="0"/>
        <v>29.5</v>
      </c>
      <c r="G22" s="7">
        <f t="shared" si="3"/>
        <v>0.19152542372881357</v>
      </c>
      <c r="H22" s="7">
        <f t="shared" si="4"/>
        <v>0.32033898305084746</v>
      </c>
      <c r="I22" s="6">
        <v>5.65</v>
      </c>
      <c r="J22" s="6">
        <v>3.8</v>
      </c>
      <c r="K22" s="6">
        <v>20.05</v>
      </c>
      <c r="L22" s="6">
        <v>3</v>
      </c>
      <c r="M22" s="6">
        <v>32.5</v>
      </c>
      <c r="N22" s="8">
        <v>-24649.972000000002</v>
      </c>
      <c r="O22" s="8">
        <v>276017.125</v>
      </c>
      <c r="P22" s="8">
        <v>25622.535</v>
      </c>
      <c r="Q22" s="8">
        <v>49879.423999999999</v>
      </c>
      <c r="R22" s="8">
        <f t="shared" si="1"/>
        <v>325896.549</v>
      </c>
      <c r="S22" s="8">
        <f t="shared" si="2"/>
        <v>301246.57699999999</v>
      </c>
      <c r="T22" s="8">
        <f t="shared" si="5"/>
        <v>3133.6206634615382</v>
      </c>
      <c r="U22" s="8">
        <f t="shared" si="6"/>
        <v>2887.2501346153849</v>
      </c>
      <c r="V22" s="8">
        <f t="shared" si="7"/>
        <v>2650.2311730769234</v>
      </c>
      <c r="W22" s="8">
        <f t="shared" si="8"/>
        <v>2654.0108173076924</v>
      </c>
      <c r="X22" s="8">
        <f t="shared" si="9"/>
        <v>262.47728496503498</v>
      </c>
      <c r="Y22" s="8">
        <f t="shared" si="10"/>
        <v>240.93010664335668</v>
      </c>
    </row>
    <row r="23" spans="1:25" s="5" customFormat="1">
      <c r="A23" s="4" t="s">
        <v>35</v>
      </c>
      <c r="B23" s="5" t="s">
        <v>33</v>
      </c>
      <c r="C23" s="5" t="s">
        <v>51</v>
      </c>
      <c r="D23" s="5">
        <v>70</v>
      </c>
      <c r="E23" s="6">
        <v>73.125</v>
      </c>
      <c r="F23" s="6">
        <f t="shared" si="0"/>
        <v>18.84</v>
      </c>
      <c r="G23" s="7">
        <f t="shared" si="3"/>
        <v>0.21231422505307856</v>
      </c>
      <c r="H23" s="7">
        <f t="shared" si="4"/>
        <v>0.26539278131634819</v>
      </c>
      <c r="I23" s="6">
        <v>4</v>
      </c>
      <c r="J23" s="6">
        <v>1</v>
      </c>
      <c r="K23" s="6">
        <v>13.84</v>
      </c>
      <c r="L23" s="6">
        <v>0</v>
      </c>
      <c r="M23" s="6">
        <v>18.84</v>
      </c>
      <c r="N23" s="8">
        <v>-14983.143</v>
      </c>
      <c r="O23" s="8">
        <v>158927.049</v>
      </c>
      <c r="P23" s="8">
        <v>16812.364000000001</v>
      </c>
      <c r="Q23" s="8">
        <v>48216.701000000001</v>
      </c>
      <c r="R23" s="8">
        <f t="shared" si="1"/>
        <v>207143.75</v>
      </c>
      <c r="S23" s="8">
        <f t="shared" si="2"/>
        <v>192160.60699999999</v>
      </c>
      <c r="T23" s="8">
        <f t="shared" si="5"/>
        <v>2832.735042735043</v>
      </c>
      <c r="U23" s="8">
        <f t="shared" si="6"/>
        <v>2602.8223726495726</v>
      </c>
      <c r="V23" s="8">
        <f t="shared" si="7"/>
        <v>2397.9246905982905</v>
      </c>
      <c r="W23" s="8">
        <f t="shared" si="8"/>
        <v>2173.3613538461536</v>
      </c>
      <c r="X23" s="8">
        <f t="shared" si="9"/>
        <v>236.62021569541568</v>
      </c>
      <c r="Y23" s="8">
        <f t="shared" si="10"/>
        <v>217.99315369075367</v>
      </c>
    </row>
    <row r="24" spans="1:25" s="5" customFormat="1">
      <c r="A24" s="4" t="s">
        <v>35</v>
      </c>
      <c r="B24" s="5" t="s">
        <v>33</v>
      </c>
      <c r="C24" s="5" t="s">
        <v>52</v>
      </c>
      <c r="D24" s="5">
        <v>69</v>
      </c>
      <c r="E24" s="6">
        <v>72.5</v>
      </c>
      <c r="F24" s="6">
        <f t="shared" si="0"/>
        <v>19.28</v>
      </c>
      <c r="G24" s="7">
        <f t="shared" si="3"/>
        <v>0.43464730290456433</v>
      </c>
      <c r="H24" s="7">
        <f t="shared" si="4"/>
        <v>0.59024896265560167</v>
      </c>
      <c r="I24" s="6">
        <v>8.3800000000000008</v>
      </c>
      <c r="J24" s="6">
        <v>3</v>
      </c>
      <c r="K24" s="6">
        <v>7.9</v>
      </c>
      <c r="L24" s="6">
        <v>0</v>
      </c>
      <c r="M24" s="6">
        <v>19.28</v>
      </c>
      <c r="N24" s="8">
        <v>-15729.487999999999</v>
      </c>
      <c r="O24" s="8">
        <v>159831.068</v>
      </c>
      <c r="P24" s="8">
        <v>16251.382</v>
      </c>
      <c r="Q24" s="8">
        <v>51206.709000000003</v>
      </c>
      <c r="R24" s="8">
        <f t="shared" si="1"/>
        <v>211037.777</v>
      </c>
      <c r="S24" s="8">
        <f t="shared" si="2"/>
        <v>195308.28899999999</v>
      </c>
      <c r="T24" s="8">
        <f t="shared" si="5"/>
        <v>2910.8658896551724</v>
      </c>
      <c r="U24" s="8">
        <f t="shared" si="6"/>
        <v>2686.7088965517241</v>
      </c>
      <c r="V24" s="8">
        <f t="shared" si="7"/>
        <v>2469.7504413793099</v>
      </c>
      <c r="W24" s="8">
        <f t="shared" si="8"/>
        <v>2204.566455172414</v>
      </c>
      <c r="X24" s="8">
        <f t="shared" si="9"/>
        <v>244.246263322884</v>
      </c>
      <c r="Y24" s="8">
        <f t="shared" si="10"/>
        <v>224.52276739811907</v>
      </c>
    </row>
    <row r="25" spans="1:25" s="5" customFormat="1">
      <c r="A25" s="4" t="s">
        <v>32</v>
      </c>
      <c r="B25" s="5" t="s">
        <v>33</v>
      </c>
      <c r="C25" s="5" t="s">
        <v>53</v>
      </c>
      <c r="D25" s="5">
        <v>38</v>
      </c>
      <c r="E25" s="6">
        <v>39.125</v>
      </c>
      <c r="F25" s="6">
        <f t="shared" si="0"/>
        <v>13.75</v>
      </c>
      <c r="G25" s="7">
        <f t="shared" si="3"/>
        <v>0.25018181818181817</v>
      </c>
      <c r="H25" s="7">
        <f t="shared" si="4"/>
        <v>0.36872727272727274</v>
      </c>
      <c r="I25" s="6">
        <v>3.44</v>
      </c>
      <c r="J25" s="6">
        <v>1.63</v>
      </c>
      <c r="K25" s="6">
        <v>8.68</v>
      </c>
      <c r="L25" s="6">
        <v>0.85</v>
      </c>
      <c r="M25" s="6">
        <v>14.6</v>
      </c>
      <c r="N25" s="8">
        <v>-15984.121999999999</v>
      </c>
      <c r="O25" s="8">
        <v>104212.53</v>
      </c>
      <c r="P25" s="8">
        <v>11857.459000000001</v>
      </c>
      <c r="Q25" s="8">
        <v>154512.41</v>
      </c>
      <c r="R25" s="8">
        <f t="shared" si="1"/>
        <v>258724.94</v>
      </c>
      <c r="S25" s="8">
        <f t="shared" si="2"/>
        <v>242740.818</v>
      </c>
      <c r="T25" s="8">
        <f t="shared" si="5"/>
        <v>6612.7780191693291</v>
      </c>
      <c r="U25" s="8">
        <f t="shared" si="6"/>
        <v>6309.7119744408947</v>
      </c>
      <c r="V25" s="8">
        <f t="shared" si="7"/>
        <v>5901.1721150159747</v>
      </c>
      <c r="W25" s="8">
        <f t="shared" si="8"/>
        <v>2663.5790415335464</v>
      </c>
      <c r="X25" s="8">
        <f t="shared" si="9"/>
        <v>573.61017949462678</v>
      </c>
      <c r="Y25" s="8">
        <f t="shared" si="10"/>
        <v>536.47019227417957</v>
      </c>
    </row>
    <row r="26" spans="1:25" s="5" customFormat="1">
      <c r="A26" s="4" t="s">
        <v>40</v>
      </c>
      <c r="B26" s="5" t="s">
        <v>33</v>
      </c>
      <c r="C26" s="5" t="s">
        <v>54</v>
      </c>
      <c r="D26" s="5">
        <v>110</v>
      </c>
      <c r="E26" s="6">
        <v>111.75</v>
      </c>
      <c r="F26" s="6">
        <f t="shared" si="0"/>
        <v>32.04</v>
      </c>
      <c r="G26" s="7">
        <f t="shared" si="3"/>
        <v>0.46036204744069914</v>
      </c>
      <c r="H26" s="7">
        <f t="shared" si="4"/>
        <v>0.46036204744069914</v>
      </c>
      <c r="I26" s="6">
        <v>14.75</v>
      </c>
      <c r="J26" s="6">
        <v>0</v>
      </c>
      <c r="K26" s="6">
        <v>17.29</v>
      </c>
      <c r="L26" s="6">
        <v>1</v>
      </c>
      <c r="M26" s="6">
        <v>33.04</v>
      </c>
      <c r="N26" s="8">
        <v>-25895.620999999999</v>
      </c>
      <c r="O26" s="8">
        <v>255093.37100000001</v>
      </c>
      <c r="P26" s="8">
        <v>29430.758999999998</v>
      </c>
      <c r="Q26" s="8">
        <v>64547.398000000001</v>
      </c>
      <c r="R26" s="8">
        <f t="shared" si="1"/>
        <v>319640.76900000003</v>
      </c>
      <c r="S26" s="8">
        <f t="shared" si="2"/>
        <v>293745.14800000004</v>
      </c>
      <c r="T26" s="8">
        <f t="shared" si="5"/>
        <v>2860.3200805369129</v>
      </c>
      <c r="U26" s="8">
        <f t="shared" si="6"/>
        <v>2596.9575838926175</v>
      </c>
      <c r="V26" s="8">
        <f t="shared" si="7"/>
        <v>2365.2294317673382</v>
      </c>
      <c r="W26" s="8">
        <f t="shared" si="8"/>
        <v>2282.7147293064877</v>
      </c>
      <c r="X26" s="8">
        <f t="shared" si="9"/>
        <v>236.08705308114705</v>
      </c>
      <c r="Y26" s="8">
        <f t="shared" si="10"/>
        <v>215.02085743339438</v>
      </c>
    </row>
    <row r="27" spans="1:25" s="5" customFormat="1">
      <c r="A27" s="4" t="s">
        <v>32</v>
      </c>
      <c r="B27" s="5" t="s">
        <v>33</v>
      </c>
      <c r="C27" s="5" t="s">
        <v>55</v>
      </c>
      <c r="D27" s="5">
        <v>47</v>
      </c>
      <c r="E27" s="6">
        <v>47.875</v>
      </c>
      <c r="F27" s="6">
        <f t="shared" si="0"/>
        <v>10.89</v>
      </c>
      <c r="G27" s="7">
        <f t="shared" si="3"/>
        <v>0.37190082644628097</v>
      </c>
      <c r="H27" s="7">
        <f t="shared" si="4"/>
        <v>0.37190082644628097</v>
      </c>
      <c r="I27" s="6">
        <v>4.05</v>
      </c>
      <c r="J27" s="6">
        <v>0</v>
      </c>
      <c r="K27" s="6">
        <v>6.84</v>
      </c>
      <c r="L27" s="6">
        <v>0</v>
      </c>
      <c r="M27" s="6">
        <v>10.89</v>
      </c>
      <c r="N27" s="8">
        <v>-11549.473</v>
      </c>
      <c r="O27" s="8">
        <v>93840.894</v>
      </c>
      <c r="P27" s="8">
        <v>9135.8359999999993</v>
      </c>
      <c r="Q27" s="8">
        <v>26598.172999999999</v>
      </c>
      <c r="R27" s="8">
        <f t="shared" si="1"/>
        <v>120439.067</v>
      </c>
      <c r="S27" s="8">
        <f t="shared" si="2"/>
        <v>108889.594</v>
      </c>
      <c r="T27" s="8">
        <f t="shared" si="5"/>
        <v>2515.6985274151434</v>
      </c>
      <c r="U27" s="8">
        <f t="shared" si="6"/>
        <v>2324.8716657963446</v>
      </c>
      <c r="V27" s="8">
        <f t="shared" si="7"/>
        <v>2083.6294099216711</v>
      </c>
      <c r="W27" s="8">
        <f t="shared" si="8"/>
        <v>1960.1231122715405</v>
      </c>
      <c r="X27" s="8">
        <f t="shared" si="9"/>
        <v>211.35196961784951</v>
      </c>
      <c r="Y27" s="8">
        <f t="shared" si="10"/>
        <v>189.42085544742466</v>
      </c>
    </row>
    <row r="28" spans="1:25" s="5" customFormat="1">
      <c r="A28" s="4" t="s">
        <v>40</v>
      </c>
      <c r="B28" s="5" t="s">
        <v>33</v>
      </c>
      <c r="C28" s="5" t="s">
        <v>56</v>
      </c>
      <c r="D28" s="5">
        <v>103</v>
      </c>
      <c r="E28" s="6">
        <v>105</v>
      </c>
      <c r="F28" s="6">
        <f t="shared" si="0"/>
        <v>30.259999999999998</v>
      </c>
      <c r="G28" s="7">
        <f t="shared" si="3"/>
        <v>0.11896893588896233</v>
      </c>
      <c r="H28" s="7">
        <f t="shared" si="4"/>
        <v>0.24619960343688038</v>
      </c>
      <c r="I28" s="6">
        <v>3.6</v>
      </c>
      <c r="J28" s="6">
        <v>3.85</v>
      </c>
      <c r="K28" s="6">
        <v>22.81</v>
      </c>
      <c r="L28" s="6">
        <v>2.9</v>
      </c>
      <c r="M28" s="6">
        <v>33.159999999999997</v>
      </c>
      <c r="N28" s="8">
        <v>-25511.919000000002</v>
      </c>
      <c r="O28" s="8">
        <v>240553.46100000001</v>
      </c>
      <c r="P28" s="8">
        <v>31249.339</v>
      </c>
      <c r="Q28" s="8">
        <v>60385.322</v>
      </c>
      <c r="R28" s="8">
        <f t="shared" si="1"/>
        <v>300938.783</v>
      </c>
      <c r="S28" s="8">
        <f t="shared" si="2"/>
        <v>275426.864</v>
      </c>
      <c r="T28" s="8">
        <f t="shared" si="5"/>
        <v>2866.0836476190475</v>
      </c>
      <c r="U28" s="8">
        <f t="shared" si="6"/>
        <v>2568.4708952380952</v>
      </c>
      <c r="V28" s="8">
        <f t="shared" si="7"/>
        <v>2325.5002380952378</v>
      </c>
      <c r="W28" s="8">
        <f t="shared" si="8"/>
        <v>2290.9853428571428</v>
      </c>
      <c r="X28" s="8">
        <f t="shared" si="9"/>
        <v>233.49735411255412</v>
      </c>
      <c r="Y28" s="8">
        <f t="shared" si="10"/>
        <v>211.40911255411254</v>
      </c>
    </row>
    <row r="29" spans="1:25" s="5" customFormat="1">
      <c r="A29" s="4" t="s">
        <v>35</v>
      </c>
      <c r="B29" s="5" t="s">
        <v>33</v>
      </c>
      <c r="C29" s="5" t="s">
        <v>57</v>
      </c>
      <c r="D29" s="5">
        <v>75</v>
      </c>
      <c r="E29" s="6">
        <v>74.125</v>
      </c>
      <c r="F29" s="6">
        <f t="shared" si="0"/>
        <v>19.7</v>
      </c>
      <c r="G29" s="7">
        <f t="shared" si="3"/>
        <v>0.23604060913705585</v>
      </c>
      <c r="H29" s="7">
        <f t="shared" si="4"/>
        <v>0.3857868020304569</v>
      </c>
      <c r="I29" s="6">
        <v>4.6500000000000004</v>
      </c>
      <c r="J29" s="6">
        <v>2.95</v>
      </c>
      <c r="K29" s="6">
        <v>12.1</v>
      </c>
      <c r="L29" s="6">
        <v>0</v>
      </c>
      <c r="M29" s="6">
        <v>19.7</v>
      </c>
      <c r="N29" s="8">
        <v>-15632.076999999999</v>
      </c>
      <c r="O29" s="8">
        <v>143700.71299999999</v>
      </c>
      <c r="P29" s="8">
        <v>16528.607</v>
      </c>
      <c r="Q29" s="8">
        <v>45266.294000000002</v>
      </c>
      <c r="R29" s="8">
        <f t="shared" si="1"/>
        <v>188967.00699999998</v>
      </c>
      <c r="S29" s="8">
        <f t="shared" si="2"/>
        <v>173334.93</v>
      </c>
      <c r="T29" s="8">
        <f t="shared" si="5"/>
        <v>2549.3019494097807</v>
      </c>
      <c r="U29" s="8">
        <f t="shared" si="6"/>
        <v>2326.3190556492409</v>
      </c>
      <c r="V29" s="8">
        <f t="shared" si="7"/>
        <v>2115.4310016863406</v>
      </c>
      <c r="W29" s="8">
        <f t="shared" si="8"/>
        <v>1938.6268195615512</v>
      </c>
      <c r="X29" s="8">
        <f t="shared" si="9"/>
        <v>211.48355051356737</v>
      </c>
      <c r="Y29" s="8">
        <f t="shared" si="10"/>
        <v>192.31190924421279</v>
      </c>
    </row>
    <row r="30" spans="1:25" s="5" customFormat="1">
      <c r="A30" s="4" t="s">
        <v>35</v>
      </c>
      <c r="B30" s="5" t="s">
        <v>33</v>
      </c>
      <c r="C30" s="5" t="s">
        <v>58</v>
      </c>
      <c r="D30" s="5">
        <v>71</v>
      </c>
      <c r="E30" s="6">
        <v>73.625</v>
      </c>
      <c r="F30" s="6">
        <f t="shared" si="0"/>
        <v>21.59</v>
      </c>
      <c r="G30" s="7">
        <f t="shared" si="3"/>
        <v>0.21769337656322371</v>
      </c>
      <c r="H30" s="7">
        <f t="shared" si="4"/>
        <v>0.47244094488188976</v>
      </c>
      <c r="I30" s="6">
        <v>4.7</v>
      </c>
      <c r="J30" s="6">
        <v>5.5</v>
      </c>
      <c r="K30" s="6">
        <v>11.39</v>
      </c>
      <c r="L30" s="6">
        <v>2</v>
      </c>
      <c r="M30" s="6">
        <v>23.59</v>
      </c>
      <c r="N30" s="8">
        <v>-17118.054</v>
      </c>
      <c r="O30" s="8">
        <v>177769.42300000001</v>
      </c>
      <c r="P30" s="8">
        <v>36360.406000000003</v>
      </c>
      <c r="Q30" s="8">
        <v>54277.735000000001</v>
      </c>
      <c r="R30" s="8">
        <f t="shared" si="1"/>
        <v>232047.158</v>
      </c>
      <c r="S30" s="8">
        <f t="shared" si="2"/>
        <v>214929.10399999999</v>
      </c>
      <c r="T30" s="8">
        <f t="shared" si="5"/>
        <v>3151.7440814940578</v>
      </c>
      <c r="U30" s="8">
        <f t="shared" si="6"/>
        <v>2657.8845772495752</v>
      </c>
      <c r="V30" s="8">
        <f t="shared" si="7"/>
        <v>2425.3812971137518</v>
      </c>
      <c r="W30" s="8">
        <f t="shared" si="8"/>
        <v>2414.5252699490666</v>
      </c>
      <c r="X30" s="8">
        <f t="shared" si="9"/>
        <v>241.62587065905228</v>
      </c>
      <c r="Y30" s="8">
        <f t="shared" si="10"/>
        <v>220.48920882852289</v>
      </c>
    </row>
    <row r="31" spans="1:25" s="5" customFormat="1">
      <c r="A31" s="4" t="s">
        <v>35</v>
      </c>
      <c r="B31" s="5" t="s">
        <v>33</v>
      </c>
      <c r="C31" s="5" t="s">
        <v>59</v>
      </c>
      <c r="D31" s="5">
        <v>70</v>
      </c>
      <c r="E31" s="6">
        <v>73.75</v>
      </c>
      <c r="F31" s="6">
        <f t="shared" si="0"/>
        <v>19.02</v>
      </c>
      <c r="G31" s="7">
        <f t="shared" si="3"/>
        <v>5.2576235541535225E-2</v>
      </c>
      <c r="H31" s="7">
        <f t="shared" si="4"/>
        <v>0.34437434279705575</v>
      </c>
      <c r="I31" s="6">
        <v>1</v>
      </c>
      <c r="J31" s="6">
        <v>5.55</v>
      </c>
      <c r="K31" s="6">
        <v>12.47</v>
      </c>
      <c r="L31" s="6">
        <v>1.87</v>
      </c>
      <c r="M31" s="6">
        <v>20.89</v>
      </c>
      <c r="N31" s="8">
        <v>-15924.411</v>
      </c>
      <c r="O31" s="8">
        <v>169101.54699999999</v>
      </c>
      <c r="P31" s="8">
        <v>18798.335999999999</v>
      </c>
      <c r="Q31" s="8">
        <v>40854.279000000002</v>
      </c>
      <c r="R31" s="8">
        <f t="shared" si="1"/>
        <v>209955.826</v>
      </c>
      <c r="S31" s="8">
        <f t="shared" si="2"/>
        <v>194031.41500000001</v>
      </c>
      <c r="T31" s="8">
        <f t="shared" si="5"/>
        <v>2846.8586576271186</v>
      </c>
      <c r="U31" s="8">
        <f t="shared" si="6"/>
        <v>2591.9659661016949</v>
      </c>
      <c r="V31" s="8">
        <f t="shared" si="7"/>
        <v>2376.0417491525423</v>
      </c>
      <c r="W31" s="8">
        <f t="shared" si="8"/>
        <v>2292.9023322033895</v>
      </c>
      <c r="X31" s="8">
        <f t="shared" si="9"/>
        <v>235.63326964560864</v>
      </c>
      <c r="Y31" s="8">
        <f t="shared" si="10"/>
        <v>216.00379537750385</v>
      </c>
    </row>
    <row r="32" spans="1:25" s="5" customFormat="1">
      <c r="A32" s="4" t="s">
        <v>40</v>
      </c>
      <c r="B32" s="5" t="s">
        <v>33</v>
      </c>
      <c r="C32" s="5" t="s">
        <v>60</v>
      </c>
      <c r="D32" s="5">
        <v>94</v>
      </c>
      <c r="E32" s="6">
        <v>95.875</v>
      </c>
      <c r="F32" s="6">
        <f t="shared" si="0"/>
        <v>23.91</v>
      </c>
      <c r="G32" s="7">
        <f t="shared" si="3"/>
        <v>0.27059807611877873</v>
      </c>
      <c r="H32" s="7">
        <f t="shared" si="4"/>
        <v>0.43538268506900879</v>
      </c>
      <c r="I32" s="6">
        <v>6.47</v>
      </c>
      <c r="J32" s="6">
        <v>3.94</v>
      </c>
      <c r="K32" s="6">
        <v>13.5</v>
      </c>
      <c r="L32" s="6">
        <v>2.1</v>
      </c>
      <c r="M32" s="6">
        <v>26.01</v>
      </c>
      <c r="N32" s="8">
        <v>-25250.54</v>
      </c>
      <c r="O32" s="8">
        <v>193782.899</v>
      </c>
      <c r="P32" s="8">
        <v>27064.219000000001</v>
      </c>
      <c r="Q32" s="8">
        <v>55615.667999999998</v>
      </c>
      <c r="R32" s="8">
        <f t="shared" si="1"/>
        <v>249398.56700000001</v>
      </c>
      <c r="S32" s="8">
        <f t="shared" si="2"/>
        <v>224148.027</v>
      </c>
      <c r="T32" s="8">
        <f t="shared" si="5"/>
        <v>2601.2888344198177</v>
      </c>
      <c r="U32" s="8">
        <f t="shared" si="6"/>
        <v>2319.002325945241</v>
      </c>
      <c r="V32" s="8">
        <f t="shared" si="7"/>
        <v>2055.6329387222945</v>
      </c>
      <c r="W32" s="8">
        <f t="shared" si="8"/>
        <v>2021.2036401564537</v>
      </c>
      <c r="X32" s="8">
        <f t="shared" si="9"/>
        <v>210.81839326774917</v>
      </c>
      <c r="Y32" s="8">
        <f t="shared" si="10"/>
        <v>186.87572170202677</v>
      </c>
    </row>
    <row r="33" spans="1:25" s="5" customFormat="1">
      <c r="A33" s="4" t="s">
        <v>48</v>
      </c>
      <c r="B33" s="5" t="s">
        <v>33</v>
      </c>
      <c r="C33" s="5" t="s">
        <v>61</v>
      </c>
      <c r="D33" s="5">
        <v>124</v>
      </c>
      <c r="E33" s="6">
        <v>129.5</v>
      </c>
      <c r="F33" s="6">
        <f t="shared" si="0"/>
        <v>36.81</v>
      </c>
      <c r="G33" s="7">
        <f t="shared" si="3"/>
        <v>0.29611518609073623</v>
      </c>
      <c r="H33" s="7">
        <f t="shared" si="4"/>
        <v>0.51833740831295838</v>
      </c>
      <c r="I33" s="6">
        <v>10.9</v>
      </c>
      <c r="J33" s="6">
        <v>8.18</v>
      </c>
      <c r="K33" s="6">
        <v>17.73</v>
      </c>
      <c r="L33" s="6">
        <v>3.25</v>
      </c>
      <c r="M33" s="6">
        <v>40.06</v>
      </c>
      <c r="N33" s="8">
        <v>-27364.51</v>
      </c>
      <c r="O33" s="8">
        <v>291991.65700000001</v>
      </c>
      <c r="P33" s="8">
        <v>30865.516</v>
      </c>
      <c r="Q33" s="8">
        <v>59226.203000000001</v>
      </c>
      <c r="R33" s="8">
        <f t="shared" si="1"/>
        <v>351217.86</v>
      </c>
      <c r="S33" s="8">
        <f t="shared" si="2"/>
        <v>323853.34999999998</v>
      </c>
      <c r="T33" s="8">
        <f t="shared" si="5"/>
        <v>2712.107027027027</v>
      </c>
      <c r="U33" s="8">
        <f t="shared" si="6"/>
        <v>2473.7632741312741</v>
      </c>
      <c r="V33" s="8">
        <f t="shared" si="7"/>
        <v>2262.4543166023163</v>
      </c>
      <c r="W33" s="8">
        <f t="shared" si="8"/>
        <v>2254.76183011583</v>
      </c>
      <c r="X33" s="8">
        <f t="shared" si="9"/>
        <v>224.88757037557036</v>
      </c>
      <c r="Y33" s="8">
        <f t="shared" si="10"/>
        <v>205.67766514566512</v>
      </c>
    </row>
    <row r="34" spans="1:25" s="5" customFormat="1">
      <c r="A34" s="4" t="s">
        <v>35</v>
      </c>
      <c r="B34" s="5" t="s">
        <v>33</v>
      </c>
      <c r="C34" s="5" t="s">
        <v>62</v>
      </c>
      <c r="D34" s="5">
        <v>74</v>
      </c>
      <c r="E34" s="6">
        <v>76.75</v>
      </c>
      <c r="F34" s="6">
        <f t="shared" si="0"/>
        <v>20.03</v>
      </c>
      <c r="G34" s="7">
        <f t="shared" si="3"/>
        <v>0.27458811782326509</v>
      </c>
      <c r="H34" s="7">
        <f t="shared" si="4"/>
        <v>0.61807289066400395</v>
      </c>
      <c r="I34" s="6">
        <v>5.5</v>
      </c>
      <c r="J34" s="6">
        <v>6.88</v>
      </c>
      <c r="K34" s="6">
        <v>7.65</v>
      </c>
      <c r="L34" s="6">
        <v>2</v>
      </c>
      <c r="M34" s="6">
        <v>22.03</v>
      </c>
      <c r="N34" s="8">
        <v>-18482.995999999999</v>
      </c>
      <c r="O34" s="8">
        <v>187798.58100000001</v>
      </c>
      <c r="P34" s="8">
        <v>17705.755000000001</v>
      </c>
      <c r="Q34" s="8">
        <v>36584.978999999999</v>
      </c>
      <c r="R34" s="8">
        <f t="shared" si="1"/>
        <v>224383.56</v>
      </c>
      <c r="S34" s="8">
        <f t="shared" si="2"/>
        <v>205900.56400000001</v>
      </c>
      <c r="T34" s="8">
        <f t="shared" si="5"/>
        <v>2923.5642996742672</v>
      </c>
      <c r="U34" s="8">
        <f t="shared" si="6"/>
        <v>2692.8704234527686</v>
      </c>
      <c r="V34" s="8">
        <f t="shared" si="7"/>
        <v>2452.0496286644952</v>
      </c>
      <c r="W34" s="8">
        <f t="shared" si="8"/>
        <v>2446.887048859935</v>
      </c>
      <c r="X34" s="8">
        <f t="shared" si="9"/>
        <v>244.80640213206988</v>
      </c>
      <c r="Y34" s="8">
        <f t="shared" si="10"/>
        <v>222.91360260586319</v>
      </c>
    </row>
    <row r="35" spans="1:25" s="5" customFormat="1">
      <c r="A35" s="4" t="s">
        <v>35</v>
      </c>
      <c r="B35" s="5" t="s">
        <v>33</v>
      </c>
      <c r="C35" s="5" t="s">
        <v>63</v>
      </c>
      <c r="D35" s="5">
        <v>70</v>
      </c>
      <c r="E35" s="6">
        <v>73</v>
      </c>
      <c r="F35" s="6">
        <f t="shared" si="0"/>
        <v>20.46</v>
      </c>
      <c r="G35" s="7">
        <f t="shared" si="3"/>
        <v>0.17106549364613879</v>
      </c>
      <c r="H35" s="7">
        <f t="shared" si="4"/>
        <v>0.59286412512218967</v>
      </c>
      <c r="I35" s="6">
        <v>3.5</v>
      </c>
      <c r="J35" s="6">
        <v>8.6300000000000008</v>
      </c>
      <c r="K35" s="6">
        <v>8.33</v>
      </c>
      <c r="L35" s="6">
        <v>2.63</v>
      </c>
      <c r="M35" s="6">
        <v>23.09</v>
      </c>
      <c r="N35" s="8">
        <v>-15375.561</v>
      </c>
      <c r="O35" s="8">
        <v>189076.25599999999</v>
      </c>
      <c r="P35" s="8">
        <v>20845.076000000001</v>
      </c>
      <c r="Q35" s="8">
        <v>48152.207000000002</v>
      </c>
      <c r="R35" s="8">
        <f t="shared" si="1"/>
        <v>237228.46299999999</v>
      </c>
      <c r="S35" s="8">
        <f t="shared" si="2"/>
        <v>221852.902</v>
      </c>
      <c r="T35" s="8">
        <f t="shared" si="5"/>
        <v>3249.7049726027394</v>
      </c>
      <c r="U35" s="8">
        <f t="shared" si="6"/>
        <v>2964.1559863013699</v>
      </c>
      <c r="V35" s="8">
        <f t="shared" si="7"/>
        <v>2753.5318630136985</v>
      </c>
      <c r="W35" s="8">
        <f t="shared" si="8"/>
        <v>2590.0856986301369</v>
      </c>
      <c r="X35" s="8">
        <f t="shared" si="9"/>
        <v>269.46872602739728</v>
      </c>
      <c r="Y35" s="8">
        <f t="shared" si="10"/>
        <v>250.32107845579077</v>
      </c>
    </row>
    <row r="36" spans="1:25" s="5" customFormat="1">
      <c r="A36" s="4" t="s">
        <v>40</v>
      </c>
      <c r="B36" s="5" t="s">
        <v>33</v>
      </c>
      <c r="C36" s="5" t="s">
        <v>64</v>
      </c>
      <c r="D36" s="5">
        <v>98</v>
      </c>
      <c r="E36" s="6">
        <v>101</v>
      </c>
      <c r="F36" s="6">
        <f t="shared" si="0"/>
        <v>33.29</v>
      </c>
      <c r="G36" s="7">
        <f t="shared" si="3"/>
        <v>0.1742264944427756</v>
      </c>
      <c r="H36" s="7">
        <f t="shared" si="4"/>
        <v>0.39861820366476419</v>
      </c>
      <c r="I36" s="6">
        <v>5.8</v>
      </c>
      <c r="J36" s="6">
        <v>7.47</v>
      </c>
      <c r="K36" s="6">
        <v>20.02</v>
      </c>
      <c r="L36" s="6">
        <v>4</v>
      </c>
      <c r="M36" s="6">
        <v>37.29</v>
      </c>
      <c r="N36" s="8">
        <v>-22665.454000000002</v>
      </c>
      <c r="O36" s="8">
        <v>262766.92700000003</v>
      </c>
      <c r="P36" s="8">
        <v>40549.79</v>
      </c>
      <c r="Q36" s="8">
        <v>71412.463000000003</v>
      </c>
      <c r="R36" s="8">
        <f t="shared" si="1"/>
        <v>334179.39</v>
      </c>
      <c r="S36" s="8">
        <f t="shared" si="2"/>
        <v>311513.93599999999</v>
      </c>
      <c r="T36" s="8">
        <f t="shared" si="5"/>
        <v>3308.7068316831683</v>
      </c>
      <c r="U36" s="8">
        <f t="shared" si="6"/>
        <v>2907.223762376238</v>
      </c>
      <c r="V36" s="8">
        <f t="shared" si="7"/>
        <v>2682.8133267326734</v>
      </c>
      <c r="W36" s="8">
        <f t="shared" si="8"/>
        <v>2601.6527425742579</v>
      </c>
      <c r="X36" s="8">
        <f t="shared" si="9"/>
        <v>264.2930693069307</v>
      </c>
      <c r="Y36" s="8">
        <f t="shared" si="10"/>
        <v>243.89212061206123</v>
      </c>
    </row>
    <row r="37" spans="1:25" s="5" customFormat="1">
      <c r="A37" s="4" t="s">
        <v>48</v>
      </c>
      <c r="B37" s="5" t="s">
        <v>33</v>
      </c>
      <c r="C37" s="5" t="s">
        <v>65</v>
      </c>
      <c r="D37" s="5">
        <v>128</v>
      </c>
      <c r="E37" s="6">
        <v>131.625</v>
      </c>
      <c r="F37" s="6">
        <f t="shared" si="0"/>
        <v>32.950000000000003</v>
      </c>
      <c r="G37" s="7">
        <f t="shared" si="3"/>
        <v>0.30045523520485584</v>
      </c>
      <c r="H37" s="7">
        <f t="shared" si="4"/>
        <v>0.52200303490136568</v>
      </c>
      <c r="I37" s="6">
        <v>9.9</v>
      </c>
      <c r="J37" s="6">
        <v>7.3</v>
      </c>
      <c r="K37" s="6">
        <v>15.75</v>
      </c>
      <c r="L37" s="6">
        <v>3</v>
      </c>
      <c r="M37" s="6">
        <v>35.950000000000003</v>
      </c>
      <c r="N37" s="8">
        <v>-30042.362000000001</v>
      </c>
      <c r="O37" s="8">
        <v>279927.17700000003</v>
      </c>
      <c r="P37" s="8">
        <v>25600.417000000001</v>
      </c>
      <c r="Q37" s="8">
        <v>53313.506999999998</v>
      </c>
      <c r="R37" s="8">
        <f t="shared" si="1"/>
        <v>333240.68400000001</v>
      </c>
      <c r="S37" s="8">
        <f t="shared" si="2"/>
        <v>303198.32199999999</v>
      </c>
      <c r="T37" s="8">
        <f t="shared" si="5"/>
        <v>2531.7430883190882</v>
      </c>
      <c r="U37" s="8">
        <f t="shared" si="6"/>
        <v>2337.2479924026588</v>
      </c>
      <c r="V37" s="8">
        <f t="shared" si="7"/>
        <v>2109.0059259259256</v>
      </c>
      <c r="W37" s="8">
        <f t="shared" si="8"/>
        <v>2126.7021994301995</v>
      </c>
      <c r="X37" s="8">
        <f t="shared" si="9"/>
        <v>212.47709021842354</v>
      </c>
      <c r="Y37" s="8">
        <f t="shared" si="10"/>
        <v>191.7278114478114</v>
      </c>
    </row>
    <row r="38" spans="1:25" s="5" customFormat="1">
      <c r="A38" s="4" t="s">
        <v>32</v>
      </c>
      <c r="B38" s="5" t="s">
        <v>33</v>
      </c>
      <c r="C38" s="5" t="s">
        <v>66</v>
      </c>
      <c r="D38" s="5">
        <v>31</v>
      </c>
      <c r="E38" s="6">
        <v>32.625</v>
      </c>
      <c r="F38" s="6">
        <f t="shared" si="0"/>
        <v>9.6300000000000008</v>
      </c>
      <c r="G38" s="7">
        <f t="shared" si="3"/>
        <v>0.31983385254413288</v>
      </c>
      <c r="H38" s="7">
        <f t="shared" si="4"/>
        <v>0.46521287642782971</v>
      </c>
      <c r="I38" s="6">
        <v>3.08</v>
      </c>
      <c r="J38" s="6">
        <v>1.4</v>
      </c>
      <c r="K38" s="6">
        <v>5.15</v>
      </c>
      <c r="L38" s="6">
        <v>0</v>
      </c>
      <c r="M38" s="6">
        <v>9.6300000000000008</v>
      </c>
      <c r="N38" s="8">
        <v>0</v>
      </c>
      <c r="O38" s="8">
        <v>0</v>
      </c>
      <c r="P38" s="8">
        <v>0</v>
      </c>
      <c r="Q38" s="8">
        <v>0</v>
      </c>
      <c r="R38" s="8">
        <f t="shared" si="1"/>
        <v>0</v>
      </c>
      <c r="S38" s="8">
        <f t="shared" si="2"/>
        <v>0</v>
      </c>
      <c r="T38" s="8">
        <f t="shared" si="5"/>
        <v>0</v>
      </c>
      <c r="U38" s="8">
        <f t="shared" si="6"/>
        <v>0</v>
      </c>
      <c r="V38" s="8">
        <f t="shared" si="7"/>
        <v>0</v>
      </c>
      <c r="W38" s="8">
        <f t="shared" si="8"/>
        <v>0</v>
      </c>
      <c r="X38" s="8">
        <f t="shared" si="9"/>
        <v>0</v>
      </c>
      <c r="Y38" s="8">
        <f t="shared" si="10"/>
        <v>0</v>
      </c>
    </row>
    <row r="39" spans="1:25" s="5" customFormat="1">
      <c r="A39" s="4" t="s">
        <v>32</v>
      </c>
      <c r="B39" s="5" t="s">
        <v>33</v>
      </c>
      <c r="C39" s="5" t="s">
        <v>67</v>
      </c>
      <c r="D39" s="5">
        <v>47</v>
      </c>
      <c r="E39" s="6">
        <v>47.25</v>
      </c>
      <c r="F39" s="6">
        <f t="shared" si="0"/>
        <v>14.48</v>
      </c>
      <c r="G39" s="7">
        <f t="shared" si="3"/>
        <v>0.13812154696132597</v>
      </c>
      <c r="H39" s="7">
        <f t="shared" si="4"/>
        <v>0.13812154696132597</v>
      </c>
      <c r="I39" s="6">
        <v>2</v>
      </c>
      <c r="J39" s="6">
        <v>0</v>
      </c>
      <c r="K39" s="6">
        <v>12.48</v>
      </c>
      <c r="L39" s="6">
        <v>1</v>
      </c>
      <c r="M39" s="6">
        <v>15.48</v>
      </c>
      <c r="N39" s="8">
        <v>-9814.0650000000005</v>
      </c>
      <c r="O39" s="8">
        <v>126542.577</v>
      </c>
      <c r="P39" s="8">
        <v>15088.397999999999</v>
      </c>
      <c r="Q39" s="8">
        <v>30376.842000000001</v>
      </c>
      <c r="R39" s="8">
        <f t="shared" si="1"/>
        <v>156919.41899999999</v>
      </c>
      <c r="S39" s="8">
        <f t="shared" si="2"/>
        <v>147105.35399999999</v>
      </c>
      <c r="T39" s="8">
        <f t="shared" si="5"/>
        <v>3321.0459047619047</v>
      </c>
      <c r="U39" s="8">
        <f t="shared" si="6"/>
        <v>3001.7147301587302</v>
      </c>
      <c r="V39" s="8">
        <f t="shared" si="7"/>
        <v>2794.009650793651</v>
      </c>
      <c r="W39" s="8">
        <f t="shared" si="8"/>
        <v>2678.1497777777777</v>
      </c>
      <c r="X39" s="8">
        <f t="shared" si="9"/>
        <v>272.8831572871573</v>
      </c>
      <c r="Y39" s="8">
        <f t="shared" si="10"/>
        <v>254.00087734487735</v>
      </c>
    </row>
    <row r="40" spans="1:25" s="5" customFormat="1">
      <c r="A40" s="4" t="s">
        <v>35</v>
      </c>
      <c r="B40" s="5" t="s">
        <v>33</v>
      </c>
      <c r="C40" s="5" t="s">
        <v>68</v>
      </c>
      <c r="D40" s="5">
        <v>84</v>
      </c>
      <c r="E40" s="6">
        <v>83.375</v>
      </c>
      <c r="F40" s="6">
        <f t="shared" si="0"/>
        <v>24.78</v>
      </c>
      <c r="G40" s="7">
        <f t="shared" si="3"/>
        <v>0.24213075060532688</v>
      </c>
      <c r="H40" s="7">
        <f t="shared" si="4"/>
        <v>0.48426150121065376</v>
      </c>
      <c r="I40" s="6">
        <v>6</v>
      </c>
      <c r="J40" s="6">
        <v>6</v>
      </c>
      <c r="K40" s="6">
        <v>12.78</v>
      </c>
      <c r="L40" s="6">
        <v>0.63</v>
      </c>
      <c r="M40" s="6">
        <v>25.41</v>
      </c>
      <c r="N40" s="8">
        <v>-25262.758000000002</v>
      </c>
      <c r="O40" s="8">
        <v>196420.36199999999</v>
      </c>
      <c r="P40" s="8">
        <v>22767.435000000001</v>
      </c>
      <c r="Q40" s="8">
        <v>56654.533000000003</v>
      </c>
      <c r="R40" s="8">
        <f t="shared" si="1"/>
        <v>253074.89499999999</v>
      </c>
      <c r="S40" s="8">
        <f t="shared" si="2"/>
        <v>227812.13699999999</v>
      </c>
      <c r="T40" s="8">
        <f t="shared" si="5"/>
        <v>3035.3810494752624</v>
      </c>
      <c r="U40" s="8">
        <f t="shared" si="6"/>
        <v>2762.3083658170913</v>
      </c>
      <c r="V40" s="8">
        <f t="shared" si="7"/>
        <v>2459.3067706146926</v>
      </c>
      <c r="W40" s="8">
        <f t="shared" si="8"/>
        <v>2355.8664107946024</v>
      </c>
      <c r="X40" s="8">
        <f t="shared" si="9"/>
        <v>251.1189423470083</v>
      </c>
      <c r="Y40" s="8">
        <f t="shared" si="10"/>
        <v>223.57334278315386</v>
      </c>
    </row>
    <row r="41" spans="1:25" s="5" customFormat="1">
      <c r="A41" s="4" t="s">
        <v>32</v>
      </c>
      <c r="B41" s="5" t="s">
        <v>33</v>
      </c>
      <c r="C41" s="5" t="s">
        <v>69</v>
      </c>
      <c r="D41" s="5">
        <v>57</v>
      </c>
      <c r="E41" s="6">
        <v>59.875</v>
      </c>
      <c r="F41" s="6">
        <f t="shared" si="0"/>
        <v>17.79</v>
      </c>
      <c r="G41" s="7">
        <f t="shared" si="3"/>
        <v>0.35862844294547502</v>
      </c>
      <c r="H41" s="7">
        <f t="shared" si="4"/>
        <v>0.45193929173693081</v>
      </c>
      <c r="I41" s="6">
        <v>6.38</v>
      </c>
      <c r="J41" s="6">
        <v>1.66</v>
      </c>
      <c r="K41" s="6">
        <v>9.75</v>
      </c>
      <c r="L41" s="6">
        <v>1.5</v>
      </c>
      <c r="M41" s="6">
        <v>19.29</v>
      </c>
      <c r="N41" s="8">
        <v>-13319.565000000001</v>
      </c>
      <c r="O41" s="8">
        <v>148659.67800000001</v>
      </c>
      <c r="P41" s="8">
        <v>23217.076000000001</v>
      </c>
      <c r="Q41" s="8">
        <v>38654.612999999998</v>
      </c>
      <c r="R41" s="8">
        <f t="shared" si="1"/>
        <v>187314.29100000003</v>
      </c>
      <c r="S41" s="8">
        <f t="shared" si="2"/>
        <v>173994.72600000002</v>
      </c>
      <c r="T41" s="8">
        <f t="shared" si="5"/>
        <v>3128.4223966597083</v>
      </c>
      <c r="U41" s="8">
        <f t="shared" si="6"/>
        <v>2740.6632985386227</v>
      </c>
      <c r="V41" s="8">
        <f t="shared" si="7"/>
        <v>2518.2070981210859</v>
      </c>
      <c r="W41" s="8">
        <f t="shared" si="8"/>
        <v>2482.8338705636747</v>
      </c>
      <c r="X41" s="8">
        <f t="shared" si="9"/>
        <v>249.1512089580566</v>
      </c>
      <c r="Y41" s="8">
        <f t="shared" si="10"/>
        <v>228.92791801100782</v>
      </c>
    </row>
    <row r="42" spans="1:25" s="5" customFormat="1">
      <c r="A42" s="4" t="s">
        <v>35</v>
      </c>
      <c r="B42" s="5" t="s">
        <v>33</v>
      </c>
      <c r="C42" s="5" t="s">
        <v>70</v>
      </c>
      <c r="D42" s="5">
        <v>80</v>
      </c>
      <c r="E42" s="6">
        <v>83.5</v>
      </c>
      <c r="F42" s="6">
        <f t="shared" si="0"/>
        <v>23.68</v>
      </c>
      <c r="G42" s="7">
        <f t="shared" si="3"/>
        <v>0.38175675675675674</v>
      </c>
      <c r="H42" s="7">
        <f t="shared" si="4"/>
        <v>0.38175675675675674</v>
      </c>
      <c r="I42" s="6">
        <v>9.0399999999999991</v>
      </c>
      <c r="J42" s="6">
        <v>0</v>
      </c>
      <c r="K42" s="6">
        <v>14.64</v>
      </c>
      <c r="L42" s="6">
        <v>0</v>
      </c>
      <c r="M42" s="6">
        <v>23.68</v>
      </c>
      <c r="N42" s="8">
        <v>-18204.579000000002</v>
      </c>
      <c r="O42" s="8">
        <v>177087.842</v>
      </c>
      <c r="P42" s="8">
        <v>17027.675999999999</v>
      </c>
      <c r="Q42" s="8">
        <v>45551.709000000003</v>
      </c>
      <c r="R42" s="8">
        <f t="shared" si="1"/>
        <v>222639.55100000001</v>
      </c>
      <c r="S42" s="8">
        <f t="shared" si="2"/>
        <v>204434.97200000001</v>
      </c>
      <c r="T42" s="8">
        <f t="shared" si="5"/>
        <v>2666.3419281437127</v>
      </c>
      <c r="U42" s="8">
        <f t="shared" si="6"/>
        <v>2462.4176646706587</v>
      </c>
      <c r="V42" s="8">
        <f t="shared" si="7"/>
        <v>2244.3987544910178</v>
      </c>
      <c r="W42" s="8">
        <f t="shared" si="8"/>
        <v>2120.812479041916</v>
      </c>
      <c r="X42" s="8">
        <f t="shared" si="9"/>
        <v>223.85615133369626</v>
      </c>
      <c r="Y42" s="8">
        <f t="shared" si="10"/>
        <v>204.03625040827436</v>
      </c>
    </row>
    <row r="43" spans="1:25" s="5" customFormat="1">
      <c r="A43" s="5" t="s">
        <v>40</v>
      </c>
      <c r="B43" s="5" t="s">
        <v>33</v>
      </c>
      <c r="C43" s="5" t="s">
        <v>71</v>
      </c>
      <c r="D43" s="5">
        <v>93</v>
      </c>
      <c r="E43" s="6">
        <v>96.875</v>
      </c>
      <c r="F43" s="6">
        <f t="shared" si="0"/>
        <v>27.650000000000002</v>
      </c>
      <c r="G43" s="7">
        <f t="shared" si="3"/>
        <v>0.17902350813743217</v>
      </c>
      <c r="H43" s="7">
        <f t="shared" si="4"/>
        <v>0.50090415913200725</v>
      </c>
      <c r="I43" s="6">
        <v>4.95</v>
      </c>
      <c r="J43" s="6">
        <v>8.9</v>
      </c>
      <c r="K43" s="6">
        <v>13.8</v>
      </c>
      <c r="L43" s="6">
        <v>2</v>
      </c>
      <c r="M43" s="6">
        <v>29.65</v>
      </c>
      <c r="N43" s="8">
        <v>-21409.937000000002</v>
      </c>
      <c r="O43" s="8">
        <v>217620.867</v>
      </c>
      <c r="P43" s="8">
        <v>26612.814999999999</v>
      </c>
      <c r="Q43" s="8">
        <v>47964.213000000003</v>
      </c>
      <c r="R43" s="8">
        <f t="shared" si="1"/>
        <v>265585.08</v>
      </c>
      <c r="S43" s="8">
        <f t="shared" si="2"/>
        <v>244175.14300000001</v>
      </c>
      <c r="T43" s="8">
        <f t="shared" si="5"/>
        <v>2741.523406451613</v>
      </c>
      <c r="U43" s="8">
        <f t="shared" si="6"/>
        <v>2466.8104774193548</v>
      </c>
      <c r="V43" s="8">
        <f t="shared" si="7"/>
        <v>2245.8046761290325</v>
      </c>
      <c r="W43" s="8">
        <f t="shared" si="8"/>
        <v>2246.4089496774195</v>
      </c>
      <c r="X43" s="8">
        <f t="shared" si="9"/>
        <v>224.25549794721408</v>
      </c>
      <c r="Y43" s="8">
        <f t="shared" si="10"/>
        <v>204.16406146627568</v>
      </c>
    </row>
    <row r="44" spans="1:25" s="5" customFormat="1">
      <c r="A44" s="4" t="s">
        <v>35</v>
      </c>
      <c r="B44" s="5" t="s">
        <v>33</v>
      </c>
      <c r="C44" s="5" t="s">
        <v>72</v>
      </c>
      <c r="D44" s="5">
        <v>86</v>
      </c>
      <c r="E44" s="6">
        <v>89.5</v>
      </c>
      <c r="F44" s="6">
        <f t="shared" si="0"/>
        <v>28.39</v>
      </c>
      <c r="G44" s="7">
        <f t="shared" si="3"/>
        <v>0.13208876364917224</v>
      </c>
      <c r="H44" s="7">
        <f t="shared" si="4"/>
        <v>0.23353293413173651</v>
      </c>
      <c r="I44" s="6">
        <v>3.75</v>
      </c>
      <c r="J44" s="6">
        <v>2.88</v>
      </c>
      <c r="K44" s="6">
        <v>21.76</v>
      </c>
      <c r="L44" s="6">
        <v>0.5</v>
      </c>
      <c r="M44" s="6">
        <v>28.89</v>
      </c>
      <c r="N44" s="8">
        <v>-20205.201000000001</v>
      </c>
      <c r="O44" s="8">
        <v>186808.584</v>
      </c>
      <c r="P44" s="8">
        <v>22469.825000000001</v>
      </c>
      <c r="Q44" s="8">
        <v>53433.678999999996</v>
      </c>
      <c r="R44" s="8">
        <f t="shared" si="1"/>
        <v>240242.26300000001</v>
      </c>
      <c r="S44" s="8">
        <f t="shared" si="2"/>
        <v>220037.06200000001</v>
      </c>
      <c r="T44" s="8">
        <f t="shared" si="5"/>
        <v>2684.2710949720672</v>
      </c>
      <c r="U44" s="8">
        <f t="shared" si="6"/>
        <v>2433.211597765363</v>
      </c>
      <c r="V44" s="8">
        <f t="shared" si="7"/>
        <v>2207.4551620111729</v>
      </c>
      <c r="W44" s="8">
        <f t="shared" si="8"/>
        <v>2087.246748603352</v>
      </c>
      <c r="X44" s="8">
        <f t="shared" si="9"/>
        <v>221.20105434230572</v>
      </c>
      <c r="Y44" s="8">
        <f t="shared" si="10"/>
        <v>200.67774200101573</v>
      </c>
    </row>
    <row r="45" spans="1:25" s="5" customFormat="1">
      <c r="A45" s="5" t="s">
        <v>32</v>
      </c>
      <c r="B45" s="5" t="s">
        <v>33</v>
      </c>
      <c r="C45" s="5" t="s">
        <v>73</v>
      </c>
      <c r="D45" s="5">
        <v>60</v>
      </c>
      <c r="E45" s="6">
        <v>60.375</v>
      </c>
      <c r="F45" s="6">
        <f t="shared" si="0"/>
        <v>20.18</v>
      </c>
      <c r="G45" s="7">
        <f t="shared" si="3"/>
        <v>0.23538156590683845</v>
      </c>
      <c r="H45" s="7">
        <f t="shared" si="4"/>
        <v>0.23538156590683845</v>
      </c>
      <c r="I45" s="6">
        <v>4.75</v>
      </c>
      <c r="J45" s="6">
        <v>0</v>
      </c>
      <c r="K45" s="6">
        <v>15.43</v>
      </c>
      <c r="L45" s="6">
        <v>1</v>
      </c>
      <c r="M45" s="6">
        <v>21.18</v>
      </c>
      <c r="N45" s="8">
        <v>-12770.942999999999</v>
      </c>
      <c r="O45" s="8">
        <v>155641.076</v>
      </c>
      <c r="P45" s="8">
        <v>16618.93</v>
      </c>
      <c r="Q45" s="8">
        <v>42754.455999999998</v>
      </c>
      <c r="R45" s="8">
        <f t="shared" si="1"/>
        <v>198395.53200000001</v>
      </c>
      <c r="S45" s="8">
        <f t="shared" si="2"/>
        <v>185624.58900000001</v>
      </c>
      <c r="T45" s="8">
        <f t="shared" si="5"/>
        <v>3286.0543602484472</v>
      </c>
      <c r="U45" s="8">
        <f t="shared" si="6"/>
        <v>3010.7925797101452</v>
      </c>
      <c r="V45" s="8">
        <f t="shared" si="7"/>
        <v>2799.2655734989648</v>
      </c>
      <c r="W45" s="8">
        <f t="shared" si="8"/>
        <v>2577.9060207039338</v>
      </c>
      <c r="X45" s="8">
        <f t="shared" si="9"/>
        <v>273.70841633728594</v>
      </c>
      <c r="Y45" s="8">
        <f t="shared" si="10"/>
        <v>254.4786884999059</v>
      </c>
    </row>
    <row r="46" spans="1:25" s="5" customFormat="1">
      <c r="A46" s="5" t="s">
        <v>35</v>
      </c>
      <c r="B46" s="5" t="s">
        <v>33</v>
      </c>
      <c r="C46" s="5" t="s">
        <v>74</v>
      </c>
      <c r="D46" s="5">
        <v>70</v>
      </c>
      <c r="E46" s="6">
        <v>73.125</v>
      </c>
      <c r="F46" s="6">
        <f t="shared" si="0"/>
        <v>18.810000000000002</v>
      </c>
      <c r="G46" s="7">
        <f t="shared" si="3"/>
        <v>0.54279638490164805</v>
      </c>
      <c r="H46" s="7">
        <f t="shared" si="4"/>
        <v>0.54279638490164805</v>
      </c>
      <c r="I46" s="6">
        <v>10.210000000000001</v>
      </c>
      <c r="J46" s="6">
        <v>0</v>
      </c>
      <c r="K46" s="6">
        <v>8.6</v>
      </c>
      <c r="L46" s="6">
        <v>0.2</v>
      </c>
      <c r="M46" s="6">
        <v>19.010000000000002</v>
      </c>
      <c r="N46" s="8">
        <v>-17045.809000000001</v>
      </c>
      <c r="O46" s="8">
        <v>164757.351</v>
      </c>
      <c r="P46" s="8">
        <v>18937.653999999999</v>
      </c>
      <c r="Q46" s="8">
        <v>41269.966999999997</v>
      </c>
      <c r="R46" s="8">
        <f t="shared" si="1"/>
        <v>206027.318</v>
      </c>
      <c r="S46" s="8">
        <f t="shared" si="2"/>
        <v>188981.50899999999</v>
      </c>
      <c r="T46" s="8">
        <f t="shared" si="5"/>
        <v>2817.4675965811966</v>
      </c>
      <c r="U46" s="8">
        <f t="shared" si="6"/>
        <v>2558.4911316239313</v>
      </c>
      <c r="V46" s="8">
        <f t="shared" si="7"/>
        <v>2325.3860512820511</v>
      </c>
      <c r="W46" s="8">
        <f t="shared" si="8"/>
        <v>2253.0919794871793</v>
      </c>
      <c r="X46" s="8">
        <f t="shared" si="9"/>
        <v>232.59010287490284</v>
      </c>
      <c r="Y46" s="8">
        <f t="shared" si="10"/>
        <v>211.39873193473193</v>
      </c>
    </row>
    <row r="47" spans="1:25" s="5" customFormat="1">
      <c r="A47" s="5" t="s">
        <v>35</v>
      </c>
      <c r="B47" s="5" t="s">
        <v>33</v>
      </c>
      <c r="C47" s="5" t="s">
        <v>75</v>
      </c>
      <c r="D47" s="5">
        <v>74</v>
      </c>
      <c r="E47" s="6">
        <v>76.875</v>
      </c>
      <c r="F47" s="6">
        <f t="shared" si="0"/>
        <v>20.91</v>
      </c>
      <c r="G47" s="7">
        <f t="shared" si="3"/>
        <v>0.22955523672883787</v>
      </c>
      <c r="H47" s="7">
        <f t="shared" si="4"/>
        <v>0.55858440937350551</v>
      </c>
      <c r="I47" s="6">
        <v>4.8</v>
      </c>
      <c r="J47" s="6">
        <v>6.88</v>
      </c>
      <c r="K47" s="6">
        <v>9.23</v>
      </c>
      <c r="L47" s="6">
        <v>0.75</v>
      </c>
      <c r="M47" s="6">
        <v>21.66</v>
      </c>
      <c r="N47" s="8">
        <v>-18020.432000000001</v>
      </c>
      <c r="O47" s="8">
        <v>170748.90299999999</v>
      </c>
      <c r="P47" s="8">
        <v>19721.289000000001</v>
      </c>
      <c r="Q47" s="8">
        <v>41816.097999999998</v>
      </c>
      <c r="R47" s="8">
        <f t="shared" si="1"/>
        <v>212565.00099999999</v>
      </c>
      <c r="S47" s="8">
        <f t="shared" si="2"/>
        <v>194544.56899999999</v>
      </c>
      <c r="T47" s="8">
        <f t="shared" si="5"/>
        <v>2765.0731837398371</v>
      </c>
      <c r="U47" s="8">
        <f t="shared" si="6"/>
        <v>2508.5360910569107</v>
      </c>
      <c r="V47" s="8">
        <f t="shared" si="7"/>
        <v>2274.1239674796748</v>
      </c>
      <c r="W47" s="8">
        <f t="shared" si="8"/>
        <v>2221.1239414634147</v>
      </c>
      <c r="X47" s="8">
        <f t="shared" si="9"/>
        <v>228.04873555062824</v>
      </c>
      <c r="Y47" s="8">
        <f t="shared" si="10"/>
        <v>206.73854249815224</v>
      </c>
    </row>
    <row r="48" spans="1:25" s="5" customFormat="1">
      <c r="A48" s="5" t="s">
        <v>48</v>
      </c>
      <c r="B48" s="5" t="s">
        <v>33</v>
      </c>
      <c r="C48" s="5" t="s">
        <v>76</v>
      </c>
      <c r="D48" s="5">
        <v>162</v>
      </c>
      <c r="E48" s="6">
        <v>166.25</v>
      </c>
      <c r="F48" s="6">
        <f t="shared" si="0"/>
        <v>41.6</v>
      </c>
      <c r="G48" s="7">
        <f t="shared" si="3"/>
        <v>0.34855769230769229</v>
      </c>
      <c r="H48" s="7">
        <f t="shared" si="4"/>
        <v>0.41105769230769235</v>
      </c>
      <c r="I48" s="6">
        <v>14.5</v>
      </c>
      <c r="J48" s="6">
        <v>2.6</v>
      </c>
      <c r="K48" s="6">
        <v>24.5</v>
      </c>
      <c r="L48" s="6">
        <v>2.5</v>
      </c>
      <c r="M48" s="6">
        <v>44.1</v>
      </c>
      <c r="N48" s="8">
        <v>-55372.578000000001</v>
      </c>
      <c r="O48" s="8">
        <v>353167.84600000002</v>
      </c>
      <c r="P48" s="8">
        <v>39945.03</v>
      </c>
      <c r="Q48" s="8">
        <v>88967.486999999994</v>
      </c>
      <c r="R48" s="8">
        <f t="shared" si="1"/>
        <v>442135.33299999998</v>
      </c>
      <c r="S48" s="8">
        <f t="shared" si="2"/>
        <v>386762.755</v>
      </c>
      <c r="T48" s="8">
        <f t="shared" si="5"/>
        <v>2659.4606496240599</v>
      </c>
      <c r="U48" s="8">
        <f t="shared" si="6"/>
        <v>2419.1897924812029</v>
      </c>
      <c r="V48" s="8">
        <f t="shared" si="7"/>
        <v>2086.1216541353383</v>
      </c>
      <c r="W48" s="8">
        <f t="shared" si="8"/>
        <v>2124.3178706766917</v>
      </c>
      <c r="X48" s="8">
        <f t="shared" si="9"/>
        <v>219.92634477101845</v>
      </c>
      <c r="Y48" s="8">
        <f t="shared" si="10"/>
        <v>189.64742310321256</v>
      </c>
    </row>
    <row r="49" spans="1:25" s="5" customFormat="1">
      <c r="A49" s="5" t="s">
        <v>35</v>
      </c>
      <c r="B49" s="5" t="s">
        <v>33</v>
      </c>
      <c r="C49" s="5" t="s">
        <v>77</v>
      </c>
      <c r="D49" s="5">
        <v>81</v>
      </c>
      <c r="E49" s="6">
        <v>84.25</v>
      </c>
      <c r="F49" s="6">
        <f t="shared" si="0"/>
        <v>24.97</v>
      </c>
      <c r="G49" s="7">
        <f t="shared" si="3"/>
        <v>0.29195034040849022</v>
      </c>
      <c r="H49" s="7">
        <f t="shared" si="4"/>
        <v>0.35923107729275133</v>
      </c>
      <c r="I49" s="6">
        <v>7.29</v>
      </c>
      <c r="J49" s="6">
        <v>1.68</v>
      </c>
      <c r="K49" s="6">
        <v>16</v>
      </c>
      <c r="L49" s="6">
        <v>2</v>
      </c>
      <c r="M49" s="6">
        <v>26.97</v>
      </c>
      <c r="N49" s="8">
        <v>-19089.545999999998</v>
      </c>
      <c r="O49" s="8">
        <v>194288.58799999999</v>
      </c>
      <c r="P49" s="8">
        <v>18406.438999999998</v>
      </c>
      <c r="Q49" s="8">
        <v>39682.813999999998</v>
      </c>
      <c r="R49" s="8">
        <f t="shared" si="1"/>
        <v>233971.402</v>
      </c>
      <c r="S49" s="8">
        <f t="shared" si="2"/>
        <v>214881.856</v>
      </c>
      <c r="T49" s="8">
        <f t="shared" si="5"/>
        <v>2777.1086290801186</v>
      </c>
      <c r="U49" s="8">
        <f t="shared" si="6"/>
        <v>2558.6345756676556</v>
      </c>
      <c r="V49" s="8">
        <f t="shared" si="7"/>
        <v>2332.0524272997036</v>
      </c>
      <c r="W49" s="8">
        <f t="shared" si="8"/>
        <v>2306.096</v>
      </c>
      <c r="X49" s="8">
        <f t="shared" si="9"/>
        <v>232.60314324251414</v>
      </c>
      <c r="Y49" s="8">
        <f t="shared" si="10"/>
        <v>212.00476611815486</v>
      </c>
    </row>
    <row r="50" spans="1:25" s="5" customFormat="1">
      <c r="A50" s="5" t="s">
        <v>48</v>
      </c>
      <c r="B50" s="5" t="s">
        <v>33</v>
      </c>
      <c r="C50" s="5" t="s">
        <v>78</v>
      </c>
      <c r="D50" s="5">
        <v>123</v>
      </c>
      <c r="E50" s="6">
        <v>124.375</v>
      </c>
      <c r="F50" s="6">
        <f t="shared" si="0"/>
        <v>40.049999999999997</v>
      </c>
      <c r="G50" s="7">
        <f t="shared" si="3"/>
        <v>0.35905118601747821</v>
      </c>
      <c r="H50" s="7">
        <f t="shared" si="4"/>
        <v>0.43420724094881402</v>
      </c>
      <c r="I50" s="6">
        <v>14.38</v>
      </c>
      <c r="J50" s="6">
        <v>3.01</v>
      </c>
      <c r="K50" s="6">
        <v>22.66</v>
      </c>
      <c r="L50" s="6">
        <v>3</v>
      </c>
      <c r="M50" s="6">
        <v>43.05</v>
      </c>
      <c r="N50" s="8">
        <v>-32879.159</v>
      </c>
      <c r="O50" s="8">
        <v>344795.91200000001</v>
      </c>
      <c r="P50" s="8">
        <v>47413.999000000003</v>
      </c>
      <c r="Q50" s="8">
        <v>80563.872000000003</v>
      </c>
      <c r="R50" s="8">
        <f t="shared" si="1"/>
        <v>425359.78399999999</v>
      </c>
      <c r="S50" s="8">
        <f t="shared" si="2"/>
        <v>392480.625</v>
      </c>
      <c r="T50" s="8">
        <f t="shared" si="5"/>
        <v>3419.9781628140704</v>
      </c>
      <c r="U50" s="8">
        <f t="shared" si="6"/>
        <v>3038.7600804020099</v>
      </c>
      <c r="V50" s="8">
        <f t="shared" si="7"/>
        <v>2774.4050331658291</v>
      </c>
      <c r="W50" s="8">
        <f t="shared" si="8"/>
        <v>2772.2284381909549</v>
      </c>
      <c r="X50" s="8">
        <f t="shared" si="9"/>
        <v>276.25091640018269</v>
      </c>
      <c r="Y50" s="8">
        <f t="shared" si="10"/>
        <v>252.21863937871174</v>
      </c>
    </row>
    <row r="51" spans="1:25" s="5" customFormat="1">
      <c r="A51" s="5" t="s">
        <v>35</v>
      </c>
      <c r="B51" s="5" t="s">
        <v>33</v>
      </c>
      <c r="C51" s="5" t="s">
        <v>79</v>
      </c>
      <c r="D51" s="5">
        <v>74</v>
      </c>
      <c r="E51" s="6">
        <v>77</v>
      </c>
      <c r="F51" s="6">
        <f t="shared" si="0"/>
        <v>20.5</v>
      </c>
      <c r="G51" s="7">
        <f t="shared" si="3"/>
        <v>0.51707317073170733</v>
      </c>
      <c r="H51" s="7">
        <f t="shared" si="4"/>
        <v>0.51707317073170733</v>
      </c>
      <c r="I51" s="6">
        <v>10.6</v>
      </c>
      <c r="J51" s="6">
        <v>0</v>
      </c>
      <c r="K51" s="6">
        <v>9.9</v>
      </c>
      <c r="L51" s="6">
        <v>1</v>
      </c>
      <c r="M51" s="6">
        <v>21.5</v>
      </c>
      <c r="N51" s="8">
        <v>-17885.694</v>
      </c>
      <c r="O51" s="8">
        <v>206724.35500000001</v>
      </c>
      <c r="P51" s="8">
        <v>17319.084999999999</v>
      </c>
      <c r="Q51" s="8">
        <v>41943.478999999999</v>
      </c>
      <c r="R51" s="8">
        <f t="shared" si="1"/>
        <v>248667.834</v>
      </c>
      <c r="S51" s="8">
        <f t="shared" si="2"/>
        <v>230782.14</v>
      </c>
      <c r="T51" s="8">
        <f t="shared" si="5"/>
        <v>3229.4523896103897</v>
      </c>
      <c r="U51" s="8">
        <f t="shared" si="6"/>
        <v>3004.5292077922081</v>
      </c>
      <c r="V51" s="8">
        <f t="shared" si="7"/>
        <v>2772.2474675324679</v>
      </c>
      <c r="W51" s="8">
        <f t="shared" si="8"/>
        <v>2684.7318831168832</v>
      </c>
      <c r="X51" s="8">
        <f t="shared" si="9"/>
        <v>273.13901889020076</v>
      </c>
      <c r="Y51" s="8">
        <f t="shared" si="10"/>
        <v>252.02249704840617</v>
      </c>
    </row>
    <row r="52" spans="1:25" s="5" customFormat="1">
      <c r="A52" s="5" t="s">
        <v>40</v>
      </c>
      <c r="B52" s="5" t="s">
        <v>33</v>
      </c>
      <c r="C52" s="5" t="s">
        <v>80</v>
      </c>
      <c r="D52" s="5">
        <v>90</v>
      </c>
      <c r="E52" s="6">
        <v>93.375</v>
      </c>
      <c r="F52" s="6">
        <f t="shared" si="0"/>
        <v>27.92</v>
      </c>
      <c r="G52" s="7">
        <f t="shared" si="3"/>
        <v>0.20272206303724927</v>
      </c>
      <c r="H52" s="7">
        <f t="shared" si="4"/>
        <v>0.541189111747851</v>
      </c>
      <c r="I52" s="6">
        <v>5.66</v>
      </c>
      <c r="J52" s="6">
        <v>9.4499999999999993</v>
      </c>
      <c r="K52" s="6">
        <v>12.81</v>
      </c>
      <c r="L52" s="6">
        <v>2</v>
      </c>
      <c r="M52" s="6">
        <v>29.92</v>
      </c>
      <c r="N52" s="8">
        <v>-20829.580000000002</v>
      </c>
      <c r="O52" s="8">
        <v>210312.52100000001</v>
      </c>
      <c r="P52" s="8">
        <v>17892.596000000001</v>
      </c>
      <c r="Q52" s="8">
        <v>43214.766000000003</v>
      </c>
      <c r="R52" s="8">
        <f t="shared" si="1"/>
        <v>253527.28700000001</v>
      </c>
      <c r="S52" s="8">
        <f t="shared" si="2"/>
        <v>232697.70699999999</v>
      </c>
      <c r="T52" s="8">
        <f t="shared" si="5"/>
        <v>2715.1516680053551</v>
      </c>
      <c r="U52" s="8">
        <f t="shared" si="6"/>
        <v>2523.5308273092373</v>
      </c>
      <c r="V52" s="8">
        <f t="shared" si="7"/>
        <v>2300.4563427041498</v>
      </c>
      <c r="W52" s="8">
        <f t="shared" si="8"/>
        <v>2252.3429290495314</v>
      </c>
      <c r="X52" s="8">
        <f t="shared" si="9"/>
        <v>229.41189339174886</v>
      </c>
      <c r="Y52" s="8">
        <f t="shared" si="10"/>
        <v>209.13239479128634</v>
      </c>
    </row>
    <row r="53" spans="1:25" s="5" customFormat="1">
      <c r="A53" s="5" t="s">
        <v>40</v>
      </c>
      <c r="B53" s="5" t="s">
        <v>33</v>
      </c>
      <c r="C53" s="5" t="s">
        <v>81</v>
      </c>
      <c r="D53" s="5">
        <v>112</v>
      </c>
      <c r="E53" s="6">
        <v>109.75</v>
      </c>
      <c r="F53" s="6">
        <f t="shared" si="0"/>
        <v>35.840000000000003</v>
      </c>
      <c r="G53" s="7">
        <f t="shared" si="3"/>
        <v>0.3111049107142857</v>
      </c>
      <c r="H53" s="7">
        <f t="shared" si="4"/>
        <v>0.42271205357142855</v>
      </c>
      <c r="I53" s="6">
        <v>11.15</v>
      </c>
      <c r="J53" s="6">
        <v>4</v>
      </c>
      <c r="K53" s="6">
        <v>20.69</v>
      </c>
      <c r="L53" s="6">
        <v>3</v>
      </c>
      <c r="M53" s="6">
        <v>38.840000000000003</v>
      </c>
      <c r="N53" s="8">
        <v>-24694.148000000001</v>
      </c>
      <c r="O53" s="8">
        <v>303456.69300000003</v>
      </c>
      <c r="P53" s="8">
        <v>33787.966</v>
      </c>
      <c r="Q53" s="8">
        <v>68565.396999999997</v>
      </c>
      <c r="R53" s="8">
        <f t="shared" si="1"/>
        <v>372022.09</v>
      </c>
      <c r="S53" s="8">
        <f t="shared" si="2"/>
        <v>347327.94200000004</v>
      </c>
      <c r="T53" s="8">
        <f t="shared" si="5"/>
        <v>3389.7229157175402</v>
      </c>
      <c r="U53" s="8">
        <f t="shared" si="6"/>
        <v>3081.8598997722097</v>
      </c>
      <c r="V53" s="8">
        <f t="shared" si="7"/>
        <v>2856.8562733485196</v>
      </c>
      <c r="W53" s="8">
        <f t="shared" si="8"/>
        <v>2764.9812574031894</v>
      </c>
      <c r="X53" s="8">
        <f t="shared" si="9"/>
        <v>280.16908179747361</v>
      </c>
      <c r="Y53" s="8">
        <f t="shared" si="10"/>
        <v>259.71420666804721</v>
      </c>
    </row>
    <row r="54" spans="1:25" s="5" customFormat="1">
      <c r="A54" s="5" t="s">
        <v>35</v>
      </c>
      <c r="B54" s="5" t="s">
        <v>33</v>
      </c>
      <c r="C54" s="5" t="s">
        <v>82</v>
      </c>
      <c r="D54" s="5">
        <v>79</v>
      </c>
      <c r="E54" s="6">
        <v>80.375</v>
      </c>
      <c r="F54" s="6">
        <f t="shared" si="0"/>
        <v>27.65</v>
      </c>
      <c r="G54" s="7">
        <f t="shared" si="3"/>
        <v>0.14466546112115733</v>
      </c>
      <c r="H54" s="7">
        <f t="shared" si="4"/>
        <v>0.21482820976491862</v>
      </c>
      <c r="I54" s="6">
        <v>4</v>
      </c>
      <c r="J54" s="6">
        <v>1.94</v>
      </c>
      <c r="K54" s="6">
        <v>21.71</v>
      </c>
      <c r="L54" s="6">
        <v>2</v>
      </c>
      <c r="M54" s="6">
        <v>29.65</v>
      </c>
      <c r="N54" s="8">
        <v>-19244.717000000001</v>
      </c>
      <c r="O54" s="8">
        <v>250106.17199999999</v>
      </c>
      <c r="P54" s="8">
        <v>30478.65</v>
      </c>
      <c r="Q54" s="8">
        <v>52943.413</v>
      </c>
      <c r="R54" s="8">
        <f t="shared" si="1"/>
        <v>303049.58499999996</v>
      </c>
      <c r="S54" s="8">
        <f t="shared" si="2"/>
        <v>283804.86799999996</v>
      </c>
      <c r="T54" s="8">
        <f t="shared" si="5"/>
        <v>3770.4458475894239</v>
      </c>
      <c r="U54" s="8">
        <f t="shared" si="6"/>
        <v>3391.240248833592</v>
      </c>
      <c r="V54" s="8">
        <f t="shared" si="7"/>
        <v>3151.8036454121302</v>
      </c>
      <c r="W54" s="8">
        <f t="shared" si="8"/>
        <v>3111.7408646967338</v>
      </c>
      <c r="X54" s="8">
        <f t="shared" si="9"/>
        <v>308.29456807578111</v>
      </c>
      <c r="Y54" s="8">
        <f t="shared" si="10"/>
        <v>286.52760412837546</v>
      </c>
    </row>
    <row r="55" spans="1:25" s="5" customFormat="1">
      <c r="A55" s="5" t="s">
        <v>35</v>
      </c>
      <c r="B55" s="5" t="s">
        <v>33</v>
      </c>
      <c r="C55" s="5" t="s">
        <v>83</v>
      </c>
      <c r="D55" s="5">
        <v>74</v>
      </c>
      <c r="E55" s="6">
        <v>74.75</v>
      </c>
      <c r="F55" s="6">
        <f t="shared" si="0"/>
        <v>21.810000000000002</v>
      </c>
      <c r="G55" s="7">
        <f t="shared" si="3"/>
        <v>0.20174232003668041</v>
      </c>
      <c r="H55" s="7">
        <f t="shared" si="4"/>
        <v>0.35075653370013754</v>
      </c>
      <c r="I55" s="6">
        <v>4.4000000000000004</v>
      </c>
      <c r="J55" s="6">
        <v>3.25</v>
      </c>
      <c r="K55" s="6">
        <v>14.16</v>
      </c>
      <c r="L55" s="6">
        <v>0</v>
      </c>
      <c r="M55" s="6">
        <v>21.81</v>
      </c>
      <c r="N55" s="8">
        <v>-16901.358</v>
      </c>
      <c r="O55" s="8">
        <v>164878.58799999999</v>
      </c>
      <c r="P55" s="8">
        <v>16664.558000000001</v>
      </c>
      <c r="Q55" s="8">
        <v>45606.252</v>
      </c>
      <c r="R55" s="8">
        <f t="shared" si="1"/>
        <v>210484.84</v>
      </c>
      <c r="S55" s="8">
        <f t="shared" si="2"/>
        <v>193583.48199999999</v>
      </c>
      <c r="T55" s="8">
        <f t="shared" si="5"/>
        <v>2815.8507023411371</v>
      </c>
      <c r="U55" s="8">
        <f t="shared" si="6"/>
        <v>2592.9134715719065</v>
      </c>
      <c r="V55" s="8">
        <f t="shared" si="7"/>
        <v>2366.8083478260869</v>
      </c>
      <c r="W55" s="8">
        <f t="shared" si="8"/>
        <v>2205.7336187290966</v>
      </c>
      <c r="X55" s="8">
        <f t="shared" si="9"/>
        <v>235.71940650653696</v>
      </c>
      <c r="Y55" s="8">
        <f t="shared" si="10"/>
        <v>215.164395256917</v>
      </c>
    </row>
    <row r="56" spans="1:25" s="5" customFormat="1">
      <c r="A56" s="5" t="s">
        <v>32</v>
      </c>
      <c r="B56" s="5" t="s">
        <v>33</v>
      </c>
      <c r="C56" s="5" t="s">
        <v>84</v>
      </c>
      <c r="D56" s="5">
        <v>51</v>
      </c>
      <c r="E56" s="6">
        <v>52.625</v>
      </c>
      <c r="F56" s="6">
        <f t="shared" si="0"/>
        <v>18.16</v>
      </c>
      <c r="G56" s="7">
        <f t="shared" si="3"/>
        <v>0.11013215859030837</v>
      </c>
      <c r="H56" s="7">
        <f t="shared" si="4"/>
        <v>0.38546255506607929</v>
      </c>
      <c r="I56" s="6">
        <v>2</v>
      </c>
      <c r="J56" s="6">
        <v>5</v>
      </c>
      <c r="K56" s="6">
        <v>11.16</v>
      </c>
      <c r="L56" s="6">
        <v>1</v>
      </c>
      <c r="M56" s="6">
        <v>19.16</v>
      </c>
      <c r="N56" s="8">
        <v>-12797.731</v>
      </c>
      <c r="O56" s="8">
        <v>140037.76300000001</v>
      </c>
      <c r="P56" s="8">
        <v>14797.137000000001</v>
      </c>
      <c r="Q56" s="8">
        <v>33577.987000000001</v>
      </c>
      <c r="R56" s="8">
        <f t="shared" si="1"/>
        <v>173615.75</v>
      </c>
      <c r="S56" s="8">
        <f t="shared" si="2"/>
        <v>160818.019</v>
      </c>
      <c r="T56" s="8">
        <f t="shared" si="5"/>
        <v>3299.1116389548692</v>
      </c>
      <c r="U56" s="8">
        <f t="shared" si="6"/>
        <v>3017.9308883610452</v>
      </c>
      <c r="V56" s="8">
        <f t="shared" si="7"/>
        <v>2774.7436009501189</v>
      </c>
      <c r="W56" s="8">
        <f t="shared" si="8"/>
        <v>2661.0501282660334</v>
      </c>
      <c r="X56" s="8">
        <f t="shared" si="9"/>
        <v>274.35735348736773</v>
      </c>
      <c r="Y56" s="8">
        <f t="shared" si="10"/>
        <v>252.24941826819261</v>
      </c>
    </row>
    <row r="57" spans="1:25" s="5" customFormat="1">
      <c r="A57" s="5" t="s">
        <v>32</v>
      </c>
      <c r="B57" s="5" t="s">
        <v>33</v>
      </c>
      <c r="C57" s="5" t="s">
        <v>85</v>
      </c>
      <c r="D57" s="5">
        <v>52</v>
      </c>
      <c r="E57" s="6">
        <v>54.375</v>
      </c>
      <c r="F57" s="6">
        <f t="shared" si="0"/>
        <v>16.380000000000003</v>
      </c>
      <c r="G57" s="7">
        <f t="shared" si="3"/>
        <v>0.31929181929181927</v>
      </c>
      <c r="H57" s="7">
        <f t="shared" si="4"/>
        <v>0.42612942612942611</v>
      </c>
      <c r="I57" s="6">
        <v>5.23</v>
      </c>
      <c r="J57" s="6">
        <v>1.75</v>
      </c>
      <c r="K57" s="6">
        <v>9.4</v>
      </c>
      <c r="L57" s="6">
        <v>1.5</v>
      </c>
      <c r="M57" s="6">
        <v>17.88</v>
      </c>
      <c r="N57" s="8">
        <v>-12642.056</v>
      </c>
      <c r="O57" s="8">
        <v>135486.74600000001</v>
      </c>
      <c r="P57" s="8">
        <v>12028.383</v>
      </c>
      <c r="Q57" s="8">
        <v>31301.668000000001</v>
      </c>
      <c r="R57" s="8">
        <f t="shared" si="1"/>
        <v>166788.41400000002</v>
      </c>
      <c r="S57" s="8">
        <f t="shared" si="2"/>
        <v>154146.35800000001</v>
      </c>
      <c r="T57" s="8">
        <f t="shared" si="5"/>
        <v>3067.3731310344833</v>
      </c>
      <c r="U57" s="8">
        <f t="shared" si="6"/>
        <v>2846.1614896551728</v>
      </c>
      <c r="V57" s="8">
        <f t="shared" si="7"/>
        <v>2613.6639080459772</v>
      </c>
      <c r="W57" s="8">
        <f t="shared" si="8"/>
        <v>2491.7102712643682</v>
      </c>
      <c r="X57" s="8">
        <f t="shared" si="9"/>
        <v>258.74195360501568</v>
      </c>
      <c r="Y57" s="8">
        <f t="shared" si="10"/>
        <v>237.60580982236158</v>
      </c>
    </row>
    <row r="58" spans="1:25" s="5" customFormat="1">
      <c r="A58" s="5" t="s">
        <v>48</v>
      </c>
      <c r="B58" s="5" t="s">
        <v>33</v>
      </c>
      <c r="C58" s="5" t="s">
        <v>86</v>
      </c>
      <c r="D58" s="5">
        <v>183</v>
      </c>
      <c r="E58" s="6">
        <v>186.5</v>
      </c>
      <c r="F58" s="6">
        <f t="shared" si="0"/>
        <v>52.290000000000006</v>
      </c>
      <c r="G58" s="7">
        <f t="shared" si="3"/>
        <v>0.37043411742206922</v>
      </c>
      <c r="H58" s="7">
        <f t="shared" si="4"/>
        <v>0.59342130426467776</v>
      </c>
      <c r="I58" s="6">
        <v>19.37</v>
      </c>
      <c r="J58" s="6">
        <v>11.66</v>
      </c>
      <c r="K58" s="6">
        <v>21.26</v>
      </c>
      <c r="L58" s="6">
        <v>4</v>
      </c>
      <c r="M58" s="6">
        <v>56.29</v>
      </c>
      <c r="N58" s="8">
        <v>-41832.762999999999</v>
      </c>
      <c r="O58" s="8">
        <v>451109.94099999999</v>
      </c>
      <c r="P58" s="8">
        <v>76433.911999999997</v>
      </c>
      <c r="Q58" s="8">
        <v>126399.446</v>
      </c>
      <c r="R58" s="8">
        <f t="shared" si="1"/>
        <v>577509.38699999999</v>
      </c>
      <c r="S58" s="8">
        <f t="shared" si="2"/>
        <v>535676.62399999995</v>
      </c>
      <c r="T58" s="8">
        <f t="shared" si="5"/>
        <v>3096.5650777479891</v>
      </c>
      <c r="U58" s="8">
        <f t="shared" si="6"/>
        <v>2686.7317694369972</v>
      </c>
      <c r="V58" s="8">
        <f t="shared" si="7"/>
        <v>2462.4274101876672</v>
      </c>
      <c r="W58" s="8">
        <f t="shared" si="8"/>
        <v>2418.8200589812332</v>
      </c>
      <c r="X58" s="8">
        <f t="shared" si="9"/>
        <v>244.24834267609066</v>
      </c>
      <c r="Y58" s="8">
        <f t="shared" si="10"/>
        <v>223.85703728978794</v>
      </c>
    </row>
    <row r="59" spans="1:25" s="5" customFormat="1">
      <c r="A59" s="5" t="s">
        <v>35</v>
      </c>
      <c r="B59" s="5" t="s">
        <v>33</v>
      </c>
      <c r="C59" s="5" t="s">
        <v>87</v>
      </c>
      <c r="D59" s="5">
        <v>80</v>
      </c>
      <c r="E59" s="6">
        <v>83.375</v>
      </c>
      <c r="F59" s="6">
        <f t="shared" si="0"/>
        <v>19.760000000000002</v>
      </c>
      <c r="G59" s="7">
        <f t="shared" si="3"/>
        <v>0.3997975708502024</v>
      </c>
      <c r="H59" s="7">
        <f t="shared" si="4"/>
        <v>0.70698380566801622</v>
      </c>
      <c r="I59" s="6">
        <v>7.9</v>
      </c>
      <c r="J59" s="6">
        <v>6.07</v>
      </c>
      <c r="K59" s="6">
        <v>5.79</v>
      </c>
      <c r="L59" s="6">
        <v>2</v>
      </c>
      <c r="M59" s="6">
        <v>21.76</v>
      </c>
      <c r="N59" s="8">
        <v>-27903.351999999999</v>
      </c>
      <c r="O59" s="8">
        <v>184815.75200000001</v>
      </c>
      <c r="P59" s="8">
        <v>22600.409</v>
      </c>
      <c r="Q59" s="8">
        <v>48607.330999999998</v>
      </c>
      <c r="R59" s="8">
        <f t="shared" si="1"/>
        <v>233423.08300000001</v>
      </c>
      <c r="S59" s="8">
        <f t="shared" si="2"/>
        <v>205519.73100000003</v>
      </c>
      <c r="T59" s="8">
        <f t="shared" si="5"/>
        <v>2799.6771574212894</v>
      </c>
      <c r="U59" s="8">
        <f t="shared" si="6"/>
        <v>2528.6077841079459</v>
      </c>
      <c r="V59" s="8">
        <f t="shared" si="7"/>
        <v>2193.9348965517247</v>
      </c>
      <c r="W59" s="8">
        <f t="shared" si="8"/>
        <v>2216.6806836581709</v>
      </c>
      <c r="X59" s="8">
        <f t="shared" si="9"/>
        <v>229.87343491890417</v>
      </c>
      <c r="Y59" s="8">
        <f t="shared" si="10"/>
        <v>199.44862695924769</v>
      </c>
    </row>
    <row r="60" spans="1:25" s="5" customFormat="1">
      <c r="A60" s="5" t="s">
        <v>40</v>
      </c>
      <c r="B60" s="5" t="s">
        <v>33</v>
      </c>
      <c r="C60" s="5" t="s">
        <v>88</v>
      </c>
      <c r="D60" s="5">
        <v>91</v>
      </c>
      <c r="E60" s="6">
        <v>94.125</v>
      </c>
      <c r="F60" s="6">
        <f t="shared" si="0"/>
        <v>27.42</v>
      </c>
      <c r="G60" s="7">
        <f t="shared" si="3"/>
        <v>0.16374908825674689</v>
      </c>
      <c r="H60" s="7">
        <f t="shared" si="4"/>
        <v>0.38913202042304884</v>
      </c>
      <c r="I60" s="6">
        <v>4.49</v>
      </c>
      <c r="J60" s="6">
        <v>6.18</v>
      </c>
      <c r="K60" s="6">
        <v>16.75</v>
      </c>
      <c r="L60" s="6">
        <v>2</v>
      </c>
      <c r="M60" s="6">
        <v>29.42</v>
      </c>
      <c r="N60" s="8">
        <v>-20385.991999999998</v>
      </c>
      <c r="O60" s="8">
        <v>231907.67600000001</v>
      </c>
      <c r="P60" s="8">
        <v>36317.360999999997</v>
      </c>
      <c r="Q60" s="8">
        <v>58225.692000000003</v>
      </c>
      <c r="R60" s="8">
        <f t="shared" si="1"/>
        <v>290133.36800000002</v>
      </c>
      <c r="S60" s="8">
        <f t="shared" si="2"/>
        <v>269747.37600000005</v>
      </c>
      <c r="T60" s="8">
        <f t="shared" si="5"/>
        <v>3082.4262204515276</v>
      </c>
      <c r="U60" s="8">
        <f t="shared" si="6"/>
        <v>2696.5844037184597</v>
      </c>
      <c r="V60" s="8">
        <f t="shared" si="7"/>
        <v>2480.0001593625502</v>
      </c>
      <c r="W60" s="8">
        <f t="shared" si="8"/>
        <v>2463.8265710491369</v>
      </c>
      <c r="X60" s="8">
        <f t="shared" si="9"/>
        <v>245.14403670167815</v>
      </c>
      <c r="Y60" s="8">
        <f t="shared" si="10"/>
        <v>225.45455994205003</v>
      </c>
    </row>
    <row r="61" spans="1:25" s="5" customFormat="1">
      <c r="A61" s="5" t="s">
        <v>35</v>
      </c>
      <c r="B61" s="5" t="s">
        <v>33</v>
      </c>
      <c r="C61" s="5" t="s">
        <v>89</v>
      </c>
      <c r="D61" s="5">
        <v>64</v>
      </c>
      <c r="E61" s="6">
        <v>65.25</v>
      </c>
      <c r="F61" s="6">
        <f t="shared" si="0"/>
        <v>21.25</v>
      </c>
      <c r="G61" s="7">
        <f t="shared" si="3"/>
        <v>0.14117647058823529</v>
      </c>
      <c r="H61" s="7">
        <f t="shared" si="4"/>
        <v>0.17647058823529413</v>
      </c>
      <c r="I61" s="6">
        <v>3</v>
      </c>
      <c r="J61" s="6">
        <v>0.75</v>
      </c>
      <c r="K61" s="6">
        <v>17.5</v>
      </c>
      <c r="L61" s="6">
        <v>0</v>
      </c>
      <c r="M61" s="6">
        <v>21.25</v>
      </c>
      <c r="N61" s="8">
        <v>-15678.575000000001</v>
      </c>
      <c r="O61" s="8">
        <v>160119.79399999999</v>
      </c>
      <c r="P61" s="8">
        <v>15837.191999999999</v>
      </c>
      <c r="Q61" s="8">
        <v>41866.557999999997</v>
      </c>
      <c r="R61" s="8">
        <f t="shared" si="1"/>
        <v>201986.35199999998</v>
      </c>
      <c r="S61" s="8">
        <f t="shared" si="2"/>
        <v>186307.77699999997</v>
      </c>
      <c r="T61" s="8">
        <f t="shared" si="5"/>
        <v>3095.5762758620685</v>
      </c>
      <c r="U61" s="8">
        <f t="shared" si="6"/>
        <v>2852.8606896551719</v>
      </c>
      <c r="V61" s="8">
        <f t="shared" si="7"/>
        <v>2612.5760153256701</v>
      </c>
      <c r="W61" s="8">
        <f t="shared" si="8"/>
        <v>2453.9432030651342</v>
      </c>
      <c r="X61" s="8">
        <f t="shared" si="9"/>
        <v>259.35097178683378</v>
      </c>
      <c r="Y61" s="8">
        <f t="shared" si="10"/>
        <v>237.50691048415183</v>
      </c>
    </row>
    <row r="62" spans="1:25" s="5" customFormat="1">
      <c r="A62" s="5" t="s">
        <v>32</v>
      </c>
      <c r="B62" s="5" t="s">
        <v>33</v>
      </c>
      <c r="C62" s="5" t="s">
        <v>90</v>
      </c>
      <c r="D62" s="5">
        <v>48</v>
      </c>
      <c r="E62" s="6">
        <v>49.5</v>
      </c>
      <c r="F62" s="6">
        <f t="shared" si="0"/>
        <v>13.89</v>
      </c>
      <c r="G62" s="7">
        <f t="shared" si="3"/>
        <v>0.18070554355651547</v>
      </c>
      <c r="H62" s="7">
        <f t="shared" si="4"/>
        <v>0.30669546436285094</v>
      </c>
      <c r="I62" s="6">
        <v>2.5099999999999998</v>
      </c>
      <c r="J62" s="6">
        <v>1.75</v>
      </c>
      <c r="K62" s="6">
        <v>9.6300000000000008</v>
      </c>
      <c r="L62" s="6">
        <v>1</v>
      </c>
      <c r="M62" s="6">
        <v>14.89</v>
      </c>
      <c r="N62" s="8">
        <v>-11800.312</v>
      </c>
      <c r="O62" s="8">
        <v>120562.764</v>
      </c>
      <c r="P62" s="8">
        <v>15059.698</v>
      </c>
      <c r="Q62" s="8">
        <v>33863.112999999998</v>
      </c>
      <c r="R62" s="8">
        <f t="shared" si="1"/>
        <v>154425.87699999998</v>
      </c>
      <c r="S62" s="8">
        <f t="shared" si="2"/>
        <v>142625.56499999997</v>
      </c>
      <c r="T62" s="8">
        <f t="shared" si="5"/>
        <v>3119.7146868686864</v>
      </c>
      <c r="U62" s="8">
        <f t="shared" si="6"/>
        <v>2815.4783636363632</v>
      </c>
      <c r="V62" s="8">
        <f t="shared" si="7"/>
        <v>2577.0882222222217</v>
      </c>
      <c r="W62" s="8">
        <f t="shared" si="8"/>
        <v>2435.611393939394</v>
      </c>
      <c r="X62" s="8">
        <f t="shared" si="9"/>
        <v>255.95257851239666</v>
      </c>
      <c r="Y62" s="8">
        <f t="shared" si="10"/>
        <v>234.28074747474741</v>
      </c>
    </row>
    <row r="63" spans="1:25" s="5" customFormat="1">
      <c r="A63" s="5" t="s">
        <v>35</v>
      </c>
      <c r="B63" s="5" t="s">
        <v>33</v>
      </c>
      <c r="C63" s="5" t="s">
        <v>91</v>
      </c>
      <c r="D63" s="5">
        <v>71</v>
      </c>
      <c r="E63" s="6">
        <v>74.25</v>
      </c>
      <c r="F63" s="6">
        <f t="shared" si="0"/>
        <v>16.8</v>
      </c>
      <c r="G63" s="7">
        <f t="shared" si="3"/>
        <v>0.2857142857142857</v>
      </c>
      <c r="H63" s="7">
        <f t="shared" si="4"/>
        <v>0.44047619047619047</v>
      </c>
      <c r="I63" s="6">
        <v>4.8</v>
      </c>
      <c r="J63" s="6">
        <v>2.6</v>
      </c>
      <c r="K63" s="6">
        <v>9.4</v>
      </c>
      <c r="L63" s="6">
        <v>0</v>
      </c>
      <c r="M63" s="6">
        <v>16.8</v>
      </c>
      <c r="N63" s="8">
        <v>-16168.833000000001</v>
      </c>
      <c r="O63" s="8">
        <v>163468.997</v>
      </c>
      <c r="P63" s="8">
        <v>15958.305</v>
      </c>
      <c r="Q63" s="8">
        <v>43491.273999999998</v>
      </c>
      <c r="R63" s="8">
        <f t="shared" si="1"/>
        <v>206960.27100000001</v>
      </c>
      <c r="S63" s="8">
        <f t="shared" si="2"/>
        <v>190791.43799999999</v>
      </c>
      <c r="T63" s="8">
        <f t="shared" si="5"/>
        <v>2787.3437171717173</v>
      </c>
      <c r="U63" s="8">
        <f t="shared" si="6"/>
        <v>2572.4170505050506</v>
      </c>
      <c r="V63" s="8">
        <f t="shared" si="7"/>
        <v>2354.6549898989897</v>
      </c>
      <c r="W63" s="8">
        <f t="shared" si="8"/>
        <v>2201.6026531986531</v>
      </c>
      <c r="X63" s="8">
        <f t="shared" si="9"/>
        <v>233.85609550045913</v>
      </c>
      <c r="Y63" s="8">
        <f t="shared" si="10"/>
        <v>214.0595445362718</v>
      </c>
    </row>
    <row r="64" spans="1:25" s="5" customFormat="1">
      <c r="A64" s="5" t="s">
        <v>35</v>
      </c>
      <c r="B64" s="5" t="s">
        <v>33</v>
      </c>
      <c r="C64" s="5" t="s">
        <v>92</v>
      </c>
      <c r="D64" s="5">
        <v>78</v>
      </c>
      <c r="E64" s="6">
        <v>77.625</v>
      </c>
      <c r="F64" s="6">
        <f t="shared" si="0"/>
        <v>29.65</v>
      </c>
      <c r="G64" s="7">
        <f t="shared" si="3"/>
        <v>0.19055649241146713</v>
      </c>
      <c r="H64" s="7">
        <f t="shared" si="4"/>
        <v>0.51096121416526141</v>
      </c>
      <c r="I64" s="6">
        <v>5.65</v>
      </c>
      <c r="J64" s="6">
        <v>9.5</v>
      </c>
      <c r="K64" s="6">
        <v>14.5</v>
      </c>
      <c r="L64" s="6">
        <v>2</v>
      </c>
      <c r="M64" s="6">
        <v>31.65</v>
      </c>
      <c r="N64" s="8">
        <v>-16167.018</v>
      </c>
      <c r="O64" s="8">
        <v>297019.462</v>
      </c>
      <c r="P64" s="8">
        <v>25258.105</v>
      </c>
      <c r="Q64" s="8">
        <v>72794.263999999996</v>
      </c>
      <c r="R64" s="8">
        <f t="shared" si="1"/>
        <v>369813.72600000002</v>
      </c>
      <c r="S64" s="8">
        <f t="shared" si="2"/>
        <v>353646.70800000004</v>
      </c>
      <c r="T64" s="8">
        <f t="shared" si="5"/>
        <v>4764.1059710144928</v>
      </c>
      <c r="U64" s="8">
        <f t="shared" si="6"/>
        <v>4438.7197552334947</v>
      </c>
      <c r="V64" s="8">
        <f t="shared" si="7"/>
        <v>4230.4489919484713</v>
      </c>
      <c r="W64" s="8">
        <f t="shared" si="8"/>
        <v>3826.3376747181965</v>
      </c>
      <c r="X64" s="8">
        <f t="shared" si="9"/>
        <v>403.51997774849951</v>
      </c>
      <c r="Y64" s="8">
        <f t="shared" si="10"/>
        <v>384.5862719953156</v>
      </c>
    </row>
    <row r="65" spans="1:25" s="5" customFormat="1">
      <c r="A65" s="5" t="s">
        <v>35</v>
      </c>
      <c r="B65" s="5" t="s">
        <v>33</v>
      </c>
      <c r="C65" s="5" t="s">
        <v>93</v>
      </c>
      <c r="D65" s="5">
        <v>67</v>
      </c>
      <c r="E65" s="6">
        <v>68.125</v>
      </c>
      <c r="F65" s="6">
        <f t="shared" si="0"/>
        <v>20.07</v>
      </c>
      <c r="G65" s="7">
        <f t="shared" si="3"/>
        <v>0.29895366218236175</v>
      </c>
      <c r="H65" s="7">
        <f t="shared" si="4"/>
        <v>0.43846537120079726</v>
      </c>
      <c r="I65" s="6">
        <v>6</v>
      </c>
      <c r="J65" s="6">
        <v>2.8</v>
      </c>
      <c r="K65" s="6">
        <v>11.27</v>
      </c>
      <c r="L65" s="6">
        <v>2</v>
      </c>
      <c r="M65" s="6">
        <v>22.07</v>
      </c>
      <c r="N65" s="8">
        <v>-15079.531999999999</v>
      </c>
      <c r="O65" s="8">
        <v>170073.16099999999</v>
      </c>
      <c r="P65" s="8">
        <v>20519.617999999999</v>
      </c>
      <c r="Q65" s="8">
        <v>38813.58</v>
      </c>
      <c r="R65" s="8">
        <f t="shared" si="1"/>
        <v>208886.74099999998</v>
      </c>
      <c r="S65" s="8">
        <f t="shared" si="2"/>
        <v>193807.20899999997</v>
      </c>
      <c r="T65" s="8">
        <f t="shared" si="5"/>
        <v>3066.227390825688</v>
      </c>
      <c r="U65" s="8">
        <f t="shared" si="6"/>
        <v>2765.0219889908258</v>
      </c>
      <c r="V65" s="8">
        <f t="shared" si="7"/>
        <v>2543.6710605504586</v>
      </c>
      <c r="W65" s="8">
        <f t="shared" si="8"/>
        <v>2496.4867669724767</v>
      </c>
      <c r="X65" s="8">
        <f t="shared" si="9"/>
        <v>251.36563536280235</v>
      </c>
      <c r="Y65" s="8">
        <f t="shared" si="10"/>
        <v>231.24282368640533</v>
      </c>
    </row>
    <row r="66" spans="1:25" s="5" customFormat="1">
      <c r="A66" s="5" t="s">
        <v>32</v>
      </c>
      <c r="B66" s="5" t="s">
        <v>33</v>
      </c>
      <c r="C66" s="5" t="s">
        <v>94</v>
      </c>
      <c r="D66" s="5">
        <v>49</v>
      </c>
      <c r="E66" s="6">
        <v>49.25</v>
      </c>
      <c r="F66" s="6">
        <f t="shared" si="0"/>
        <v>15.35</v>
      </c>
      <c r="G66" s="7">
        <f t="shared" si="3"/>
        <v>0.34853420195439738</v>
      </c>
      <c r="H66" s="7">
        <f t="shared" si="4"/>
        <v>0.51140065146579805</v>
      </c>
      <c r="I66" s="6">
        <v>5.35</v>
      </c>
      <c r="J66" s="6">
        <v>2.5</v>
      </c>
      <c r="K66" s="6">
        <v>7.5</v>
      </c>
      <c r="L66" s="6">
        <v>0</v>
      </c>
      <c r="M66" s="6">
        <v>15.35</v>
      </c>
      <c r="N66" s="8">
        <v>-19311.363000000001</v>
      </c>
      <c r="O66" s="8">
        <v>110530.97500000001</v>
      </c>
      <c r="P66" s="8">
        <v>24485.91</v>
      </c>
      <c r="Q66" s="8">
        <v>48866.415000000001</v>
      </c>
      <c r="R66" s="8">
        <f t="shared" si="1"/>
        <v>159397.39000000001</v>
      </c>
      <c r="S66" s="8">
        <f t="shared" si="2"/>
        <v>140086.027</v>
      </c>
      <c r="T66" s="8">
        <f t="shared" si="5"/>
        <v>3236.4952284263964</v>
      </c>
      <c r="U66" s="8">
        <f t="shared" si="6"/>
        <v>2739.3193908629446</v>
      </c>
      <c r="V66" s="8">
        <f t="shared" si="7"/>
        <v>2347.2104974619288</v>
      </c>
      <c r="W66" s="8">
        <f t="shared" si="8"/>
        <v>2244.2837563451776</v>
      </c>
      <c r="X66" s="8">
        <f t="shared" si="9"/>
        <v>249.02903553299495</v>
      </c>
      <c r="Y66" s="8">
        <f t="shared" si="10"/>
        <v>213.38277249653899</v>
      </c>
    </row>
    <row r="67" spans="1:25" s="5" customFormat="1">
      <c r="A67" s="5" t="s">
        <v>40</v>
      </c>
      <c r="B67" s="5" t="s">
        <v>33</v>
      </c>
      <c r="C67" s="5" t="s">
        <v>95</v>
      </c>
      <c r="D67" s="5">
        <v>102</v>
      </c>
      <c r="E67" s="6">
        <v>104.875</v>
      </c>
      <c r="F67" s="6">
        <f t="shared" si="0"/>
        <v>36.130000000000003</v>
      </c>
      <c r="G67" s="7">
        <f t="shared" si="3"/>
        <v>0.11071132023249376</v>
      </c>
      <c r="H67" s="7">
        <f t="shared" si="4"/>
        <v>0.39911430943814002</v>
      </c>
      <c r="I67" s="6">
        <v>4</v>
      </c>
      <c r="J67" s="6">
        <v>10.42</v>
      </c>
      <c r="K67" s="6">
        <v>21.71</v>
      </c>
      <c r="L67" s="6">
        <v>0.63</v>
      </c>
      <c r="M67" s="6">
        <v>36.76</v>
      </c>
      <c r="N67" s="8">
        <v>-20862.77</v>
      </c>
      <c r="O67" s="8">
        <v>269166.55599999998</v>
      </c>
      <c r="P67" s="8">
        <v>31383.025000000001</v>
      </c>
      <c r="Q67" s="8">
        <v>68603.400999999998</v>
      </c>
      <c r="R67" s="8">
        <f t="shared" si="1"/>
        <v>337769.95699999999</v>
      </c>
      <c r="S67" s="8">
        <f t="shared" si="2"/>
        <v>316907.18699999998</v>
      </c>
      <c r="T67" s="8">
        <f t="shared" si="5"/>
        <v>3220.6908891537546</v>
      </c>
      <c r="U67" s="8">
        <f t="shared" si="6"/>
        <v>2921.4486960667459</v>
      </c>
      <c r="V67" s="8">
        <f t="shared" si="7"/>
        <v>2722.5188271752081</v>
      </c>
      <c r="W67" s="8">
        <f t="shared" si="8"/>
        <v>2566.5464219308701</v>
      </c>
      <c r="X67" s="8">
        <f t="shared" si="9"/>
        <v>265.58624509697688</v>
      </c>
      <c r="Y67" s="8">
        <f t="shared" si="10"/>
        <v>247.50171156138256</v>
      </c>
    </row>
    <row r="68" spans="1:25" s="5" customFormat="1">
      <c r="A68" s="5" t="s">
        <v>40</v>
      </c>
      <c r="B68" s="5" t="s">
        <v>33</v>
      </c>
      <c r="C68" s="5" t="s">
        <v>96</v>
      </c>
      <c r="D68" s="5">
        <v>105</v>
      </c>
      <c r="E68" s="6">
        <v>105.875</v>
      </c>
      <c r="F68" s="6">
        <f t="shared" si="0"/>
        <v>33.07</v>
      </c>
      <c r="G68" s="7">
        <f t="shared" si="3"/>
        <v>0.21167221046265497</v>
      </c>
      <c r="H68" s="7">
        <f t="shared" si="4"/>
        <v>0.38554581191412157</v>
      </c>
      <c r="I68" s="6">
        <v>7</v>
      </c>
      <c r="J68" s="6">
        <v>5.75</v>
      </c>
      <c r="K68" s="6">
        <v>20.32</v>
      </c>
      <c r="L68" s="6">
        <v>0</v>
      </c>
      <c r="M68" s="6">
        <v>33.07</v>
      </c>
      <c r="N68" s="8">
        <v>-21579.45</v>
      </c>
      <c r="O68" s="8">
        <v>247621.179</v>
      </c>
      <c r="P68" s="8">
        <v>46467.47</v>
      </c>
      <c r="Q68" s="8">
        <v>91332.298999999999</v>
      </c>
      <c r="R68" s="8">
        <f t="shared" si="1"/>
        <v>338953.478</v>
      </c>
      <c r="S68" s="8">
        <f t="shared" si="2"/>
        <v>317374.02799999999</v>
      </c>
      <c r="T68" s="8">
        <f t="shared" si="5"/>
        <v>3201.4496151121607</v>
      </c>
      <c r="U68" s="8">
        <f t="shared" si="6"/>
        <v>2762.5596977567889</v>
      </c>
      <c r="V68" s="8">
        <f t="shared" si="7"/>
        <v>2558.7396269185356</v>
      </c>
      <c r="W68" s="8">
        <f t="shared" si="8"/>
        <v>2338.8068854781582</v>
      </c>
      <c r="X68" s="8">
        <f t="shared" si="9"/>
        <v>251.14179070516263</v>
      </c>
      <c r="Y68" s="8">
        <f t="shared" si="10"/>
        <v>232.61269335623049</v>
      </c>
    </row>
    <row r="69" spans="1:25" s="5" customFormat="1">
      <c r="A69" s="5" t="s">
        <v>40</v>
      </c>
      <c r="B69" s="5" t="s">
        <v>33</v>
      </c>
      <c r="C69" s="5" t="s">
        <v>97</v>
      </c>
      <c r="D69" s="5">
        <v>95</v>
      </c>
      <c r="E69" s="6">
        <v>97</v>
      </c>
      <c r="F69" s="6">
        <f t="shared" si="0"/>
        <v>27.83</v>
      </c>
      <c r="G69" s="7">
        <f t="shared" si="3"/>
        <v>0.21164211282788359</v>
      </c>
      <c r="H69" s="7">
        <f t="shared" si="4"/>
        <v>0.24398131512756022</v>
      </c>
      <c r="I69" s="6">
        <v>5.89</v>
      </c>
      <c r="J69" s="6">
        <v>0.9</v>
      </c>
      <c r="K69" s="6">
        <v>21.04</v>
      </c>
      <c r="L69" s="6">
        <v>2.5</v>
      </c>
      <c r="M69" s="6">
        <v>30.33</v>
      </c>
      <c r="N69" s="8">
        <v>-21038.978999999999</v>
      </c>
      <c r="O69" s="8">
        <v>228333.77</v>
      </c>
      <c r="P69" s="8">
        <v>30159.201000000001</v>
      </c>
      <c r="Q69" s="8">
        <v>55110.209000000003</v>
      </c>
      <c r="R69" s="8">
        <f t="shared" si="1"/>
        <v>283443.97899999999</v>
      </c>
      <c r="S69" s="8">
        <f t="shared" si="2"/>
        <v>262405</v>
      </c>
      <c r="T69" s="8">
        <f t="shared" si="5"/>
        <v>2922.1028762886599</v>
      </c>
      <c r="U69" s="8">
        <f t="shared" si="6"/>
        <v>2611.1832783505156</v>
      </c>
      <c r="V69" s="8">
        <f t="shared" si="7"/>
        <v>2394.2865876288661</v>
      </c>
      <c r="W69" s="8">
        <f t="shared" si="8"/>
        <v>2353.956391752577</v>
      </c>
      <c r="X69" s="8">
        <f t="shared" si="9"/>
        <v>237.38029803186507</v>
      </c>
      <c r="Y69" s="8">
        <f t="shared" si="10"/>
        <v>217.66241705716965</v>
      </c>
    </row>
    <row r="70" spans="1:25" s="5" customFormat="1">
      <c r="A70" s="5" t="s">
        <v>35</v>
      </c>
      <c r="B70" s="5" t="s">
        <v>33</v>
      </c>
      <c r="C70" s="5" t="s">
        <v>98</v>
      </c>
      <c r="D70" s="5">
        <v>74</v>
      </c>
      <c r="E70" s="6">
        <v>74</v>
      </c>
      <c r="F70" s="6">
        <f t="shared" si="0"/>
        <v>20.740000000000002</v>
      </c>
      <c r="G70" s="7">
        <f t="shared" si="3"/>
        <v>0.32786885245901637</v>
      </c>
      <c r="H70" s="7">
        <f t="shared" si="4"/>
        <v>0.42430086788813887</v>
      </c>
      <c r="I70" s="6">
        <v>6.8</v>
      </c>
      <c r="J70" s="6">
        <v>2</v>
      </c>
      <c r="K70" s="6">
        <v>11.94</v>
      </c>
      <c r="L70" s="6">
        <v>2</v>
      </c>
      <c r="M70" s="6">
        <v>22.74</v>
      </c>
      <c r="N70" s="8">
        <v>-16846.401000000002</v>
      </c>
      <c r="O70" s="8">
        <v>204987.54</v>
      </c>
      <c r="P70" s="8">
        <v>23002.378000000001</v>
      </c>
      <c r="Q70" s="8">
        <v>44422.92</v>
      </c>
      <c r="R70" s="8">
        <f t="shared" si="1"/>
        <v>249410.46000000002</v>
      </c>
      <c r="S70" s="8">
        <f t="shared" si="2"/>
        <v>232564.05900000001</v>
      </c>
      <c r="T70" s="8">
        <f t="shared" si="5"/>
        <v>3370.4116216216221</v>
      </c>
      <c r="U70" s="8">
        <f t="shared" si="6"/>
        <v>3059.5686756756759</v>
      </c>
      <c r="V70" s="8">
        <f t="shared" si="7"/>
        <v>2831.914608108108</v>
      </c>
      <c r="W70" s="8">
        <f t="shared" si="8"/>
        <v>2770.1018918918921</v>
      </c>
      <c r="X70" s="8">
        <f t="shared" si="9"/>
        <v>278.14260687960689</v>
      </c>
      <c r="Y70" s="8">
        <f t="shared" si="10"/>
        <v>257.44678255528254</v>
      </c>
    </row>
    <row r="71" spans="1:25" s="5" customFormat="1">
      <c r="A71" s="5" t="s">
        <v>35</v>
      </c>
      <c r="B71" s="5" t="s">
        <v>33</v>
      </c>
      <c r="C71" s="5" t="s">
        <v>99</v>
      </c>
      <c r="D71" s="5">
        <v>71</v>
      </c>
      <c r="E71" s="6">
        <v>70.5</v>
      </c>
      <c r="F71" s="6">
        <f t="shared" si="0"/>
        <v>15.34</v>
      </c>
      <c r="G71" s="7">
        <f t="shared" si="3"/>
        <v>0.19230769230769232</v>
      </c>
      <c r="H71" s="7">
        <f t="shared" si="4"/>
        <v>0.41720990873533248</v>
      </c>
      <c r="I71" s="6">
        <v>2.95</v>
      </c>
      <c r="J71" s="6">
        <v>3.45</v>
      </c>
      <c r="K71" s="6">
        <v>8.94</v>
      </c>
      <c r="L71" s="6">
        <v>0</v>
      </c>
      <c r="M71" s="6">
        <v>15.34</v>
      </c>
      <c r="N71" s="8">
        <v>-13759.98</v>
      </c>
      <c r="O71" s="8">
        <v>146889.307</v>
      </c>
      <c r="P71" s="8">
        <v>13763.07</v>
      </c>
      <c r="Q71" s="8">
        <v>43572.836000000003</v>
      </c>
      <c r="R71" s="8">
        <f t="shared" si="1"/>
        <v>190462.14300000001</v>
      </c>
      <c r="S71" s="8">
        <f t="shared" si="2"/>
        <v>176702.163</v>
      </c>
      <c r="T71" s="8">
        <f t="shared" si="5"/>
        <v>2701.590680851064</v>
      </c>
      <c r="U71" s="8">
        <f t="shared" si="6"/>
        <v>2506.3698297872343</v>
      </c>
      <c r="V71" s="8">
        <f t="shared" si="7"/>
        <v>2311.1928085106383</v>
      </c>
      <c r="W71" s="8">
        <f t="shared" si="8"/>
        <v>2083.536269503546</v>
      </c>
      <c r="X71" s="8">
        <f t="shared" si="9"/>
        <v>227.85180270793037</v>
      </c>
      <c r="Y71" s="8">
        <f t="shared" si="10"/>
        <v>210.10843713733075</v>
      </c>
    </row>
    <row r="72" spans="1:25" s="5" customFormat="1">
      <c r="A72" s="5" t="s">
        <v>35</v>
      </c>
      <c r="B72" s="5" t="s">
        <v>33</v>
      </c>
      <c r="C72" s="5" t="s">
        <v>100</v>
      </c>
      <c r="D72" s="5">
        <v>60</v>
      </c>
      <c r="E72" s="6">
        <v>61.875</v>
      </c>
      <c r="F72" s="6">
        <f t="shared" si="0"/>
        <v>17.03</v>
      </c>
      <c r="G72" s="7">
        <f t="shared" si="3"/>
        <v>0.19318849089841456</v>
      </c>
      <c r="H72" s="7">
        <f t="shared" si="4"/>
        <v>0.28126834997064004</v>
      </c>
      <c r="I72" s="6">
        <v>3.29</v>
      </c>
      <c r="J72" s="6">
        <v>1.5</v>
      </c>
      <c r="K72" s="6">
        <v>12.24</v>
      </c>
      <c r="L72" s="6">
        <v>0</v>
      </c>
      <c r="M72" s="6">
        <v>17.03</v>
      </c>
      <c r="N72" s="8">
        <v>-14615.874</v>
      </c>
      <c r="O72" s="8">
        <v>141206.443</v>
      </c>
      <c r="P72" s="8">
        <v>29829.756000000001</v>
      </c>
      <c r="Q72" s="8">
        <v>59449.016000000003</v>
      </c>
      <c r="R72" s="8">
        <f t="shared" si="1"/>
        <v>200655.459</v>
      </c>
      <c r="S72" s="8">
        <f t="shared" si="2"/>
        <v>186039.58499999999</v>
      </c>
      <c r="T72" s="8">
        <f t="shared" si="5"/>
        <v>3242.9165090909091</v>
      </c>
      <c r="U72" s="8">
        <f t="shared" si="6"/>
        <v>2760.8194424242424</v>
      </c>
      <c r="V72" s="8">
        <f t="shared" si="7"/>
        <v>2524.6032969696971</v>
      </c>
      <c r="W72" s="8">
        <f t="shared" si="8"/>
        <v>2282.1243313131313</v>
      </c>
      <c r="X72" s="8">
        <f t="shared" si="9"/>
        <v>250.98358567493113</v>
      </c>
      <c r="Y72" s="8">
        <f t="shared" si="10"/>
        <v>229.50939063360883</v>
      </c>
    </row>
    <row r="73" spans="1:25" s="5" customFormat="1">
      <c r="A73" s="5" t="s">
        <v>35</v>
      </c>
      <c r="B73" s="5" t="s">
        <v>101</v>
      </c>
      <c r="C73" s="5" t="s">
        <v>102</v>
      </c>
      <c r="D73" s="5">
        <v>78</v>
      </c>
      <c r="E73" s="6">
        <v>77.375</v>
      </c>
      <c r="F73" s="6">
        <f t="shared" ref="F73:F136" si="11">+I73+J73+K73</f>
        <v>21.09</v>
      </c>
      <c r="G73" s="7">
        <f t="shared" si="3"/>
        <v>0.4751066856330014</v>
      </c>
      <c r="H73" s="7">
        <f t="shared" si="4"/>
        <v>0.65007112375533427</v>
      </c>
      <c r="I73" s="6">
        <v>10.02</v>
      </c>
      <c r="J73" s="6">
        <v>3.69</v>
      </c>
      <c r="K73" s="6">
        <v>7.38</v>
      </c>
      <c r="L73" s="6">
        <v>2.25</v>
      </c>
      <c r="M73" s="6">
        <v>23.34</v>
      </c>
      <c r="N73" s="8">
        <v>-28155.227999999999</v>
      </c>
      <c r="O73" s="8">
        <v>204408.81200000001</v>
      </c>
      <c r="P73" s="8">
        <v>17305.835999999999</v>
      </c>
      <c r="Q73" s="8">
        <v>37398.349000000002</v>
      </c>
      <c r="R73" s="8">
        <f t="shared" ref="R73:R136" si="12">+Q73+O73</f>
        <v>241807.16100000002</v>
      </c>
      <c r="S73" s="8">
        <f t="shared" ref="S73:S136" si="13">+R73+N73</f>
        <v>213651.93300000002</v>
      </c>
      <c r="T73" s="8">
        <f t="shared" si="5"/>
        <v>3125.1329369951536</v>
      </c>
      <c r="U73" s="8">
        <f t="shared" si="6"/>
        <v>2901.4710823909531</v>
      </c>
      <c r="V73" s="8">
        <f t="shared" si="7"/>
        <v>2537.5909143780291</v>
      </c>
      <c r="W73" s="8">
        <f t="shared" si="8"/>
        <v>2641.7940161550891</v>
      </c>
      <c r="X73" s="8">
        <f t="shared" si="9"/>
        <v>263.77009839917758</v>
      </c>
      <c r="Y73" s="8">
        <f t="shared" si="10"/>
        <v>230.69008312527538</v>
      </c>
    </row>
    <row r="74" spans="1:25" s="5" customFormat="1">
      <c r="A74" s="5" t="s">
        <v>32</v>
      </c>
      <c r="B74" s="5" t="s">
        <v>101</v>
      </c>
      <c r="C74" s="5" t="s">
        <v>103</v>
      </c>
      <c r="D74" s="5">
        <v>59</v>
      </c>
      <c r="E74" s="6">
        <v>58.5</v>
      </c>
      <c r="F74" s="6">
        <f t="shared" si="11"/>
        <v>22.11</v>
      </c>
      <c r="G74" s="7">
        <f t="shared" ref="G74:G137" si="14">+I74/F74</f>
        <v>0.36227951153324289</v>
      </c>
      <c r="H74" s="7">
        <f t="shared" ref="H74:H137" si="15">+(I74+J74)/F74</f>
        <v>0.43012211668928085</v>
      </c>
      <c r="I74" s="6">
        <v>8.01</v>
      </c>
      <c r="J74" s="6">
        <v>1.5</v>
      </c>
      <c r="K74" s="6">
        <v>12.6</v>
      </c>
      <c r="L74" s="6">
        <v>2</v>
      </c>
      <c r="M74" s="6">
        <v>24.11</v>
      </c>
      <c r="N74" s="8">
        <v>-21553.133000000002</v>
      </c>
      <c r="O74" s="8">
        <v>179719.978</v>
      </c>
      <c r="P74" s="8">
        <v>18995.328000000001</v>
      </c>
      <c r="Q74" s="8">
        <v>37908.809000000001</v>
      </c>
      <c r="R74" s="8">
        <f t="shared" si="12"/>
        <v>217628.78700000001</v>
      </c>
      <c r="S74" s="8">
        <f t="shared" si="13"/>
        <v>196075.65400000001</v>
      </c>
      <c r="T74" s="8">
        <f t="shared" ref="T74:T137" si="16">+R74/E74</f>
        <v>3720.1502051282055</v>
      </c>
      <c r="U74" s="8">
        <f t="shared" ref="U74:U137" si="17">+(R74-P74)/E74</f>
        <v>3395.4437435897435</v>
      </c>
      <c r="V74" s="8">
        <f t="shared" ref="V74:V137" si="18">+(S74-P74)/E74</f>
        <v>3027.0141196581199</v>
      </c>
      <c r="W74" s="8">
        <f t="shared" ref="W74:W137" si="19">+O74/E74</f>
        <v>3072.1363760683762</v>
      </c>
      <c r="X74" s="8">
        <f t="shared" ref="X74:X137" si="20">+U74/$X$1</f>
        <v>308.67670396270393</v>
      </c>
      <c r="Y74" s="8">
        <f t="shared" ref="Y74:Y137" si="21">+V74/$X$1</f>
        <v>275.1831017871018</v>
      </c>
    </row>
    <row r="75" spans="1:25" s="5" customFormat="1">
      <c r="A75" s="5" t="s">
        <v>35</v>
      </c>
      <c r="B75" s="5" t="s">
        <v>101</v>
      </c>
      <c r="C75" s="5" t="s">
        <v>104</v>
      </c>
      <c r="D75" s="5">
        <v>82</v>
      </c>
      <c r="E75" s="6">
        <v>84</v>
      </c>
      <c r="F75" s="6">
        <f t="shared" si="11"/>
        <v>25.31</v>
      </c>
      <c r="G75" s="7">
        <f t="shared" si="14"/>
        <v>0.33109442907941528</v>
      </c>
      <c r="H75" s="7">
        <f t="shared" si="15"/>
        <v>0.54405373370209409</v>
      </c>
      <c r="I75" s="6">
        <v>8.3800000000000008</v>
      </c>
      <c r="J75" s="6">
        <v>5.39</v>
      </c>
      <c r="K75" s="6">
        <v>11.54</v>
      </c>
      <c r="L75" s="6">
        <v>1.72</v>
      </c>
      <c r="M75" s="6">
        <v>27.03</v>
      </c>
      <c r="N75" s="8">
        <v>-29658.361000000001</v>
      </c>
      <c r="O75" s="8">
        <v>230626.72700000001</v>
      </c>
      <c r="P75" s="8">
        <v>19023.707999999999</v>
      </c>
      <c r="Q75" s="8">
        <v>41936.641000000003</v>
      </c>
      <c r="R75" s="8">
        <f t="shared" si="12"/>
        <v>272563.36800000002</v>
      </c>
      <c r="S75" s="8">
        <f t="shared" si="13"/>
        <v>242905.00700000001</v>
      </c>
      <c r="T75" s="8">
        <f t="shared" si="16"/>
        <v>3244.8020000000001</v>
      </c>
      <c r="U75" s="8">
        <f t="shared" si="17"/>
        <v>3018.329285714286</v>
      </c>
      <c r="V75" s="8">
        <f t="shared" si="18"/>
        <v>2665.2535595238096</v>
      </c>
      <c r="W75" s="8">
        <f t="shared" si="19"/>
        <v>2745.5562738095241</v>
      </c>
      <c r="X75" s="8">
        <f t="shared" si="20"/>
        <v>274.39357142857148</v>
      </c>
      <c r="Y75" s="8">
        <f t="shared" si="21"/>
        <v>242.29577813852814</v>
      </c>
    </row>
    <row r="76" spans="1:25" s="5" customFormat="1">
      <c r="A76" s="5" t="s">
        <v>35</v>
      </c>
      <c r="B76" s="5" t="s">
        <v>101</v>
      </c>
      <c r="C76" s="5" t="s">
        <v>105</v>
      </c>
      <c r="D76" s="5">
        <v>72</v>
      </c>
      <c r="E76" s="6">
        <v>74</v>
      </c>
      <c r="F76" s="6">
        <f t="shared" si="11"/>
        <v>21.23</v>
      </c>
      <c r="G76" s="7">
        <f t="shared" si="14"/>
        <v>0.20866698068770606</v>
      </c>
      <c r="H76" s="7">
        <f t="shared" si="15"/>
        <v>0.48186528497409326</v>
      </c>
      <c r="I76" s="6">
        <v>4.43</v>
      </c>
      <c r="J76" s="6">
        <v>5.8</v>
      </c>
      <c r="K76" s="6">
        <v>11</v>
      </c>
      <c r="L76" s="6">
        <v>2</v>
      </c>
      <c r="M76" s="6">
        <v>23.23</v>
      </c>
      <c r="N76" s="8">
        <v>-26604.027999999998</v>
      </c>
      <c r="O76" s="8">
        <v>177351.34299999999</v>
      </c>
      <c r="P76" s="8">
        <v>35417.375999999997</v>
      </c>
      <c r="Q76" s="8">
        <v>54693.353999999999</v>
      </c>
      <c r="R76" s="8">
        <f t="shared" si="12"/>
        <v>232044.69699999999</v>
      </c>
      <c r="S76" s="8">
        <f t="shared" si="13"/>
        <v>205440.66899999999</v>
      </c>
      <c r="T76" s="8">
        <f t="shared" si="16"/>
        <v>3135.7391486486486</v>
      </c>
      <c r="U76" s="8">
        <f t="shared" si="17"/>
        <v>2657.1259594594594</v>
      </c>
      <c r="V76" s="8">
        <f t="shared" si="18"/>
        <v>2297.6120675675675</v>
      </c>
      <c r="W76" s="8">
        <f t="shared" si="19"/>
        <v>2396.6397702702702</v>
      </c>
      <c r="X76" s="8">
        <f t="shared" si="20"/>
        <v>241.55690540540539</v>
      </c>
      <c r="Y76" s="8">
        <f t="shared" si="21"/>
        <v>208.87382432432432</v>
      </c>
    </row>
    <row r="77" spans="1:25" s="5" customFormat="1">
      <c r="A77" s="5" t="s">
        <v>48</v>
      </c>
      <c r="B77" s="5" t="s">
        <v>101</v>
      </c>
      <c r="C77" s="5" t="s">
        <v>106</v>
      </c>
      <c r="D77" s="5">
        <v>137</v>
      </c>
      <c r="E77" s="6">
        <v>138</v>
      </c>
      <c r="F77" s="6">
        <f t="shared" si="11"/>
        <v>42.2</v>
      </c>
      <c r="G77" s="7">
        <f t="shared" si="14"/>
        <v>0.26563981042654028</v>
      </c>
      <c r="H77" s="7">
        <f t="shared" si="15"/>
        <v>0.44526066350710897</v>
      </c>
      <c r="I77" s="6">
        <v>11.21</v>
      </c>
      <c r="J77" s="6">
        <v>7.58</v>
      </c>
      <c r="K77" s="6">
        <v>23.41</v>
      </c>
      <c r="L77" s="6">
        <v>2</v>
      </c>
      <c r="M77" s="6">
        <v>44.2</v>
      </c>
      <c r="N77" s="8">
        <v>-46900.040999999997</v>
      </c>
      <c r="O77" s="8">
        <v>341966.73300000001</v>
      </c>
      <c r="P77" s="8">
        <v>44122.163999999997</v>
      </c>
      <c r="Q77" s="8">
        <v>76918.721999999994</v>
      </c>
      <c r="R77" s="8">
        <f t="shared" si="12"/>
        <v>418885.45500000002</v>
      </c>
      <c r="S77" s="8">
        <f t="shared" si="13"/>
        <v>371985.41399999999</v>
      </c>
      <c r="T77" s="8">
        <f t="shared" si="16"/>
        <v>3035.4018478260869</v>
      </c>
      <c r="U77" s="8">
        <f t="shared" si="17"/>
        <v>2715.6760217391306</v>
      </c>
      <c r="V77" s="8">
        <f t="shared" si="18"/>
        <v>2375.820652173913</v>
      </c>
      <c r="W77" s="8">
        <f t="shared" si="19"/>
        <v>2478.0198043478263</v>
      </c>
      <c r="X77" s="8">
        <f t="shared" si="20"/>
        <v>246.87963833992097</v>
      </c>
      <c r="Y77" s="8">
        <f t="shared" si="21"/>
        <v>215.98369565217391</v>
      </c>
    </row>
    <row r="78" spans="1:25" s="5" customFormat="1">
      <c r="A78" s="5" t="s">
        <v>35</v>
      </c>
      <c r="B78" s="5" t="s">
        <v>101</v>
      </c>
      <c r="C78" s="5" t="s">
        <v>107</v>
      </c>
      <c r="D78" s="5">
        <v>82</v>
      </c>
      <c r="E78" s="6">
        <v>82.25</v>
      </c>
      <c r="F78" s="6">
        <f t="shared" si="11"/>
        <v>21.939999999999998</v>
      </c>
      <c r="G78" s="7">
        <f t="shared" si="14"/>
        <v>0.36554238833181407</v>
      </c>
      <c r="H78" s="7">
        <f t="shared" si="15"/>
        <v>0.47037374658158621</v>
      </c>
      <c r="I78" s="6">
        <v>8.02</v>
      </c>
      <c r="J78" s="6">
        <v>2.2999999999999998</v>
      </c>
      <c r="K78" s="6">
        <v>11.62</v>
      </c>
      <c r="L78" s="6">
        <v>1.5</v>
      </c>
      <c r="M78" s="6">
        <v>23.44</v>
      </c>
      <c r="N78" s="8">
        <v>-29075.253000000001</v>
      </c>
      <c r="O78" s="8">
        <v>191402.82699999999</v>
      </c>
      <c r="P78" s="8">
        <v>18751.223999999998</v>
      </c>
      <c r="Q78" s="8">
        <v>42064.767</v>
      </c>
      <c r="R78" s="8">
        <f t="shared" si="12"/>
        <v>233467.59399999998</v>
      </c>
      <c r="S78" s="8">
        <f t="shared" si="13"/>
        <v>204392.34099999999</v>
      </c>
      <c r="T78" s="8">
        <f t="shared" si="16"/>
        <v>2838.5117811550149</v>
      </c>
      <c r="U78" s="8">
        <f t="shared" si="17"/>
        <v>2610.5333738601821</v>
      </c>
      <c r="V78" s="8">
        <f t="shared" si="18"/>
        <v>2257.0348571428572</v>
      </c>
      <c r="W78" s="8">
        <f t="shared" si="19"/>
        <v>2327.0860425531914</v>
      </c>
      <c r="X78" s="8">
        <f t="shared" si="20"/>
        <v>237.3212158054711</v>
      </c>
      <c r="Y78" s="8">
        <f t="shared" si="21"/>
        <v>205.18498701298702</v>
      </c>
    </row>
    <row r="79" spans="1:25" s="5" customFormat="1">
      <c r="A79" s="5" t="s">
        <v>35</v>
      </c>
      <c r="B79" s="5" t="s">
        <v>101</v>
      </c>
      <c r="C79" s="5" t="s">
        <v>108</v>
      </c>
      <c r="D79" s="5">
        <v>81</v>
      </c>
      <c r="E79" s="6">
        <v>79.875</v>
      </c>
      <c r="F79" s="6">
        <f t="shared" si="11"/>
        <v>24.01</v>
      </c>
      <c r="G79" s="7">
        <f t="shared" si="14"/>
        <v>0.35235318617242817</v>
      </c>
      <c r="H79" s="7">
        <f t="shared" si="15"/>
        <v>0.46647230320699712</v>
      </c>
      <c r="I79" s="6">
        <v>8.4600000000000009</v>
      </c>
      <c r="J79" s="6">
        <v>2.74</v>
      </c>
      <c r="K79" s="6">
        <v>12.81</v>
      </c>
      <c r="L79" s="6">
        <v>2</v>
      </c>
      <c r="M79" s="6">
        <v>26.01</v>
      </c>
      <c r="N79" s="8">
        <v>-27207.057000000001</v>
      </c>
      <c r="O79" s="8">
        <v>224441.54199999999</v>
      </c>
      <c r="P79" s="8">
        <v>23910.936000000002</v>
      </c>
      <c r="Q79" s="8">
        <v>42204.065999999999</v>
      </c>
      <c r="R79" s="8">
        <f t="shared" si="12"/>
        <v>266645.60800000001</v>
      </c>
      <c r="S79" s="8">
        <f t="shared" si="13"/>
        <v>239438.55100000001</v>
      </c>
      <c r="T79" s="8">
        <f t="shared" si="16"/>
        <v>3338.2861721439749</v>
      </c>
      <c r="U79" s="8">
        <f t="shared" si="17"/>
        <v>3038.9317308294212</v>
      </c>
      <c r="V79" s="8">
        <f t="shared" si="18"/>
        <v>2698.311298904538</v>
      </c>
      <c r="W79" s="8">
        <f t="shared" si="19"/>
        <v>2809.9097589984349</v>
      </c>
      <c r="X79" s="8">
        <f t="shared" si="20"/>
        <v>276.26652098449284</v>
      </c>
      <c r="Y79" s="8">
        <f t="shared" si="21"/>
        <v>245.30102717313983</v>
      </c>
    </row>
    <row r="80" spans="1:25" s="5" customFormat="1">
      <c r="A80" s="5" t="s">
        <v>35</v>
      </c>
      <c r="B80" s="5" t="s">
        <v>101</v>
      </c>
      <c r="C80" s="5" t="s">
        <v>109</v>
      </c>
      <c r="D80" s="5">
        <v>67</v>
      </c>
      <c r="E80" s="6">
        <v>69.25</v>
      </c>
      <c r="F80" s="6">
        <f t="shared" si="11"/>
        <v>21.99</v>
      </c>
      <c r="G80" s="7">
        <f t="shared" si="14"/>
        <v>0.21600727603456119</v>
      </c>
      <c r="H80" s="7">
        <f t="shared" si="15"/>
        <v>0.61937244201909958</v>
      </c>
      <c r="I80" s="6">
        <v>4.75</v>
      </c>
      <c r="J80" s="6">
        <v>8.8699999999999992</v>
      </c>
      <c r="K80" s="6">
        <v>8.3699999999999992</v>
      </c>
      <c r="L80" s="6">
        <v>1.88</v>
      </c>
      <c r="M80" s="6">
        <v>23.87</v>
      </c>
      <c r="N80" s="8">
        <v>-23467.409</v>
      </c>
      <c r="O80" s="8">
        <v>178840.31099999999</v>
      </c>
      <c r="P80" s="8">
        <v>13289.088</v>
      </c>
      <c r="Q80" s="8">
        <v>31437.49</v>
      </c>
      <c r="R80" s="8">
        <f t="shared" si="12"/>
        <v>210277.80099999998</v>
      </c>
      <c r="S80" s="8">
        <f t="shared" si="13"/>
        <v>186810.39199999999</v>
      </c>
      <c r="T80" s="8">
        <f t="shared" si="16"/>
        <v>3036.5025415162449</v>
      </c>
      <c r="U80" s="8">
        <f t="shared" si="17"/>
        <v>2844.6023537906135</v>
      </c>
      <c r="V80" s="8">
        <f t="shared" si="18"/>
        <v>2505.7228014440434</v>
      </c>
      <c r="W80" s="8">
        <f t="shared" si="19"/>
        <v>2582.5315667870036</v>
      </c>
      <c r="X80" s="8">
        <f t="shared" si="20"/>
        <v>258.60021398096484</v>
      </c>
      <c r="Y80" s="8">
        <f t="shared" si="21"/>
        <v>227.79298194945849</v>
      </c>
    </row>
    <row r="81" spans="1:25" s="5" customFormat="1">
      <c r="A81" s="5" t="s">
        <v>40</v>
      </c>
      <c r="B81" s="5" t="s">
        <v>101</v>
      </c>
      <c r="C81" s="5" t="s">
        <v>110</v>
      </c>
      <c r="D81" s="5">
        <v>103</v>
      </c>
      <c r="E81" s="6">
        <v>104.875</v>
      </c>
      <c r="F81" s="6">
        <f t="shared" si="11"/>
        <v>35.31</v>
      </c>
      <c r="G81" s="7">
        <f t="shared" si="14"/>
        <v>0.16992353440951571</v>
      </c>
      <c r="H81" s="7">
        <f t="shared" si="15"/>
        <v>0.4194279241008213</v>
      </c>
      <c r="I81" s="6">
        <v>6</v>
      </c>
      <c r="J81" s="6">
        <v>8.81</v>
      </c>
      <c r="K81" s="6">
        <v>20.5</v>
      </c>
      <c r="L81" s="6">
        <v>2.75</v>
      </c>
      <c r="M81" s="6">
        <v>38.06</v>
      </c>
      <c r="N81" s="8">
        <v>-37009.722999999998</v>
      </c>
      <c r="O81" s="8">
        <v>287200.63400000002</v>
      </c>
      <c r="P81" s="8">
        <v>29301.083999999999</v>
      </c>
      <c r="Q81" s="8">
        <v>53549.214999999997</v>
      </c>
      <c r="R81" s="8">
        <f t="shared" si="12"/>
        <v>340749.84900000005</v>
      </c>
      <c r="S81" s="8">
        <f t="shared" si="13"/>
        <v>303740.12600000005</v>
      </c>
      <c r="T81" s="8">
        <f t="shared" si="16"/>
        <v>3249.1046388557811</v>
      </c>
      <c r="U81" s="8">
        <f t="shared" si="17"/>
        <v>2969.7140882002391</v>
      </c>
      <c r="V81" s="8">
        <f t="shared" si="18"/>
        <v>2616.8204243146611</v>
      </c>
      <c r="W81" s="8">
        <f t="shared" si="19"/>
        <v>2738.5042574493445</v>
      </c>
      <c r="X81" s="8">
        <f t="shared" si="20"/>
        <v>269.97400801820356</v>
      </c>
      <c r="Y81" s="8">
        <f t="shared" si="21"/>
        <v>237.89276584678737</v>
      </c>
    </row>
    <row r="82" spans="1:25" s="5" customFormat="1">
      <c r="A82" s="5" t="s">
        <v>35</v>
      </c>
      <c r="B82" s="5" t="s">
        <v>101</v>
      </c>
      <c r="C82" s="5" t="s">
        <v>111</v>
      </c>
      <c r="D82" s="5">
        <v>71</v>
      </c>
      <c r="E82" s="6">
        <v>71.375</v>
      </c>
      <c r="F82" s="6">
        <f t="shared" si="11"/>
        <v>18.5</v>
      </c>
      <c r="G82" s="7">
        <f t="shared" si="14"/>
        <v>0.49891891891891893</v>
      </c>
      <c r="H82" s="7">
        <f t="shared" si="15"/>
        <v>0.55297297297297299</v>
      </c>
      <c r="I82" s="6">
        <v>9.23</v>
      </c>
      <c r="J82" s="6">
        <v>1</v>
      </c>
      <c r="K82" s="6">
        <v>8.27</v>
      </c>
      <c r="L82" s="6">
        <v>1.76</v>
      </c>
      <c r="M82" s="6">
        <v>20.260000000000002</v>
      </c>
      <c r="N82" s="8">
        <v>-22735.7</v>
      </c>
      <c r="O82" s="8">
        <v>213822.21900000001</v>
      </c>
      <c r="P82" s="8">
        <v>14408.664000000001</v>
      </c>
      <c r="Q82" s="8">
        <v>31251.686000000002</v>
      </c>
      <c r="R82" s="8">
        <f t="shared" si="12"/>
        <v>245073.90500000003</v>
      </c>
      <c r="S82" s="8">
        <f t="shared" si="13"/>
        <v>222338.20500000002</v>
      </c>
      <c r="T82" s="8">
        <f t="shared" si="16"/>
        <v>3433.6098774080565</v>
      </c>
      <c r="U82" s="8">
        <f t="shared" si="17"/>
        <v>3231.7371768826624</v>
      </c>
      <c r="V82" s="8">
        <f t="shared" si="18"/>
        <v>2913.1984728546413</v>
      </c>
      <c r="W82" s="8">
        <f t="shared" si="19"/>
        <v>2995.75788441331</v>
      </c>
      <c r="X82" s="8">
        <f t="shared" si="20"/>
        <v>293.79428880751476</v>
      </c>
      <c r="Y82" s="8">
        <f t="shared" si="21"/>
        <v>264.8362248049674</v>
      </c>
    </row>
    <row r="83" spans="1:25" s="5" customFormat="1">
      <c r="A83" s="5" t="s">
        <v>35</v>
      </c>
      <c r="B83" s="5" t="s">
        <v>101</v>
      </c>
      <c r="C83" s="5" t="s">
        <v>112</v>
      </c>
      <c r="D83" s="5">
        <v>63</v>
      </c>
      <c r="E83" s="6">
        <v>64.25</v>
      </c>
      <c r="F83" s="6">
        <f t="shared" si="11"/>
        <v>19.64</v>
      </c>
      <c r="G83" s="7">
        <f t="shared" si="14"/>
        <v>0.16598778004073317</v>
      </c>
      <c r="H83" s="7">
        <f t="shared" si="15"/>
        <v>0.20926680244399182</v>
      </c>
      <c r="I83" s="6">
        <v>3.26</v>
      </c>
      <c r="J83" s="6">
        <v>0.85</v>
      </c>
      <c r="K83" s="6">
        <v>15.53</v>
      </c>
      <c r="L83" s="6">
        <v>0</v>
      </c>
      <c r="M83" s="6">
        <v>19.64</v>
      </c>
      <c r="N83" s="8">
        <v>-22297.057000000001</v>
      </c>
      <c r="O83" s="8">
        <v>157439.37899999999</v>
      </c>
      <c r="P83" s="8">
        <v>13688.075999999999</v>
      </c>
      <c r="Q83" s="8">
        <v>32064.291000000001</v>
      </c>
      <c r="R83" s="8">
        <f t="shared" si="12"/>
        <v>189503.66999999998</v>
      </c>
      <c r="S83" s="8">
        <f t="shared" si="13"/>
        <v>167206.61299999998</v>
      </c>
      <c r="T83" s="8">
        <f t="shared" si="16"/>
        <v>2949.473463035019</v>
      </c>
      <c r="U83" s="8">
        <f t="shared" si="17"/>
        <v>2736.4294785992215</v>
      </c>
      <c r="V83" s="8">
        <f t="shared" si="18"/>
        <v>2389.3935719844353</v>
      </c>
      <c r="W83" s="8">
        <f t="shared" si="19"/>
        <v>2450.4183501945522</v>
      </c>
      <c r="X83" s="8">
        <f t="shared" si="20"/>
        <v>248.76631623629285</v>
      </c>
      <c r="Y83" s="8">
        <f t="shared" si="21"/>
        <v>217.21759745313048</v>
      </c>
    </row>
    <row r="84" spans="1:25" s="5" customFormat="1">
      <c r="A84" s="5" t="s">
        <v>35</v>
      </c>
      <c r="B84" s="5" t="s">
        <v>101</v>
      </c>
      <c r="C84" s="5" t="s">
        <v>113</v>
      </c>
      <c r="D84" s="5">
        <v>73</v>
      </c>
      <c r="E84" s="6">
        <v>72.625</v>
      </c>
      <c r="F84" s="6">
        <f t="shared" si="11"/>
        <v>24.34</v>
      </c>
      <c r="G84" s="7">
        <f t="shared" si="14"/>
        <v>0.26499589153656533</v>
      </c>
      <c r="H84" s="7">
        <f t="shared" si="15"/>
        <v>0.3656532456861134</v>
      </c>
      <c r="I84" s="6">
        <v>6.45</v>
      </c>
      <c r="J84" s="6">
        <v>2.4500000000000002</v>
      </c>
      <c r="K84" s="6">
        <v>15.44</v>
      </c>
      <c r="L84" s="6">
        <v>1.75</v>
      </c>
      <c r="M84" s="6">
        <v>26.09</v>
      </c>
      <c r="N84" s="8">
        <v>-27203.77</v>
      </c>
      <c r="O84" s="8">
        <v>192643.698</v>
      </c>
      <c r="P84" s="8">
        <v>14031.227999999999</v>
      </c>
      <c r="Q84" s="8">
        <v>35416.972999999998</v>
      </c>
      <c r="R84" s="8">
        <f t="shared" si="12"/>
        <v>228060.671</v>
      </c>
      <c r="S84" s="8">
        <f t="shared" si="13"/>
        <v>200856.90100000001</v>
      </c>
      <c r="T84" s="8">
        <f t="shared" si="16"/>
        <v>3140.2502030981068</v>
      </c>
      <c r="U84" s="8">
        <f t="shared" si="17"/>
        <v>2947.0491290877799</v>
      </c>
      <c r="V84" s="8">
        <f t="shared" si="18"/>
        <v>2572.4705404475044</v>
      </c>
      <c r="W84" s="8">
        <f t="shared" si="19"/>
        <v>2652.5810395869194</v>
      </c>
      <c r="X84" s="8">
        <f t="shared" si="20"/>
        <v>267.91355718979815</v>
      </c>
      <c r="Y84" s="8">
        <f t="shared" si="21"/>
        <v>233.86095822250039</v>
      </c>
    </row>
    <row r="85" spans="1:25" s="5" customFormat="1">
      <c r="A85" s="5" t="s">
        <v>35</v>
      </c>
      <c r="B85" s="5" t="s">
        <v>101</v>
      </c>
      <c r="C85" s="5" t="s">
        <v>114</v>
      </c>
      <c r="D85" s="5">
        <v>66</v>
      </c>
      <c r="E85" s="6">
        <v>64.625</v>
      </c>
      <c r="F85" s="6">
        <f t="shared" si="11"/>
        <v>19.22</v>
      </c>
      <c r="G85" s="7">
        <f t="shared" si="14"/>
        <v>0.27835587929240374</v>
      </c>
      <c r="H85" s="7">
        <f t="shared" si="15"/>
        <v>0.27835587929240374</v>
      </c>
      <c r="I85" s="6">
        <v>5.35</v>
      </c>
      <c r="J85" s="6">
        <v>0</v>
      </c>
      <c r="K85" s="6">
        <v>13.87</v>
      </c>
      <c r="L85" s="6">
        <v>1.75</v>
      </c>
      <c r="M85" s="6">
        <v>20.97</v>
      </c>
      <c r="N85" s="8">
        <v>-22451.165000000001</v>
      </c>
      <c r="O85" s="8">
        <v>174822.326</v>
      </c>
      <c r="P85" s="8">
        <v>17255.088</v>
      </c>
      <c r="Q85" s="8">
        <v>35508.504000000001</v>
      </c>
      <c r="R85" s="8">
        <f t="shared" si="12"/>
        <v>210330.83000000002</v>
      </c>
      <c r="S85" s="8">
        <f t="shared" si="13"/>
        <v>187879.66500000001</v>
      </c>
      <c r="T85" s="8">
        <f t="shared" si="16"/>
        <v>3254.6356673114124</v>
      </c>
      <c r="U85" s="8">
        <f t="shared" si="17"/>
        <v>2987.6323713733082</v>
      </c>
      <c r="V85" s="8">
        <f t="shared" si="18"/>
        <v>2640.2255628626694</v>
      </c>
      <c r="W85" s="8">
        <f t="shared" si="19"/>
        <v>2705.1810599613154</v>
      </c>
      <c r="X85" s="8">
        <f t="shared" si="20"/>
        <v>271.60294285211893</v>
      </c>
      <c r="Y85" s="8">
        <f t="shared" si="21"/>
        <v>240.02050571478813</v>
      </c>
    </row>
    <row r="86" spans="1:25" s="5" customFormat="1">
      <c r="A86" s="5" t="s">
        <v>40</v>
      </c>
      <c r="B86" s="5" t="s">
        <v>101</v>
      </c>
      <c r="C86" s="5" t="s">
        <v>115</v>
      </c>
      <c r="D86" s="5">
        <v>104</v>
      </c>
      <c r="E86" s="6">
        <v>105.25</v>
      </c>
      <c r="F86" s="6">
        <f t="shared" si="11"/>
        <v>34.54</v>
      </c>
      <c r="G86" s="7">
        <f t="shared" si="14"/>
        <v>0.22148233931673425</v>
      </c>
      <c r="H86" s="7">
        <f t="shared" si="15"/>
        <v>0.56166763173132594</v>
      </c>
      <c r="I86" s="6">
        <v>7.65</v>
      </c>
      <c r="J86" s="6">
        <v>11.75</v>
      </c>
      <c r="K86" s="6">
        <v>15.14</v>
      </c>
      <c r="L86" s="6">
        <v>2.56</v>
      </c>
      <c r="M86" s="6">
        <v>37.1</v>
      </c>
      <c r="N86" s="8">
        <v>-35930.997000000003</v>
      </c>
      <c r="O86" s="8">
        <v>250302.603</v>
      </c>
      <c r="P86" s="8">
        <v>33864.036</v>
      </c>
      <c r="Q86" s="8">
        <v>64090.411</v>
      </c>
      <c r="R86" s="8">
        <f t="shared" si="12"/>
        <v>314393.01400000002</v>
      </c>
      <c r="S86" s="8">
        <f t="shared" si="13"/>
        <v>278462.01699999999</v>
      </c>
      <c r="T86" s="8">
        <f t="shared" si="16"/>
        <v>2987.1070213776725</v>
      </c>
      <c r="U86" s="8">
        <f t="shared" si="17"/>
        <v>2665.3584608076007</v>
      </c>
      <c r="V86" s="8">
        <f t="shared" si="18"/>
        <v>2323.9713159144894</v>
      </c>
      <c r="W86" s="8">
        <f t="shared" si="19"/>
        <v>2378.172</v>
      </c>
      <c r="X86" s="8">
        <f t="shared" si="20"/>
        <v>242.30531461887279</v>
      </c>
      <c r="Y86" s="8">
        <f t="shared" si="21"/>
        <v>211.27011962858995</v>
      </c>
    </row>
    <row r="87" spans="1:25" s="5" customFormat="1">
      <c r="A87" s="5" t="s">
        <v>40</v>
      </c>
      <c r="B87" s="5" t="s">
        <v>101</v>
      </c>
      <c r="C87" s="5" t="s">
        <v>116</v>
      </c>
      <c r="D87" s="5">
        <v>97</v>
      </c>
      <c r="E87" s="6">
        <v>97.25</v>
      </c>
      <c r="F87" s="6">
        <f t="shared" si="11"/>
        <v>25.4</v>
      </c>
      <c r="G87" s="7">
        <f t="shared" si="14"/>
        <v>0.33149606299212597</v>
      </c>
      <c r="H87" s="7">
        <f t="shared" si="15"/>
        <v>0.44173228346456689</v>
      </c>
      <c r="I87" s="6">
        <v>8.42</v>
      </c>
      <c r="J87" s="6">
        <v>2.8</v>
      </c>
      <c r="K87" s="6">
        <v>14.18</v>
      </c>
      <c r="L87" s="6">
        <v>2</v>
      </c>
      <c r="M87" s="6">
        <v>27.4</v>
      </c>
      <c r="N87" s="8">
        <v>-35894.093000000001</v>
      </c>
      <c r="O87" s="8">
        <v>237880.86799999999</v>
      </c>
      <c r="P87" s="8">
        <v>25538.867999999999</v>
      </c>
      <c r="Q87" s="8">
        <v>51360.69</v>
      </c>
      <c r="R87" s="8">
        <f t="shared" si="12"/>
        <v>289241.55799999996</v>
      </c>
      <c r="S87" s="8">
        <f t="shared" si="13"/>
        <v>253347.46499999997</v>
      </c>
      <c r="T87" s="8">
        <f t="shared" si="16"/>
        <v>2974.2062519280203</v>
      </c>
      <c r="U87" s="8">
        <f t="shared" si="17"/>
        <v>2711.5957840616961</v>
      </c>
      <c r="V87" s="8">
        <f t="shared" si="18"/>
        <v>2342.504853470437</v>
      </c>
      <c r="W87" s="8">
        <f t="shared" si="19"/>
        <v>2446.0757634961437</v>
      </c>
      <c r="X87" s="8">
        <f t="shared" si="20"/>
        <v>246.50870764197236</v>
      </c>
      <c r="Y87" s="8">
        <f t="shared" si="21"/>
        <v>212.95498667913063</v>
      </c>
    </row>
    <row r="88" spans="1:25" s="5" customFormat="1">
      <c r="A88" s="5" t="s">
        <v>40</v>
      </c>
      <c r="B88" s="5" t="s">
        <v>101</v>
      </c>
      <c r="C88" s="5" t="s">
        <v>117</v>
      </c>
      <c r="D88" s="5">
        <v>98</v>
      </c>
      <c r="E88" s="6">
        <v>100.375</v>
      </c>
      <c r="F88" s="6">
        <f t="shared" si="11"/>
        <v>27.17</v>
      </c>
      <c r="G88" s="7">
        <f t="shared" si="14"/>
        <v>0.416635995583364</v>
      </c>
      <c r="H88" s="7">
        <f t="shared" si="15"/>
        <v>0.52189915347810079</v>
      </c>
      <c r="I88" s="6">
        <v>11.32</v>
      </c>
      <c r="J88" s="6">
        <v>2.86</v>
      </c>
      <c r="K88" s="6">
        <v>12.99</v>
      </c>
      <c r="L88" s="6">
        <v>1</v>
      </c>
      <c r="M88" s="6">
        <v>28.17</v>
      </c>
      <c r="N88" s="8">
        <v>-33738.953999999998</v>
      </c>
      <c r="O88" s="8">
        <v>225468.571</v>
      </c>
      <c r="P88" s="8">
        <v>23911.572</v>
      </c>
      <c r="Q88" s="8">
        <v>48888.154000000002</v>
      </c>
      <c r="R88" s="8">
        <f t="shared" si="12"/>
        <v>274356.72499999998</v>
      </c>
      <c r="S88" s="8">
        <f t="shared" si="13"/>
        <v>240617.77099999998</v>
      </c>
      <c r="T88" s="8">
        <f t="shared" si="16"/>
        <v>2733.3173100871727</v>
      </c>
      <c r="U88" s="8">
        <f t="shared" si="17"/>
        <v>2495.0949240348691</v>
      </c>
      <c r="V88" s="8">
        <f t="shared" si="18"/>
        <v>2158.9658679950185</v>
      </c>
      <c r="W88" s="8">
        <f t="shared" si="19"/>
        <v>2246.2622266500621</v>
      </c>
      <c r="X88" s="8">
        <f t="shared" si="20"/>
        <v>226.8268112758972</v>
      </c>
      <c r="Y88" s="8">
        <f t="shared" si="21"/>
        <v>196.26962436318351</v>
      </c>
    </row>
    <row r="89" spans="1:25" s="5" customFormat="1">
      <c r="A89" s="5" t="s">
        <v>40</v>
      </c>
      <c r="B89" s="5" t="s">
        <v>101</v>
      </c>
      <c r="C89" s="5" t="s">
        <v>118</v>
      </c>
      <c r="D89" s="5">
        <v>101</v>
      </c>
      <c r="E89" s="6">
        <v>103.125</v>
      </c>
      <c r="F89" s="6">
        <f t="shared" si="11"/>
        <v>32.18</v>
      </c>
      <c r="G89" s="7">
        <f t="shared" si="14"/>
        <v>0.23865755127408328</v>
      </c>
      <c r="H89" s="7">
        <f t="shared" si="15"/>
        <v>0.58638906152889991</v>
      </c>
      <c r="I89" s="6">
        <v>7.68</v>
      </c>
      <c r="J89" s="6">
        <v>11.19</v>
      </c>
      <c r="K89" s="6">
        <v>13.31</v>
      </c>
      <c r="L89" s="6">
        <v>2</v>
      </c>
      <c r="M89" s="6">
        <v>34.18</v>
      </c>
      <c r="N89" s="8">
        <v>-35824.597999999998</v>
      </c>
      <c r="O89" s="8">
        <v>248238.48199999999</v>
      </c>
      <c r="P89" s="8">
        <v>28924.031999999999</v>
      </c>
      <c r="Q89" s="8">
        <v>53886.228999999999</v>
      </c>
      <c r="R89" s="8">
        <f t="shared" si="12"/>
        <v>302124.71100000001</v>
      </c>
      <c r="S89" s="8">
        <f t="shared" si="13"/>
        <v>266300.11300000001</v>
      </c>
      <c r="T89" s="8">
        <f t="shared" si="16"/>
        <v>2929.6941672727276</v>
      </c>
      <c r="U89" s="8">
        <f t="shared" si="17"/>
        <v>2649.2187054545457</v>
      </c>
      <c r="V89" s="8">
        <f t="shared" si="18"/>
        <v>2301.8286642424241</v>
      </c>
      <c r="W89" s="8">
        <f t="shared" si="19"/>
        <v>2407.1610375757573</v>
      </c>
      <c r="X89" s="8">
        <f t="shared" si="20"/>
        <v>240.83806413223144</v>
      </c>
      <c r="Y89" s="8">
        <f t="shared" si="21"/>
        <v>209.25715129476583</v>
      </c>
    </row>
    <row r="90" spans="1:25" s="5" customFormat="1">
      <c r="A90" s="5" t="s">
        <v>40</v>
      </c>
      <c r="B90" s="5" t="s">
        <v>101</v>
      </c>
      <c r="C90" s="5" t="s">
        <v>119</v>
      </c>
      <c r="D90" s="5">
        <v>107</v>
      </c>
      <c r="E90" s="6">
        <v>109</v>
      </c>
      <c r="F90" s="6">
        <f t="shared" si="11"/>
        <v>35.47</v>
      </c>
      <c r="G90" s="7">
        <f t="shared" si="14"/>
        <v>0.23202706512545815</v>
      </c>
      <c r="H90" s="7">
        <f t="shared" si="15"/>
        <v>0.36848040597688192</v>
      </c>
      <c r="I90" s="6">
        <v>8.23</v>
      </c>
      <c r="J90" s="6">
        <v>4.84</v>
      </c>
      <c r="K90" s="6">
        <v>22.4</v>
      </c>
      <c r="L90" s="6">
        <v>2.8</v>
      </c>
      <c r="M90" s="6">
        <v>38.270000000000003</v>
      </c>
      <c r="N90" s="8">
        <v>-44526.96</v>
      </c>
      <c r="O90" s="8">
        <v>290467.37900000002</v>
      </c>
      <c r="P90" s="8">
        <v>31341.599999999999</v>
      </c>
      <c r="Q90" s="8">
        <v>62475.839999999997</v>
      </c>
      <c r="R90" s="8">
        <f t="shared" si="12"/>
        <v>352943.21900000004</v>
      </c>
      <c r="S90" s="8">
        <f t="shared" si="13"/>
        <v>308416.25900000002</v>
      </c>
      <c r="T90" s="8">
        <f t="shared" si="16"/>
        <v>3238.0111834862391</v>
      </c>
      <c r="U90" s="8">
        <f t="shared" si="17"/>
        <v>2950.4735688073401</v>
      </c>
      <c r="V90" s="8">
        <f t="shared" si="18"/>
        <v>2541.9693486238534</v>
      </c>
      <c r="W90" s="8">
        <f t="shared" si="19"/>
        <v>2664.8383394495413</v>
      </c>
      <c r="X90" s="8">
        <f t="shared" si="20"/>
        <v>268.22486989157636</v>
      </c>
      <c r="Y90" s="8">
        <f t="shared" si="21"/>
        <v>231.08812260216848</v>
      </c>
    </row>
    <row r="91" spans="1:25" s="5" customFormat="1">
      <c r="A91" s="5" t="s">
        <v>48</v>
      </c>
      <c r="B91" s="5" t="s">
        <v>101</v>
      </c>
      <c r="C91" s="5" t="s">
        <v>120</v>
      </c>
      <c r="D91" s="5">
        <v>131</v>
      </c>
      <c r="E91" s="6">
        <v>131.75</v>
      </c>
      <c r="F91" s="6">
        <f t="shared" si="11"/>
        <v>38.57</v>
      </c>
      <c r="G91" s="7">
        <f t="shared" si="14"/>
        <v>0.54316826549131447</v>
      </c>
      <c r="H91" s="7">
        <f t="shared" si="15"/>
        <v>0.55976147264713505</v>
      </c>
      <c r="I91" s="6">
        <v>20.95</v>
      </c>
      <c r="J91" s="6">
        <v>0.64</v>
      </c>
      <c r="K91" s="6">
        <v>16.98</v>
      </c>
      <c r="L91" s="6">
        <v>2.4</v>
      </c>
      <c r="M91" s="6">
        <v>40.97</v>
      </c>
      <c r="N91" s="8">
        <v>-45645.394</v>
      </c>
      <c r="O91" s="8">
        <v>329783.02299999999</v>
      </c>
      <c r="P91" s="8">
        <v>30577.103999999999</v>
      </c>
      <c r="Q91" s="8">
        <v>65959.304000000004</v>
      </c>
      <c r="R91" s="8">
        <f t="shared" si="12"/>
        <v>395742.32699999999</v>
      </c>
      <c r="S91" s="8">
        <f t="shared" si="13"/>
        <v>350096.93299999996</v>
      </c>
      <c r="T91" s="8">
        <f t="shared" si="16"/>
        <v>3003.7368273244783</v>
      </c>
      <c r="U91" s="8">
        <f t="shared" si="17"/>
        <v>2771.6525464895635</v>
      </c>
      <c r="V91" s="8">
        <f t="shared" si="18"/>
        <v>2425.1979430740034</v>
      </c>
      <c r="W91" s="8">
        <f t="shared" si="19"/>
        <v>2503.0969487666034</v>
      </c>
      <c r="X91" s="8">
        <f t="shared" si="20"/>
        <v>251.96841331723306</v>
      </c>
      <c r="Y91" s="8">
        <f t="shared" si="21"/>
        <v>220.47254027945485</v>
      </c>
    </row>
    <row r="92" spans="1:25" s="5" customFormat="1">
      <c r="A92" s="5" t="s">
        <v>48</v>
      </c>
      <c r="B92" s="5" t="s">
        <v>121</v>
      </c>
      <c r="C92" s="5" t="s">
        <v>122</v>
      </c>
      <c r="D92" s="5">
        <v>214</v>
      </c>
      <c r="E92" s="6">
        <v>218</v>
      </c>
      <c r="F92" s="6">
        <f t="shared" si="11"/>
        <v>65.91</v>
      </c>
      <c r="G92" s="7">
        <f t="shared" si="14"/>
        <v>0.31649218631467152</v>
      </c>
      <c r="H92" s="7">
        <f t="shared" si="15"/>
        <v>0.53421332119556975</v>
      </c>
      <c r="I92" s="6">
        <v>20.86</v>
      </c>
      <c r="J92" s="6">
        <v>14.35</v>
      </c>
      <c r="K92" s="6">
        <v>30.7</v>
      </c>
      <c r="L92" s="6">
        <v>0.81</v>
      </c>
      <c r="M92" s="6">
        <v>66.72</v>
      </c>
      <c r="N92" s="8">
        <v>-73898.767999999996</v>
      </c>
      <c r="O92" s="8">
        <v>619073.04399999999</v>
      </c>
      <c r="P92" s="8">
        <v>17434.829000000002</v>
      </c>
      <c r="Q92" s="8">
        <v>144070.845</v>
      </c>
      <c r="R92" s="8">
        <f t="shared" si="12"/>
        <v>763143.88899999997</v>
      </c>
      <c r="S92" s="8">
        <f t="shared" si="13"/>
        <v>689245.12099999993</v>
      </c>
      <c r="T92" s="8">
        <f t="shared" si="16"/>
        <v>3500.6600412844036</v>
      </c>
      <c r="U92" s="8">
        <f t="shared" si="17"/>
        <v>3420.6837614678898</v>
      </c>
      <c r="V92" s="8">
        <f t="shared" si="18"/>
        <v>3081.6985871559627</v>
      </c>
      <c r="W92" s="8">
        <f t="shared" si="19"/>
        <v>2839.784605504587</v>
      </c>
      <c r="X92" s="8">
        <f t="shared" si="20"/>
        <v>310.97125104253541</v>
      </c>
      <c r="Y92" s="8">
        <f t="shared" si="21"/>
        <v>280.15441701417842</v>
      </c>
    </row>
    <row r="93" spans="1:25" s="5" customFormat="1">
      <c r="A93" s="5" t="s">
        <v>40</v>
      </c>
      <c r="B93" s="5" t="s">
        <v>123</v>
      </c>
      <c r="C93" s="5" t="s">
        <v>124</v>
      </c>
      <c r="D93" s="5">
        <v>90</v>
      </c>
      <c r="E93" s="6">
        <v>91.875</v>
      </c>
      <c r="F93" s="6">
        <f t="shared" si="11"/>
        <v>20.759999999999998</v>
      </c>
      <c r="G93" s="7">
        <f t="shared" si="14"/>
        <v>0.31310211946050098</v>
      </c>
      <c r="H93" s="7">
        <f t="shared" si="15"/>
        <v>0.36127167630057805</v>
      </c>
      <c r="I93" s="6">
        <v>6.5</v>
      </c>
      <c r="J93" s="6">
        <v>1</v>
      </c>
      <c r="K93" s="6">
        <v>13.26</v>
      </c>
      <c r="L93" s="6">
        <v>2.38</v>
      </c>
      <c r="M93" s="6">
        <v>23.14</v>
      </c>
      <c r="N93" s="8">
        <v>-40972.561000000002</v>
      </c>
      <c r="O93" s="8">
        <v>202336.14199999999</v>
      </c>
      <c r="P93" s="8">
        <v>38618.94</v>
      </c>
      <c r="Q93" s="8">
        <v>69584.811000000002</v>
      </c>
      <c r="R93" s="8">
        <f t="shared" si="12"/>
        <v>271920.95299999998</v>
      </c>
      <c r="S93" s="8">
        <f t="shared" si="13"/>
        <v>230948.39199999999</v>
      </c>
      <c r="T93" s="8">
        <f t="shared" si="16"/>
        <v>2959.6838421768707</v>
      </c>
      <c r="U93" s="8">
        <f t="shared" si="17"/>
        <v>2539.3416380952381</v>
      </c>
      <c r="V93" s="8">
        <f t="shared" si="18"/>
        <v>2093.3817904761904</v>
      </c>
      <c r="W93" s="8">
        <f t="shared" si="19"/>
        <v>2202.298144217687</v>
      </c>
      <c r="X93" s="8">
        <f t="shared" si="20"/>
        <v>230.84923982683983</v>
      </c>
      <c r="Y93" s="8">
        <f t="shared" si="21"/>
        <v>190.30743549783548</v>
      </c>
    </row>
    <row r="94" spans="1:25" s="5" customFormat="1">
      <c r="A94" s="5" t="s">
        <v>35</v>
      </c>
      <c r="B94" s="5" t="s">
        <v>123</v>
      </c>
      <c r="C94" s="5" t="s">
        <v>125</v>
      </c>
      <c r="D94" s="5">
        <v>77</v>
      </c>
      <c r="E94" s="6">
        <v>76</v>
      </c>
      <c r="F94" s="6">
        <f t="shared" si="11"/>
        <v>22.23</v>
      </c>
      <c r="G94" s="7">
        <f t="shared" si="14"/>
        <v>0.203778677462888</v>
      </c>
      <c r="H94" s="7">
        <f t="shared" si="15"/>
        <v>0.23931623931623933</v>
      </c>
      <c r="I94" s="6">
        <v>4.53</v>
      </c>
      <c r="J94" s="6">
        <v>0.79</v>
      </c>
      <c r="K94" s="6">
        <v>16.91</v>
      </c>
      <c r="L94" s="6">
        <v>2</v>
      </c>
      <c r="M94" s="6">
        <v>24.23</v>
      </c>
      <c r="N94" s="8">
        <v>-33674.489000000001</v>
      </c>
      <c r="O94" s="8">
        <v>198348.70800000001</v>
      </c>
      <c r="P94" s="8">
        <v>18335.448</v>
      </c>
      <c r="Q94" s="8">
        <v>46506.944000000003</v>
      </c>
      <c r="R94" s="8">
        <f t="shared" si="12"/>
        <v>244855.652</v>
      </c>
      <c r="S94" s="8">
        <f t="shared" si="13"/>
        <v>211181.163</v>
      </c>
      <c r="T94" s="8">
        <f t="shared" si="16"/>
        <v>3221.784894736842</v>
      </c>
      <c r="U94" s="8">
        <f t="shared" si="17"/>
        <v>2980.529</v>
      </c>
      <c r="V94" s="8">
        <f t="shared" si="18"/>
        <v>2537.4436184210526</v>
      </c>
      <c r="W94" s="8">
        <f t="shared" si="19"/>
        <v>2609.8514210526318</v>
      </c>
      <c r="X94" s="8">
        <f t="shared" si="20"/>
        <v>270.95718181818182</v>
      </c>
      <c r="Y94" s="8">
        <f t="shared" si="21"/>
        <v>230.67669258373206</v>
      </c>
    </row>
    <row r="95" spans="1:25" s="5" customFormat="1">
      <c r="A95" s="5" t="s">
        <v>126</v>
      </c>
      <c r="B95" s="5" t="s">
        <v>123</v>
      </c>
      <c r="C95" s="5" t="s">
        <v>127</v>
      </c>
      <c r="D95" s="5">
        <v>24</v>
      </c>
      <c r="E95" s="6">
        <v>24.25</v>
      </c>
      <c r="F95" s="6">
        <f t="shared" si="11"/>
        <v>4.5299999999999994</v>
      </c>
      <c r="G95" s="7">
        <f t="shared" si="14"/>
        <v>0.42604856512141287</v>
      </c>
      <c r="H95" s="7">
        <f t="shared" si="15"/>
        <v>0.44812362030905079</v>
      </c>
      <c r="I95" s="6">
        <v>1.93</v>
      </c>
      <c r="J95" s="6">
        <v>0.1</v>
      </c>
      <c r="K95" s="6">
        <v>2.5</v>
      </c>
      <c r="L95" s="6">
        <v>0</v>
      </c>
      <c r="M95" s="6">
        <v>4.53</v>
      </c>
      <c r="N95" s="8">
        <v>-9908.6209999999992</v>
      </c>
      <c r="O95" s="8">
        <v>33514.631000000001</v>
      </c>
      <c r="P95" s="8">
        <v>4414.9080000000004</v>
      </c>
      <c r="Q95" s="8">
        <v>16549.056</v>
      </c>
      <c r="R95" s="8">
        <f t="shared" si="12"/>
        <v>50063.687000000005</v>
      </c>
      <c r="S95" s="8">
        <f t="shared" si="13"/>
        <v>40155.066000000006</v>
      </c>
      <c r="T95" s="8">
        <f t="shared" si="16"/>
        <v>2064.4819381443303</v>
      </c>
      <c r="U95" s="8">
        <f t="shared" si="17"/>
        <v>1882.4238762886598</v>
      </c>
      <c r="V95" s="8">
        <f t="shared" si="18"/>
        <v>1473.8209484536085</v>
      </c>
      <c r="W95" s="8">
        <f t="shared" si="19"/>
        <v>1382.0466391752577</v>
      </c>
      <c r="X95" s="8">
        <f t="shared" si="20"/>
        <v>171.12944329896908</v>
      </c>
      <c r="Y95" s="8">
        <f t="shared" si="21"/>
        <v>133.98372258669167</v>
      </c>
    </row>
    <row r="96" spans="1:25" s="5" customFormat="1">
      <c r="A96" s="5" t="s">
        <v>32</v>
      </c>
      <c r="B96" s="5" t="s">
        <v>123</v>
      </c>
      <c r="C96" s="5" t="s">
        <v>128</v>
      </c>
      <c r="D96" s="5">
        <v>54</v>
      </c>
      <c r="E96" s="6">
        <v>55.375</v>
      </c>
      <c r="F96" s="6">
        <f t="shared" si="11"/>
        <v>15.739999999999998</v>
      </c>
      <c r="G96" s="7">
        <f t="shared" si="14"/>
        <v>0.47903430749682341</v>
      </c>
      <c r="H96" s="7">
        <f t="shared" si="15"/>
        <v>0.71156289707750953</v>
      </c>
      <c r="I96" s="6">
        <v>7.54</v>
      </c>
      <c r="J96" s="6">
        <v>3.66</v>
      </c>
      <c r="K96" s="6">
        <v>4.54</v>
      </c>
      <c r="L96" s="6">
        <v>1.6</v>
      </c>
      <c r="M96" s="6">
        <v>17.34</v>
      </c>
      <c r="N96" s="8">
        <v>-24325.236000000001</v>
      </c>
      <c r="O96" s="8">
        <v>157529.239</v>
      </c>
      <c r="P96" s="8">
        <v>12333.852000000001</v>
      </c>
      <c r="Q96" s="8">
        <v>32072.414000000001</v>
      </c>
      <c r="R96" s="8">
        <f t="shared" si="12"/>
        <v>189601.65299999999</v>
      </c>
      <c r="S96" s="8">
        <f t="shared" si="13"/>
        <v>165276.41699999999</v>
      </c>
      <c r="T96" s="8">
        <f t="shared" si="16"/>
        <v>3423.9576162528215</v>
      </c>
      <c r="U96" s="8">
        <f t="shared" si="17"/>
        <v>3201.2243972911961</v>
      </c>
      <c r="V96" s="8">
        <f t="shared" si="18"/>
        <v>2761.9424830699768</v>
      </c>
      <c r="W96" s="8">
        <f t="shared" si="19"/>
        <v>2844.7718103837474</v>
      </c>
      <c r="X96" s="8">
        <f t="shared" si="20"/>
        <v>291.0203997537451</v>
      </c>
      <c r="Y96" s="8">
        <f t="shared" si="21"/>
        <v>251.08568027908879</v>
      </c>
    </row>
    <row r="97" spans="1:25" s="5" customFormat="1">
      <c r="A97" s="5" t="s">
        <v>35</v>
      </c>
      <c r="B97" s="5" t="s">
        <v>123</v>
      </c>
      <c r="C97" s="5" t="s">
        <v>129</v>
      </c>
      <c r="D97" s="5">
        <v>66</v>
      </c>
      <c r="E97" s="6">
        <v>67.125</v>
      </c>
      <c r="F97" s="6">
        <f t="shared" si="11"/>
        <v>17.86</v>
      </c>
      <c r="G97" s="7">
        <f t="shared" si="14"/>
        <v>0.18924972004479285</v>
      </c>
      <c r="H97" s="7">
        <f t="shared" si="15"/>
        <v>0.40201567749160133</v>
      </c>
      <c r="I97" s="6">
        <v>3.38</v>
      </c>
      <c r="J97" s="6">
        <v>3.8</v>
      </c>
      <c r="K97" s="6">
        <v>10.68</v>
      </c>
      <c r="L97" s="6">
        <v>1.83</v>
      </c>
      <c r="M97" s="6">
        <v>19.690000000000001</v>
      </c>
      <c r="N97" s="8">
        <v>-28093.821</v>
      </c>
      <c r="O97" s="8">
        <v>161775.95600000001</v>
      </c>
      <c r="P97" s="8">
        <v>39540.78</v>
      </c>
      <c r="Q97" s="8">
        <v>64874.447999999997</v>
      </c>
      <c r="R97" s="8">
        <f t="shared" si="12"/>
        <v>226650.40400000001</v>
      </c>
      <c r="S97" s="8">
        <f t="shared" si="13"/>
        <v>198556.58300000001</v>
      </c>
      <c r="T97" s="8">
        <f t="shared" si="16"/>
        <v>3376.5423314711361</v>
      </c>
      <c r="U97" s="8">
        <f t="shared" si="17"/>
        <v>2787.4804320297953</v>
      </c>
      <c r="V97" s="8">
        <f t="shared" si="18"/>
        <v>2368.9505102420858</v>
      </c>
      <c r="W97" s="8">
        <f t="shared" si="19"/>
        <v>2410.0701080074487</v>
      </c>
      <c r="X97" s="8">
        <f t="shared" si="20"/>
        <v>253.40731200270866</v>
      </c>
      <c r="Y97" s="8">
        <f t="shared" si="21"/>
        <v>215.35913729473506</v>
      </c>
    </row>
    <row r="98" spans="1:25" s="5" customFormat="1">
      <c r="A98" s="5" t="s">
        <v>32</v>
      </c>
      <c r="B98" s="5" t="s">
        <v>123</v>
      </c>
      <c r="C98" s="5" t="s">
        <v>130</v>
      </c>
      <c r="D98" s="5">
        <v>59</v>
      </c>
      <c r="E98" s="6">
        <v>59.375</v>
      </c>
      <c r="F98" s="6">
        <f t="shared" si="11"/>
        <v>19.920000000000002</v>
      </c>
      <c r="G98" s="7">
        <f t="shared" si="14"/>
        <v>0.39859437751004012</v>
      </c>
      <c r="H98" s="7">
        <f t="shared" si="15"/>
        <v>0.39859437751004012</v>
      </c>
      <c r="I98" s="6">
        <v>7.94</v>
      </c>
      <c r="J98" s="6">
        <v>0</v>
      </c>
      <c r="K98" s="6">
        <v>11.98</v>
      </c>
      <c r="L98" s="6">
        <v>1.53</v>
      </c>
      <c r="M98" s="6">
        <v>21.45</v>
      </c>
      <c r="N98" s="8">
        <v>-24911.239000000001</v>
      </c>
      <c r="O98" s="8">
        <v>166371.26</v>
      </c>
      <c r="P98" s="8">
        <v>11476.752</v>
      </c>
      <c r="Q98" s="8">
        <v>33145.709000000003</v>
      </c>
      <c r="R98" s="8">
        <f t="shared" si="12"/>
        <v>199516.96900000001</v>
      </c>
      <c r="S98" s="8">
        <f t="shared" si="13"/>
        <v>174605.73</v>
      </c>
      <c r="T98" s="8">
        <f t="shared" si="16"/>
        <v>3360.2857936842106</v>
      </c>
      <c r="U98" s="8">
        <f t="shared" si="17"/>
        <v>3166.9931284210529</v>
      </c>
      <c r="V98" s="8">
        <f t="shared" si="18"/>
        <v>2747.4354189473684</v>
      </c>
      <c r="W98" s="8">
        <f t="shared" si="19"/>
        <v>2802.0422736842106</v>
      </c>
      <c r="X98" s="8">
        <f t="shared" si="20"/>
        <v>287.9084662200957</v>
      </c>
      <c r="Y98" s="8">
        <f t="shared" si="21"/>
        <v>249.76685626794259</v>
      </c>
    </row>
    <row r="99" spans="1:25" s="5" customFormat="1">
      <c r="A99" s="5" t="s">
        <v>35</v>
      </c>
      <c r="B99" s="5" t="s">
        <v>123</v>
      </c>
      <c r="C99" s="5" t="s">
        <v>131</v>
      </c>
      <c r="D99" s="5">
        <v>91</v>
      </c>
      <c r="E99" s="6">
        <v>89.875</v>
      </c>
      <c r="F99" s="6">
        <f t="shared" si="11"/>
        <v>27.67</v>
      </c>
      <c r="G99" s="7">
        <f t="shared" si="14"/>
        <v>0.2385254788579689</v>
      </c>
      <c r="H99" s="7">
        <f t="shared" si="15"/>
        <v>0.34333212865919766</v>
      </c>
      <c r="I99" s="6">
        <v>6.6</v>
      </c>
      <c r="J99" s="6">
        <v>2.9</v>
      </c>
      <c r="K99" s="6">
        <v>18.170000000000002</v>
      </c>
      <c r="L99" s="6">
        <v>2</v>
      </c>
      <c r="M99" s="6">
        <v>29.67</v>
      </c>
      <c r="N99" s="8">
        <v>-39420.177000000003</v>
      </c>
      <c r="O99" s="8">
        <v>218426.75</v>
      </c>
      <c r="P99" s="8">
        <v>52861.644</v>
      </c>
      <c r="Q99" s="8">
        <v>82529.013999999996</v>
      </c>
      <c r="R99" s="8">
        <f t="shared" si="12"/>
        <v>300955.76399999997</v>
      </c>
      <c r="S99" s="8">
        <f t="shared" si="13"/>
        <v>261535.58699999997</v>
      </c>
      <c r="T99" s="8">
        <f t="shared" si="16"/>
        <v>3348.6037719054239</v>
      </c>
      <c r="U99" s="8">
        <f t="shared" si="17"/>
        <v>2760.4352712100135</v>
      </c>
      <c r="V99" s="8">
        <f t="shared" si="18"/>
        <v>2321.8241223922109</v>
      </c>
      <c r="W99" s="8">
        <f t="shared" si="19"/>
        <v>2430.3393602225315</v>
      </c>
      <c r="X99" s="8">
        <f t="shared" si="20"/>
        <v>250.94866101909213</v>
      </c>
      <c r="Y99" s="8">
        <f t="shared" si="21"/>
        <v>211.07492021747373</v>
      </c>
    </row>
    <row r="100" spans="1:25" s="5" customFormat="1">
      <c r="A100" s="5" t="s">
        <v>35</v>
      </c>
      <c r="B100" s="5" t="s">
        <v>123</v>
      </c>
      <c r="C100" s="5" t="s">
        <v>132</v>
      </c>
      <c r="D100" s="5">
        <v>64</v>
      </c>
      <c r="E100" s="6">
        <v>62.625</v>
      </c>
      <c r="F100" s="6">
        <f t="shared" si="11"/>
        <v>18.32</v>
      </c>
      <c r="G100" s="7">
        <f t="shared" si="14"/>
        <v>0.5393013100436681</v>
      </c>
      <c r="H100" s="7">
        <f t="shared" si="15"/>
        <v>0.70305676855895205</v>
      </c>
      <c r="I100" s="6">
        <v>9.8800000000000008</v>
      </c>
      <c r="J100" s="6">
        <v>3</v>
      </c>
      <c r="K100" s="6">
        <v>5.44</v>
      </c>
      <c r="L100" s="6">
        <v>2</v>
      </c>
      <c r="M100" s="6">
        <v>20.32</v>
      </c>
      <c r="N100" s="8">
        <v>-26706.223999999998</v>
      </c>
      <c r="O100" s="8">
        <v>165118.06200000001</v>
      </c>
      <c r="P100" s="8">
        <v>28691.256000000001</v>
      </c>
      <c r="Q100" s="8">
        <v>52797.286999999997</v>
      </c>
      <c r="R100" s="8">
        <f t="shared" si="12"/>
        <v>217915.34899999999</v>
      </c>
      <c r="S100" s="8">
        <f t="shared" si="13"/>
        <v>191209.125</v>
      </c>
      <c r="T100" s="8">
        <f t="shared" si="16"/>
        <v>3479.6862115768463</v>
      </c>
      <c r="U100" s="8">
        <f t="shared" si="17"/>
        <v>3021.5424031936127</v>
      </c>
      <c r="V100" s="8">
        <f t="shared" si="18"/>
        <v>2595.0957125748505</v>
      </c>
      <c r="W100" s="8">
        <f t="shared" si="19"/>
        <v>2636.6157604790419</v>
      </c>
      <c r="X100" s="8">
        <f t="shared" si="20"/>
        <v>274.68567301760118</v>
      </c>
      <c r="Y100" s="8">
        <f t="shared" si="21"/>
        <v>235.91779205225913</v>
      </c>
    </row>
    <row r="101" spans="1:25" s="5" customFormat="1">
      <c r="A101" s="5" t="s">
        <v>126</v>
      </c>
      <c r="B101" s="5" t="s">
        <v>123</v>
      </c>
      <c r="C101" s="5" t="s">
        <v>133</v>
      </c>
      <c r="D101" s="5">
        <v>27</v>
      </c>
      <c r="E101" s="6">
        <v>26.25</v>
      </c>
      <c r="F101" s="6">
        <f t="shared" si="11"/>
        <v>10.700000000000001</v>
      </c>
      <c r="G101" s="7">
        <f t="shared" si="14"/>
        <v>0.50934579439252337</v>
      </c>
      <c r="H101" s="7">
        <f t="shared" si="15"/>
        <v>0.65887850467289721</v>
      </c>
      <c r="I101" s="6">
        <v>5.45</v>
      </c>
      <c r="J101" s="6">
        <v>1.6</v>
      </c>
      <c r="K101" s="6">
        <v>3.65</v>
      </c>
      <c r="L101" s="6">
        <v>1</v>
      </c>
      <c r="M101" s="6">
        <v>11.7</v>
      </c>
      <c r="N101" s="8">
        <v>-10880.118</v>
      </c>
      <c r="O101" s="8">
        <v>94237.763999999996</v>
      </c>
      <c r="P101" s="8">
        <v>1184.7719999999999</v>
      </c>
      <c r="Q101" s="8">
        <v>16890.418000000001</v>
      </c>
      <c r="R101" s="8">
        <f t="shared" si="12"/>
        <v>111128.182</v>
      </c>
      <c r="S101" s="8">
        <f t="shared" si="13"/>
        <v>100248.064</v>
      </c>
      <c r="T101" s="8">
        <f t="shared" si="16"/>
        <v>4233.454552380952</v>
      </c>
      <c r="U101" s="8">
        <f t="shared" si="17"/>
        <v>4188.3203809523811</v>
      </c>
      <c r="V101" s="8">
        <f t="shared" si="18"/>
        <v>3773.8396952380954</v>
      </c>
      <c r="W101" s="8">
        <f t="shared" si="19"/>
        <v>3590.010057142857</v>
      </c>
      <c r="X101" s="8">
        <f t="shared" si="20"/>
        <v>380.7563982683983</v>
      </c>
      <c r="Y101" s="8">
        <f t="shared" si="21"/>
        <v>343.07633593073592</v>
      </c>
    </row>
    <row r="102" spans="1:25" s="5" customFormat="1">
      <c r="A102" s="5" t="s">
        <v>48</v>
      </c>
      <c r="B102" s="5" t="s">
        <v>123</v>
      </c>
      <c r="C102" s="5" t="s">
        <v>134</v>
      </c>
      <c r="D102" s="5">
        <v>158</v>
      </c>
      <c r="E102" s="6">
        <v>161</v>
      </c>
      <c r="F102" s="6">
        <f t="shared" si="11"/>
        <v>51.22</v>
      </c>
      <c r="G102" s="7">
        <f t="shared" si="14"/>
        <v>0.10855134713002733</v>
      </c>
      <c r="H102" s="7">
        <f t="shared" si="15"/>
        <v>0.15345568137446308</v>
      </c>
      <c r="I102" s="6">
        <v>5.56</v>
      </c>
      <c r="J102" s="6">
        <v>2.2999999999999998</v>
      </c>
      <c r="K102" s="6">
        <v>43.36</v>
      </c>
      <c r="L102" s="6">
        <v>1</v>
      </c>
      <c r="M102" s="6">
        <v>52.22</v>
      </c>
      <c r="N102" s="8">
        <v>-59458.552000000003</v>
      </c>
      <c r="O102" s="8">
        <v>298590.48599999998</v>
      </c>
      <c r="P102" s="8">
        <v>39004.271999999997</v>
      </c>
      <c r="Q102" s="8">
        <v>99483.327000000005</v>
      </c>
      <c r="R102" s="8">
        <f t="shared" si="12"/>
        <v>398073.81299999997</v>
      </c>
      <c r="S102" s="8">
        <f t="shared" si="13"/>
        <v>338615.26099999994</v>
      </c>
      <c r="T102" s="8">
        <f t="shared" si="16"/>
        <v>2472.5081552795027</v>
      </c>
      <c r="U102" s="8">
        <f t="shared" si="17"/>
        <v>2230.2455962732915</v>
      </c>
      <c r="V102" s="8">
        <f t="shared" si="18"/>
        <v>1860.9378198757761</v>
      </c>
      <c r="W102" s="8">
        <f t="shared" si="19"/>
        <v>1854.5992919254656</v>
      </c>
      <c r="X102" s="8">
        <f t="shared" si="20"/>
        <v>202.74959966120832</v>
      </c>
      <c r="Y102" s="8">
        <f t="shared" si="21"/>
        <v>169.17616544325236</v>
      </c>
    </row>
    <row r="103" spans="1:25" s="5" customFormat="1">
      <c r="A103" s="5" t="s">
        <v>35</v>
      </c>
      <c r="B103" s="5" t="s">
        <v>135</v>
      </c>
      <c r="C103" s="5" t="s">
        <v>136</v>
      </c>
      <c r="D103" s="5">
        <v>72</v>
      </c>
      <c r="E103" s="6">
        <v>73.125</v>
      </c>
      <c r="F103" s="6">
        <f t="shared" si="11"/>
        <v>25.47</v>
      </c>
      <c r="G103" s="7">
        <f t="shared" si="14"/>
        <v>0.30742049469964666</v>
      </c>
      <c r="H103" s="7">
        <f t="shared" si="15"/>
        <v>0.45111896348645469</v>
      </c>
      <c r="I103" s="6">
        <v>7.83</v>
      </c>
      <c r="J103" s="6">
        <v>3.66</v>
      </c>
      <c r="K103" s="6">
        <v>13.98</v>
      </c>
      <c r="L103" s="6">
        <v>0</v>
      </c>
      <c r="M103" s="6">
        <v>25.47</v>
      </c>
      <c r="N103" s="8">
        <v>-25408.776000000002</v>
      </c>
      <c r="O103" s="8">
        <v>199597.37599999999</v>
      </c>
      <c r="P103" s="8">
        <v>18607.86</v>
      </c>
      <c r="Q103" s="8">
        <v>51153.332000000002</v>
      </c>
      <c r="R103" s="8">
        <f t="shared" si="12"/>
        <v>250750.70799999998</v>
      </c>
      <c r="S103" s="8">
        <f t="shared" si="13"/>
        <v>225341.93199999997</v>
      </c>
      <c r="T103" s="8">
        <f t="shared" si="16"/>
        <v>3429.0695111111108</v>
      </c>
      <c r="U103" s="8">
        <f t="shared" si="17"/>
        <v>3174.6030495726495</v>
      </c>
      <c r="V103" s="8">
        <f t="shared" si="18"/>
        <v>2827.1326085470082</v>
      </c>
      <c r="W103" s="8">
        <f t="shared" si="19"/>
        <v>2729.5367658119658</v>
      </c>
      <c r="X103" s="8">
        <f t="shared" si="20"/>
        <v>288.60027723387725</v>
      </c>
      <c r="Y103" s="8">
        <f t="shared" si="21"/>
        <v>257.0120553224553</v>
      </c>
    </row>
    <row r="104" spans="1:25" s="5" customFormat="1">
      <c r="A104" s="5" t="s">
        <v>35</v>
      </c>
      <c r="B104" s="5" t="s">
        <v>135</v>
      </c>
      <c r="C104" s="5" t="s">
        <v>137</v>
      </c>
      <c r="D104" s="5">
        <v>73</v>
      </c>
      <c r="E104" s="6">
        <v>75.375</v>
      </c>
      <c r="F104" s="6">
        <f t="shared" si="11"/>
        <v>24.5</v>
      </c>
      <c r="G104" s="7">
        <f t="shared" si="14"/>
        <v>0.16</v>
      </c>
      <c r="H104" s="7">
        <f t="shared" si="15"/>
        <v>0.51795918367346938</v>
      </c>
      <c r="I104" s="6">
        <v>3.92</v>
      </c>
      <c r="J104" s="6">
        <v>8.77</v>
      </c>
      <c r="K104" s="6">
        <v>11.81</v>
      </c>
      <c r="L104" s="6">
        <v>1</v>
      </c>
      <c r="M104" s="6">
        <v>25.5</v>
      </c>
      <c r="N104" s="8">
        <v>-25213.550999999999</v>
      </c>
      <c r="O104" s="8">
        <v>198862.299</v>
      </c>
      <c r="P104" s="8">
        <v>24187.56</v>
      </c>
      <c r="Q104" s="8">
        <v>41305.980000000003</v>
      </c>
      <c r="R104" s="8">
        <f t="shared" si="12"/>
        <v>240168.27900000001</v>
      </c>
      <c r="S104" s="8">
        <f t="shared" si="13"/>
        <v>214954.728</v>
      </c>
      <c r="T104" s="8">
        <f t="shared" si="16"/>
        <v>3186.3121592039802</v>
      </c>
      <c r="U104" s="8">
        <f t="shared" si="17"/>
        <v>2865.4158407960199</v>
      </c>
      <c r="V104" s="8">
        <f t="shared" si="18"/>
        <v>2530.9077014925374</v>
      </c>
      <c r="W104" s="8">
        <f t="shared" si="19"/>
        <v>2638.305791044776</v>
      </c>
      <c r="X104" s="8">
        <f t="shared" si="20"/>
        <v>260.49234916327453</v>
      </c>
      <c r="Y104" s="8">
        <f t="shared" si="21"/>
        <v>230.0825183175034</v>
      </c>
    </row>
    <row r="105" spans="1:25" s="5" customFormat="1">
      <c r="A105" s="5" t="s">
        <v>35</v>
      </c>
      <c r="B105" s="5" t="s">
        <v>135</v>
      </c>
      <c r="C105" s="5" t="s">
        <v>138</v>
      </c>
      <c r="D105" s="5">
        <v>76</v>
      </c>
      <c r="E105" s="6">
        <v>75.75</v>
      </c>
      <c r="F105" s="6">
        <f t="shared" si="11"/>
        <v>22.580000000000002</v>
      </c>
      <c r="G105" s="7">
        <f t="shared" si="14"/>
        <v>0.36802480070859167</v>
      </c>
      <c r="H105" s="7">
        <f t="shared" si="15"/>
        <v>0.52922940655447304</v>
      </c>
      <c r="I105" s="6">
        <v>8.31</v>
      </c>
      <c r="J105" s="6">
        <v>3.64</v>
      </c>
      <c r="K105" s="6">
        <v>10.63</v>
      </c>
      <c r="L105" s="6">
        <v>1</v>
      </c>
      <c r="M105" s="6">
        <v>23.58</v>
      </c>
      <c r="N105" s="8">
        <v>-25034.164000000001</v>
      </c>
      <c r="O105" s="8">
        <v>196632.916</v>
      </c>
      <c r="P105" s="8">
        <v>14229.54</v>
      </c>
      <c r="Q105" s="8">
        <v>34483.726000000002</v>
      </c>
      <c r="R105" s="8">
        <f t="shared" si="12"/>
        <v>231116.64199999999</v>
      </c>
      <c r="S105" s="8">
        <f t="shared" si="13"/>
        <v>206082.478</v>
      </c>
      <c r="T105" s="8">
        <f t="shared" si="16"/>
        <v>3051.0447788778879</v>
      </c>
      <c r="U105" s="8">
        <f t="shared" si="17"/>
        <v>2863.1960660066006</v>
      </c>
      <c r="V105" s="8">
        <f t="shared" si="18"/>
        <v>2532.7120528052806</v>
      </c>
      <c r="W105" s="8">
        <f t="shared" si="19"/>
        <v>2595.8140726072606</v>
      </c>
      <c r="X105" s="8">
        <f t="shared" si="20"/>
        <v>260.29055145514553</v>
      </c>
      <c r="Y105" s="8">
        <f t="shared" si="21"/>
        <v>230.24655025502551</v>
      </c>
    </row>
    <row r="106" spans="1:25" s="5" customFormat="1">
      <c r="A106" s="5" t="s">
        <v>35</v>
      </c>
      <c r="B106" s="5" t="s">
        <v>135</v>
      </c>
      <c r="C106" s="5" t="s">
        <v>139</v>
      </c>
      <c r="D106" s="5">
        <v>68</v>
      </c>
      <c r="E106" s="6">
        <v>69.125</v>
      </c>
      <c r="F106" s="6">
        <f t="shared" si="11"/>
        <v>24.66</v>
      </c>
      <c r="G106" s="7">
        <f t="shared" si="14"/>
        <v>0.11922141119221411</v>
      </c>
      <c r="H106" s="7">
        <f t="shared" si="15"/>
        <v>0.53406326034063256</v>
      </c>
      <c r="I106" s="6">
        <v>2.94</v>
      </c>
      <c r="J106" s="6">
        <v>10.23</v>
      </c>
      <c r="K106" s="6">
        <v>11.49</v>
      </c>
      <c r="L106" s="6">
        <v>0</v>
      </c>
      <c r="M106" s="6">
        <v>24.66</v>
      </c>
      <c r="N106" s="8">
        <v>-25053.251</v>
      </c>
      <c r="O106" s="8">
        <v>188151.315</v>
      </c>
      <c r="P106" s="8">
        <v>23110.596000000001</v>
      </c>
      <c r="Q106" s="8">
        <v>57739.482000000004</v>
      </c>
      <c r="R106" s="8">
        <f t="shared" si="12"/>
        <v>245890.79700000002</v>
      </c>
      <c r="S106" s="8">
        <f t="shared" si="13"/>
        <v>220837.54600000003</v>
      </c>
      <c r="T106" s="8">
        <f t="shared" si="16"/>
        <v>3557.1905533453892</v>
      </c>
      <c r="U106" s="8">
        <f t="shared" si="17"/>
        <v>3222.8600506329117</v>
      </c>
      <c r="V106" s="8">
        <f t="shared" si="18"/>
        <v>2860.4260397830026</v>
      </c>
      <c r="W106" s="8">
        <f t="shared" si="19"/>
        <v>2721.8996745027125</v>
      </c>
      <c r="X106" s="8">
        <f t="shared" si="20"/>
        <v>292.9872773302647</v>
      </c>
      <c r="Y106" s="8">
        <f t="shared" si="21"/>
        <v>260.03873088936388</v>
      </c>
    </row>
    <row r="107" spans="1:25" s="5" customFormat="1">
      <c r="A107" s="5" t="s">
        <v>35</v>
      </c>
      <c r="B107" s="5" t="s">
        <v>135</v>
      </c>
      <c r="C107" s="5" t="s">
        <v>140</v>
      </c>
      <c r="D107" s="5">
        <v>79</v>
      </c>
      <c r="E107" s="6">
        <v>79.125</v>
      </c>
      <c r="F107" s="6">
        <f t="shared" si="11"/>
        <v>24.58</v>
      </c>
      <c r="G107" s="7">
        <f t="shared" si="14"/>
        <v>0.35313262815296992</v>
      </c>
      <c r="H107" s="7">
        <f t="shared" si="15"/>
        <v>0.47152156224572828</v>
      </c>
      <c r="I107" s="6">
        <v>8.68</v>
      </c>
      <c r="J107" s="6">
        <v>2.91</v>
      </c>
      <c r="K107" s="6">
        <v>12.99</v>
      </c>
      <c r="L107" s="6">
        <v>0.88</v>
      </c>
      <c r="M107" s="6">
        <v>25.46</v>
      </c>
      <c r="N107" s="8">
        <v>-12237.112999999999</v>
      </c>
      <c r="O107" s="8">
        <v>95920.504000000001</v>
      </c>
      <c r="P107" s="8">
        <v>15926.136</v>
      </c>
      <c r="Q107" s="8">
        <v>114170.872</v>
      </c>
      <c r="R107" s="8">
        <f t="shared" si="12"/>
        <v>210091.37599999999</v>
      </c>
      <c r="S107" s="8">
        <f t="shared" si="13"/>
        <v>197854.26299999998</v>
      </c>
      <c r="T107" s="8">
        <f t="shared" si="16"/>
        <v>2655.1832669826222</v>
      </c>
      <c r="U107" s="8">
        <f t="shared" si="17"/>
        <v>2453.9050868878358</v>
      </c>
      <c r="V107" s="8">
        <f t="shared" si="18"/>
        <v>2299.2496303317535</v>
      </c>
      <c r="W107" s="8">
        <f t="shared" si="19"/>
        <v>1212.2654533965244</v>
      </c>
      <c r="X107" s="8">
        <f t="shared" si="20"/>
        <v>223.08228062616689</v>
      </c>
      <c r="Y107" s="8">
        <f t="shared" si="21"/>
        <v>209.02269366652305</v>
      </c>
    </row>
    <row r="108" spans="1:25" s="5" customFormat="1">
      <c r="A108" s="5" t="s">
        <v>40</v>
      </c>
      <c r="B108" s="5" t="s">
        <v>135</v>
      </c>
      <c r="C108" s="5" t="s">
        <v>141</v>
      </c>
      <c r="D108" s="5">
        <v>91</v>
      </c>
      <c r="E108" s="6">
        <v>92.5</v>
      </c>
      <c r="F108" s="6">
        <f t="shared" si="11"/>
        <v>26.58</v>
      </c>
      <c r="G108" s="7">
        <f t="shared" si="14"/>
        <v>0.40820165537998498</v>
      </c>
      <c r="H108" s="7">
        <f t="shared" si="15"/>
        <v>0.42776523702031605</v>
      </c>
      <c r="I108" s="6">
        <v>10.85</v>
      </c>
      <c r="J108" s="6">
        <v>0.52</v>
      </c>
      <c r="K108" s="6">
        <v>15.21</v>
      </c>
      <c r="L108" s="6">
        <v>1</v>
      </c>
      <c r="M108" s="6">
        <v>27.58</v>
      </c>
      <c r="N108" s="8">
        <v>-31741.267</v>
      </c>
      <c r="O108" s="8">
        <v>234842.16200000001</v>
      </c>
      <c r="P108" s="8">
        <v>18547.248</v>
      </c>
      <c r="Q108" s="8">
        <v>52336.531999999999</v>
      </c>
      <c r="R108" s="8">
        <f t="shared" si="12"/>
        <v>287178.69400000002</v>
      </c>
      <c r="S108" s="8">
        <f t="shared" si="13"/>
        <v>255437.42700000003</v>
      </c>
      <c r="T108" s="8">
        <f t="shared" si="16"/>
        <v>3104.6345297297298</v>
      </c>
      <c r="U108" s="8">
        <f t="shared" si="17"/>
        <v>2904.1237405405404</v>
      </c>
      <c r="V108" s="8">
        <f t="shared" si="18"/>
        <v>2560.9749081081086</v>
      </c>
      <c r="W108" s="8">
        <f t="shared" si="19"/>
        <v>2538.8341837837838</v>
      </c>
      <c r="X108" s="8">
        <f t="shared" si="20"/>
        <v>264.01124914004913</v>
      </c>
      <c r="Y108" s="8">
        <f t="shared" si="21"/>
        <v>232.81590073710078</v>
      </c>
    </row>
    <row r="109" spans="1:25" s="5" customFormat="1">
      <c r="A109" s="5" t="s">
        <v>35</v>
      </c>
      <c r="B109" s="5" t="s">
        <v>135</v>
      </c>
      <c r="C109" s="5" t="s">
        <v>142</v>
      </c>
      <c r="D109" s="5">
        <v>79</v>
      </c>
      <c r="E109" s="6">
        <v>79.25</v>
      </c>
      <c r="F109" s="6">
        <f t="shared" si="11"/>
        <v>21.39</v>
      </c>
      <c r="G109" s="7">
        <f t="shared" si="14"/>
        <v>0.38195418419822347</v>
      </c>
      <c r="H109" s="7">
        <f t="shared" si="15"/>
        <v>0.46984572230014027</v>
      </c>
      <c r="I109" s="6">
        <v>8.17</v>
      </c>
      <c r="J109" s="6">
        <v>1.88</v>
      </c>
      <c r="K109" s="6">
        <v>11.34</v>
      </c>
      <c r="L109" s="6">
        <v>1</v>
      </c>
      <c r="M109" s="6">
        <v>22.39</v>
      </c>
      <c r="N109" s="8">
        <v>-28362.757000000001</v>
      </c>
      <c r="O109" s="8">
        <v>184647.46</v>
      </c>
      <c r="P109" s="8">
        <v>15499.26</v>
      </c>
      <c r="Q109" s="8">
        <v>34044.591</v>
      </c>
      <c r="R109" s="8">
        <f t="shared" si="12"/>
        <v>218692.05099999998</v>
      </c>
      <c r="S109" s="8">
        <f t="shared" si="13"/>
        <v>190329.29399999997</v>
      </c>
      <c r="T109" s="8">
        <f t="shared" si="16"/>
        <v>2759.5211482649838</v>
      </c>
      <c r="U109" s="8">
        <f t="shared" si="17"/>
        <v>2563.9468895899049</v>
      </c>
      <c r="V109" s="8">
        <f t="shared" si="18"/>
        <v>2206.0572113564663</v>
      </c>
      <c r="W109" s="8">
        <f t="shared" si="19"/>
        <v>2329.9364037854889</v>
      </c>
      <c r="X109" s="8">
        <f t="shared" si="20"/>
        <v>233.08608087180954</v>
      </c>
      <c r="Y109" s="8">
        <f t="shared" si="21"/>
        <v>200.55065557786057</v>
      </c>
    </row>
    <row r="110" spans="1:25" s="5" customFormat="1">
      <c r="A110" s="5" t="s">
        <v>35</v>
      </c>
      <c r="B110" s="5" t="s">
        <v>135</v>
      </c>
      <c r="C110" s="5" t="s">
        <v>143</v>
      </c>
      <c r="D110" s="5">
        <v>65</v>
      </c>
      <c r="E110" s="6">
        <v>66</v>
      </c>
      <c r="F110" s="6">
        <f t="shared" si="11"/>
        <v>19.420000000000002</v>
      </c>
      <c r="G110" s="7">
        <f t="shared" si="14"/>
        <v>0.31874356333676623</v>
      </c>
      <c r="H110" s="7">
        <f t="shared" si="15"/>
        <v>0.45726055612770339</v>
      </c>
      <c r="I110" s="6">
        <v>6.19</v>
      </c>
      <c r="J110" s="6">
        <v>2.69</v>
      </c>
      <c r="K110" s="6">
        <v>10.54</v>
      </c>
      <c r="L110" s="6">
        <v>1</v>
      </c>
      <c r="M110" s="6">
        <v>20.420000000000002</v>
      </c>
      <c r="N110" s="8">
        <v>-23139.934000000001</v>
      </c>
      <c r="O110" s="8">
        <v>162497.59899999999</v>
      </c>
      <c r="P110" s="8">
        <v>0</v>
      </c>
      <c r="Q110" s="8">
        <v>52381.631999999998</v>
      </c>
      <c r="R110" s="8">
        <f t="shared" si="12"/>
        <v>214879.23099999997</v>
      </c>
      <c r="S110" s="8">
        <f t="shared" si="13"/>
        <v>191739.29699999996</v>
      </c>
      <c r="T110" s="8">
        <f t="shared" si="16"/>
        <v>3255.7459242424238</v>
      </c>
      <c r="U110" s="8">
        <f t="shared" si="17"/>
        <v>3255.7459242424238</v>
      </c>
      <c r="V110" s="8">
        <f t="shared" si="18"/>
        <v>2905.1408636363631</v>
      </c>
      <c r="W110" s="8">
        <f t="shared" si="19"/>
        <v>2462.0848333333333</v>
      </c>
      <c r="X110" s="8">
        <f t="shared" si="20"/>
        <v>295.9769022038567</v>
      </c>
      <c r="Y110" s="8">
        <f t="shared" si="21"/>
        <v>264.103714876033</v>
      </c>
    </row>
    <row r="111" spans="1:25" s="5" customFormat="1">
      <c r="A111" s="5" t="s">
        <v>35</v>
      </c>
      <c r="B111" s="5" t="s">
        <v>135</v>
      </c>
      <c r="C111" s="5" t="s">
        <v>144</v>
      </c>
      <c r="D111" s="5">
        <v>83</v>
      </c>
      <c r="E111" s="6">
        <v>82.625</v>
      </c>
      <c r="F111" s="6">
        <f t="shared" si="11"/>
        <v>24.59</v>
      </c>
      <c r="G111" s="7">
        <f t="shared" si="14"/>
        <v>0.20496136640910939</v>
      </c>
      <c r="H111" s="7">
        <f t="shared" si="15"/>
        <v>0.28751525010166734</v>
      </c>
      <c r="I111" s="6">
        <v>5.04</v>
      </c>
      <c r="J111" s="6">
        <v>2.0299999999999998</v>
      </c>
      <c r="K111" s="6">
        <v>17.52</v>
      </c>
      <c r="L111" s="6">
        <v>0</v>
      </c>
      <c r="M111" s="6">
        <v>24.59</v>
      </c>
      <c r="N111" s="8">
        <v>-24703.873</v>
      </c>
      <c r="O111" s="8">
        <v>178806.57800000001</v>
      </c>
      <c r="P111" s="8">
        <v>28563.132000000001</v>
      </c>
      <c r="Q111" s="8">
        <v>60214.305</v>
      </c>
      <c r="R111" s="8">
        <f t="shared" si="12"/>
        <v>239020.883</v>
      </c>
      <c r="S111" s="8">
        <f t="shared" si="13"/>
        <v>214317.01</v>
      </c>
      <c r="T111" s="8">
        <f t="shared" si="16"/>
        <v>2892.8397337367624</v>
      </c>
      <c r="U111" s="8">
        <f t="shared" si="17"/>
        <v>2547.1437337367624</v>
      </c>
      <c r="V111" s="8">
        <f t="shared" si="18"/>
        <v>2248.1558608169439</v>
      </c>
      <c r="W111" s="8">
        <f t="shared" si="19"/>
        <v>2164.0735612708017</v>
      </c>
      <c r="X111" s="8">
        <f t="shared" si="20"/>
        <v>231.55852124879658</v>
      </c>
      <c r="Y111" s="8">
        <f t="shared" si="21"/>
        <v>204.37780552881307</v>
      </c>
    </row>
    <row r="112" spans="1:25" s="5" customFormat="1">
      <c r="A112" s="5" t="s">
        <v>40</v>
      </c>
      <c r="B112" s="5" t="s">
        <v>135</v>
      </c>
      <c r="C112" s="5" t="s">
        <v>145</v>
      </c>
      <c r="D112" s="5">
        <v>115</v>
      </c>
      <c r="E112" s="6">
        <v>116.75</v>
      </c>
      <c r="F112" s="6">
        <f t="shared" si="11"/>
        <v>33.159999999999997</v>
      </c>
      <c r="G112" s="7">
        <f t="shared" si="14"/>
        <v>0.32388419782870931</v>
      </c>
      <c r="H112" s="7">
        <f t="shared" si="15"/>
        <v>0.54975874547647774</v>
      </c>
      <c r="I112" s="6">
        <v>10.74</v>
      </c>
      <c r="J112" s="6">
        <v>7.49</v>
      </c>
      <c r="K112" s="6">
        <v>14.93</v>
      </c>
      <c r="L112" s="6">
        <v>2.2599999999999998</v>
      </c>
      <c r="M112" s="6">
        <v>35.42</v>
      </c>
      <c r="N112" s="8">
        <v>-39175.038</v>
      </c>
      <c r="O112" s="8">
        <v>271116.03200000001</v>
      </c>
      <c r="P112" s="8">
        <v>20343.407999999999</v>
      </c>
      <c r="Q112" s="8">
        <v>48628.688999999998</v>
      </c>
      <c r="R112" s="8">
        <f t="shared" si="12"/>
        <v>319744.72100000002</v>
      </c>
      <c r="S112" s="8">
        <f t="shared" si="13"/>
        <v>280569.68300000002</v>
      </c>
      <c r="T112" s="8">
        <f t="shared" si="16"/>
        <v>2738.712813704497</v>
      </c>
      <c r="U112" s="8">
        <f t="shared" si="17"/>
        <v>2564.4652077087799</v>
      </c>
      <c r="V112" s="8">
        <f t="shared" si="18"/>
        <v>2228.9188436830837</v>
      </c>
      <c r="W112" s="8">
        <f t="shared" si="19"/>
        <v>2322.1929935760172</v>
      </c>
      <c r="X112" s="8">
        <f t="shared" si="20"/>
        <v>233.13320070079817</v>
      </c>
      <c r="Y112" s="8">
        <f t="shared" si="21"/>
        <v>202.62898578937123</v>
      </c>
    </row>
    <row r="113" spans="1:25" s="5" customFormat="1">
      <c r="A113" s="5" t="s">
        <v>40</v>
      </c>
      <c r="B113" s="5" t="s">
        <v>135</v>
      </c>
      <c r="C113" s="5" t="s">
        <v>146</v>
      </c>
      <c r="D113" s="5">
        <v>98</v>
      </c>
      <c r="E113" s="6">
        <v>101.875</v>
      </c>
      <c r="F113" s="6">
        <f t="shared" si="11"/>
        <v>29.17</v>
      </c>
      <c r="G113" s="7">
        <f t="shared" si="14"/>
        <v>0.45423380185121698</v>
      </c>
      <c r="H113" s="7">
        <f t="shared" si="15"/>
        <v>0.55022283167637986</v>
      </c>
      <c r="I113" s="6">
        <v>13.25</v>
      </c>
      <c r="J113" s="6">
        <v>2.8</v>
      </c>
      <c r="K113" s="6">
        <v>13.12</v>
      </c>
      <c r="L113" s="6">
        <v>1.02</v>
      </c>
      <c r="M113" s="6">
        <v>30.19</v>
      </c>
      <c r="N113" s="8">
        <v>-34382.442000000003</v>
      </c>
      <c r="O113" s="8">
        <v>252611.23199999999</v>
      </c>
      <c r="P113" s="8">
        <v>18392.16</v>
      </c>
      <c r="Q113" s="8">
        <v>39645.580999999998</v>
      </c>
      <c r="R113" s="8">
        <f t="shared" si="12"/>
        <v>292256.81299999997</v>
      </c>
      <c r="S113" s="8">
        <f t="shared" si="13"/>
        <v>257874.37099999996</v>
      </c>
      <c r="T113" s="8">
        <f t="shared" si="16"/>
        <v>2868.7785325153372</v>
      </c>
      <c r="U113" s="8">
        <f t="shared" si="17"/>
        <v>2688.2419926380367</v>
      </c>
      <c r="V113" s="8">
        <f t="shared" si="18"/>
        <v>2350.7456294478525</v>
      </c>
      <c r="W113" s="8">
        <f t="shared" si="19"/>
        <v>2479.619455214724</v>
      </c>
      <c r="X113" s="8">
        <f t="shared" si="20"/>
        <v>244.38563569436698</v>
      </c>
      <c r="Y113" s="8">
        <f t="shared" si="21"/>
        <v>213.70414813162296</v>
      </c>
    </row>
    <row r="114" spans="1:25" s="5" customFormat="1">
      <c r="A114" s="5" t="s">
        <v>35</v>
      </c>
      <c r="B114" s="5" t="s">
        <v>135</v>
      </c>
      <c r="C114" s="5" t="s">
        <v>147</v>
      </c>
      <c r="D114" s="5">
        <v>66</v>
      </c>
      <c r="E114" s="6">
        <v>67.125</v>
      </c>
      <c r="F114" s="6">
        <f t="shared" si="11"/>
        <v>21.009999999999998</v>
      </c>
      <c r="G114" s="7">
        <f t="shared" si="14"/>
        <v>0.26749167063303192</v>
      </c>
      <c r="H114" s="7">
        <f t="shared" si="15"/>
        <v>0.3636363636363637</v>
      </c>
      <c r="I114" s="6">
        <v>5.62</v>
      </c>
      <c r="J114" s="6">
        <v>2.02</v>
      </c>
      <c r="K114" s="6">
        <v>13.37</v>
      </c>
      <c r="L114" s="6">
        <v>0</v>
      </c>
      <c r="M114" s="6">
        <v>21.01</v>
      </c>
      <c r="N114" s="8">
        <v>-17688.091</v>
      </c>
      <c r="O114" s="8">
        <v>138800.38500000001</v>
      </c>
      <c r="P114" s="8">
        <v>20000.016</v>
      </c>
      <c r="Q114" s="8">
        <v>46091.319000000003</v>
      </c>
      <c r="R114" s="8">
        <f t="shared" si="12"/>
        <v>184891.70400000003</v>
      </c>
      <c r="S114" s="8">
        <f t="shared" si="13"/>
        <v>167203.61300000001</v>
      </c>
      <c r="T114" s="8">
        <f t="shared" si="16"/>
        <v>2754.4387932960899</v>
      </c>
      <c r="U114" s="8">
        <f t="shared" si="17"/>
        <v>2456.4869720670395</v>
      </c>
      <c r="V114" s="8">
        <f t="shared" si="18"/>
        <v>2192.977236499069</v>
      </c>
      <c r="W114" s="8">
        <f t="shared" si="19"/>
        <v>2067.789720670391</v>
      </c>
      <c r="X114" s="8">
        <f t="shared" si="20"/>
        <v>223.31699746063995</v>
      </c>
      <c r="Y114" s="8">
        <f t="shared" si="21"/>
        <v>199.36156695446081</v>
      </c>
    </row>
    <row r="115" spans="1:25" s="5" customFormat="1">
      <c r="A115" s="5" t="s">
        <v>35</v>
      </c>
      <c r="B115" s="5" t="s">
        <v>135</v>
      </c>
      <c r="C115" s="5" t="s">
        <v>148</v>
      </c>
      <c r="D115" s="5">
        <v>66</v>
      </c>
      <c r="E115" s="6">
        <v>65.125</v>
      </c>
      <c r="F115" s="6">
        <f t="shared" si="11"/>
        <v>21.42</v>
      </c>
      <c r="G115" s="7">
        <f t="shared" si="14"/>
        <v>0.3856209150326797</v>
      </c>
      <c r="H115" s="7">
        <f t="shared" si="15"/>
        <v>0.43277310924369744</v>
      </c>
      <c r="I115" s="6">
        <v>8.26</v>
      </c>
      <c r="J115" s="6">
        <v>1.01</v>
      </c>
      <c r="K115" s="6">
        <v>12.15</v>
      </c>
      <c r="L115" s="6">
        <v>1</v>
      </c>
      <c r="M115" s="6">
        <v>22.42</v>
      </c>
      <c r="N115" s="8">
        <v>-21698.424999999999</v>
      </c>
      <c r="O115" s="8">
        <v>178365.02299999999</v>
      </c>
      <c r="P115" s="8">
        <v>12703.212</v>
      </c>
      <c r="Q115" s="8">
        <v>37259.339</v>
      </c>
      <c r="R115" s="8">
        <f t="shared" si="12"/>
        <v>215624.36199999999</v>
      </c>
      <c r="S115" s="8">
        <f t="shared" si="13"/>
        <v>193925.93700000001</v>
      </c>
      <c r="T115" s="8">
        <f t="shared" si="16"/>
        <v>3310.9307024952013</v>
      </c>
      <c r="U115" s="8">
        <f t="shared" si="17"/>
        <v>3115.8717850287908</v>
      </c>
      <c r="V115" s="8">
        <f t="shared" si="18"/>
        <v>2782.690595009597</v>
      </c>
      <c r="W115" s="8">
        <f t="shared" si="19"/>
        <v>2738.8103339731283</v>
      </c>
      <c r="X115" s="8">
        <f t="shared" si="20"/>
        <v>283.2610713662537</v>
      </c>
      <c r="Y115" s="8">
        <f t="shared" si="21"/>
        <v>252.97187227359973</v>
      </c>
    </row>
    <row r="116" spans="1:25" s="5" customFormat="1">
      <c r="A116" s="5" t="s">
        <v>48</v>
      </c>
      <c r="B116" s="5" t="s">
        <v>135</v>
      </c>
      <c r="C116" s="5" t="s">
        <v>149</v>
      </c>
      <c r="D116" s="5">
        <v>151</v>
      </c>
      <c r="E116" s="6">
        <v>151.25</v>
      </c>
      <c r="F116" s="6">
        <f t="shared" si="11"/>
        <v>44.43</v>
      </c>
      <c r="G116" s="7">
        <f t="shared" si="14"/>
        <v>0.37272113436866977</v>
      </c>
      <c r="H116" s="7">
        <f t="shared" si="15"/>
        <v>0.55435516542876428</v>
      </c>
      <c r="I116" s="6">
        <v>16.559999999999999</v>
      </c>
      <c r="J116" s="6">
        <v>8.07</v>
      </c>
      <c r="K116" s="6">
        <v>19.8</v>
      </c>
      <c r="L116" s="6">
        <v>1.36</v>
      </c>
      <c r="M116" s="6">
        <v>45.79</v>
      </c>
      <c r="N116" s="8">
        <v>-52110.423000000003</v>
      </c>
      <c r="O116" s="8">
        <v>370307.402</v>
      </c>
      <c r="P116" s="8">
        <v>31714.367999999999</v>
      </c>
      <c r="Q116" s="8">
        <v>68034.019</v>
      </c>
      <c r="R116" s="8">
        <f t="shared" si="12"/>
        <v>438341.42099999997</v>
      </c>
      <c r="S116" s="8">
        <f t="shared" si="13"/>
        <v>386230.99799999996</v>
      </c>
      <c r="T116" s="8">
        <f t="shared" si="16"/>
        <v>2898.1250975206608</v>
      </c>
      <c r="U116" s="8">
        <f t="shared" si="17"/>
        <v>2688.4433256198345</v>
      </c>
      <c r="V116" s="8">
        <f t="shared" si="18"/>
        <v>2343.9116033057849</v>
      </c>
      <c r="W116" s="8">
        <f t="shared" si="19"/>
        <v>2448.3134016528925</v>
      </c>
      <c r="X116" s="8">
        <f t="shared" si="20"/>
        <v>244.40393869271222</v>
      </c>
      <c r="Y116" s="8">
        <f t="shared" si="21"/>
        <v>213.08287302779863</v>
      </c>
    </row>
    <row r="117" spans="1:25" s="5" customFormat="1">
      <c r="A117" s="5" t="s">
        <v>35</v>
      </c>
      <c r="B117" s="5" t="s">
        <v>135</v>
      </c>
      <c r="C117" s="5" t="s">
        <v>150</v>
      </c>
      <c r="D117" s="5">
        <v>79</v>
      </c>
      <c r="E117" s="6">
        <v>80.5</v>
      </c>
      <c r="F117" s="6">
        <f t="shared" si="11"/>
        <v>21.91</v>
      </c>
      <c r="G117" s="7">
        <f t="shared" si="14"/>
        <v>0.46052031036056595</v>
      </c>
      <c r="H117" s="7">
        <f t="shared" si="15"/>
        <v>0.55225924235508894</v>
      </c>
      <c r="I117" s="6">
        <v>10.09</v>
      </c>
      <c r="J117" s="6">
        <v>2.0099999999999998</v>
      </c>
      <c r="K117" s="6">
        <v>9.81</v>
      </c>
      <c r="L117" s="6">
        <v>1</v>
      </c>
      <c r="M117" s="6">
        <v>22.91</v>
      </c>
      <c r="N117" s="8">
        <v>-26252.378000000001</v>
      </c>
      <c r="O117" s="8">
        <v>197336.59400000001</v>
      </c>
      <c r="P117" s="8">
        <v>0</v>
      </c>
      <c r="Q117" s="8">
        <v>51728.27</v>
      </c>
      <c r="R117" s="8">
        <f t="shared" si="12"/>
        <v>249064.864</v>
      </c>
      <c r="S117" s="8">
        <f t="shared" si="13"/>
        <v>222812.486</v>
      </c>
      <c r="T117" s="8">
        <f t="shared" si="16"/>
        <v>3093.9734658385091</v>
      </c>
      <c r="U117" s="8">
        <f t="shared" si="17"/>
        <v>3093.9734658385091</v>
      </c>
      <c r="V117" s="8">
        <f t="shared" si="18"/>
        <v>2767.8569689440992</v>
      </c>
      <c r="W117" s="8">
        <f t="shared" si="19"/>
        <v>2451.3862608695654</v>
      </c>
      <c r="X117" s="8">
        <f t="shared" si="20"/>
        <v>281.27031507622809</v>
      </c>
      <c r="Y117" s="8">
        <f t="shared" si="21"/>
        <v>251.62336081309994</v>
      </c>
    </row>
    <row r="118" spans="1:25" s="5" customFormat="1">
      <c r="A118" s="5" t="s">
        <v>35</v>
      </c>
      <c r="B118" s="5" t="s">
        <v>135</v>
      </c>
      <c r="C118" s="5" t="s">
        <v>151</v>
      </c>
      <c r="D118" s="5">
        <v>61</v>
      </c>
      <c r="E118" s="6">
        <v>61.75</v>
      </c>
      <c r="F118" s="6">
        <f t="shared" si="11"/>
        <v>20.59</v>
      </c>
      <c r="G118" s="7">
        <f t="shared" si="14"/>
        <v>0.30985915492957744</v>
      </c>
      <c r="H118" s="7">
        <f t="shared" si="15"/>
        <v>0.50072850898494414</v>
      </c>
      <c r="I118" s="6">
        <v>6.38</v>
      </c>
      <c r="J118" s="6">
        <v>3.93</v>
      </c>
      <c r="K118" s="6">
        <v>10.28</v>
      </c>
      <c r="L118" s="6">
        <v>0</v>
      </c>
      <c r="M118" s="6">
        <v>20.59</v>
      </c>
      <c r="N118" s="8">
        <v>-23304.825000000001</v>
      </c>
      <c r="O118" s="8">
        <v>179116.41099999999</v>
      </c>
      <c r="P118" s="8">
        <v>13802.652</v>
      </c>
      <c r="Q118" s="8">
        <v>45346.339</v>
      </c>
      <c r="R118" s="8">
        <f t="shared" si="12"/>
        <v>224462.75</v>
      </c>
      <c r="S118" s="8">
        <f t="shared" si="13"/>
        <v>201157.92499999999</v>
      </c>
      <c r="T118" s="8">
        <f t="shared" si="16"/>
        <v>3635.0242914979758</v>
      </c>
      <c r="U118" s="8">
        <f t="shared" si="17"/>
        <v>3411.4995627530366</v>
      </c>
      <c r="V118" s="8">
        <f t="shared" si="18"/>
        <v>3034.0934898785422</v>
      </c>
      <c r="W118" s="8">
        <f t="shared" si="19"/>
        <v>2900.6706234817811</v>
      </c>
      <c r="X118" s="8">
        <f t="shared" si="20"/>
        <v>310.13632388663967</v>
      </c>
      <c r="Y118" s="8">
        <f t="shared" si="21"/>
        <v>275.82668089804929</v>
      </c>
    </row>
    <row r="119" spans="1:25" s="5" customFormat="1">
      <c r="A119" s="5" t="s">
        <v>35</v>
      </c>
      <c r="B119" s="5" t="s">
        <v>135</v>
      </c>
      <c r="C119" s="5" t="s">
        <v>152</v>
      </c>
      <c r="D119" s="5">
        <v>83</v>
      </c>
      <c r="E119" s="6">
        <v>85</v>
      </c>
      <c r="F119" s="6">
        <f t="shared" si="11"/>
        <v>36.659999999999997</v>
      </c>
      <c r="G119" s="7">
        <f t="shared" si="14"/>
        <v>0.28150572831423898</v>
      </c>
      <c r="H119" s="7">
        <f t="shared" si="15"/>
        <v>0.65521003818876167</v>
      </c>
      <c r="I119" s="6">
        <v>10.32</v>
      </c>
      <c r="J119" s="6">
        <v>13.7</v>
      </c>
      <c r="K119" s="6">
        <v>12.64</v>
      </c>
      <c r="L119" s="6">
        <v>0</v>
      </c>
      <c r="M119" s="6">
        <v>36.659999999999997</v>
      </c>
      <c r="N119" s="8">
        <v>-31410.575000000001</v>
      </c>
      <c r="O119" s="8">
        <v>302871.00799999997</v>
      </c>
      <c r="P119" s="8">
        <v>21445.776000000002</v>
      </c>
      <c r="Q119" s="8">
        <v>63271.612000000001</v>
      </c>
      <c r="R119" s="8">
        <f t="shared" si="12"/>
        <v>366142.62</v>
      </c>
      <c r="S119" s="8">
        <f t="shared" si="13"/>
        <v>334732.04499999998</v>
      </c>
      <c r="T119" s="8">
        <f t="shared" si="16"/>
        <v>4307.5602352941178</v>
      </c>
      <c r="U119" s="8">
        <f t="shared" si="17"/>
        <v>4055.2569882352941</v>
      </c>
      <c r="V119" s="8">
        <f t="shared" si="18"/>
        <v>3685.7208117647056</v>
      </c>
      <c r="W119" s="8">
        <f t="shared" si="19"/>
        <v>3563.1883294117642</v>
      </c>
      <c r="X119" s="8">
        <f t="shared" si="20"/>
        <v>368.65972620320855</v>
      </c>
      <c r="Y119" s="8">
        <f t="shared" si="21"/>
        <v>335.06552834224595</v>
      </c>
    </row>
    <row r="120" spans="1:25" s="5" customFormat="1">
      <c r="A120" s="5" t="s">
        <v>35</v>
      </c>
      <c r="B120" s="5" t="s">
        <v>153</v>
      </c>
      <c r="C120" s="5" t="s">
        <v>154</v>
      </c>
      <c r="D120" s="5">
        <v>76</v>
      </c>
      <c r="E120" s="6">
        <v>78.875</v>
      </c>
      <c r="F120" s="6">
        <f t="shared" si="11"/>
        <v>20.22</v>
      </c>
      <c r="G120" s="7">
        <f t="shared" si="14"/>
        <v>0.14342235410484669</v>
      </c>
      <c r="H120" s="7">
        <f t="shared" si="15"/>
        <v>0.49258160237388721</v>
      </c>
      <c r="I120" s="6">
        <v>2.9</v>
      </c>
      <c r="J120" s="6">
        <v>7.06</v>
      </c>
      <c r="K120" s="6">
        <v>10.26</v>
      </c>
      <c r="L120" s="6">
        <v>0</v>
      </c>
      <c r="M120" s="6">
        <v>20.22</v>
      </c>
      <c r="N120" s="8">
        <v>-23284.576000000001</v>
      </c>
      <c r="O120" s="8">
        <v>108703.78599999999</v>
      </c>
      <c r="P120" s="8">
        <v>48835.156000000003</v>
      </c>
      <c r="Q120" s="8">
        <v>71937.591</v>
      </c>
      <c r="R120" s="8">
        <f t="shared" si="12"/>
        <v>180641.37699999998</v>
      </c>
      <c r="S120" s="8">
        <f t="shared" si="13"/>
        <v>157356.80099999998</v>
      </c>
      <c r="T120" s="8">
        <f t="shared" si="16"/>
        <v>2290.2234801901741</v>
      </c>
      <c r="U120" s="8">
        <f t="shared" si="17"/>
        <v>1671.0772868462752</v>
      </c>
      <c r="V120" s="8">
        <f t="shared" si="18"/>
        <v>1375.868716323296</v>
      </c>
      <c r="W120" s="8">
        <f t="shared" si="19"/>
        <v>1378.1779524564183</v>
      </c>
      <c r="X120" s="8">
        <f t="shared" si="20"/>
        <v>151.91611698602503</v>
      </c>
      <c r="Y120" s="8">
        <f t="shared" si="21"/>
        <v>125.07897421120873</v>
      </c>
    </row>
    <row r="121" spans="1:25" s="5" customFormat="1">
      <c r="A121" s="5" t="s">
        <v>35</v>
      </c>
      <c r="B121" s="5" t="s">
        <v>153</v>
      </c>
      <c r="C121" s="5" t="s">
        <v>155</v>
      </c>
      <c r="D121" s="5">
        <v>81</v>
      </c>
      <c r="E121" s="6">
        <v>82.125</v>
      </c>
      <c r="F121" s="6">
        <f t="shared" si="11"/>
        <v>19.29</v>
      </c>
      <c r="G121" s="7">
        <f t="shared" si="14"/>
        <v>0.22032141005702438</v>
      </c>
      <c r="H121" s="7">
        <f t="shared" si="15"/>
        <v>0.4629341627786418</v>
      </c>
      <c r="I121" s="6">
        <v>4.25</v>
      </c>
      <c r="J121" s="6">
        <v>4.68</v>
      </c>
      <c r="K121" s="6">
        <v>10.36</v>
      </c>
      <c r="L121" s="6">
        <v>1.83</v>
      </c>
      <c r="M121" s="6">
        <v>21.12</v>
      </c>
      <c r="N121" s="8">
        <v>-24067.87</v>
      </c>
      <c r="O121" s="8">
        <v>175323.82699999999</v>
      </c>
      <c r="P121" s="8">
        <v>18688.248</v>
      </c>
      <c r="Q121" s="8">
        <v>43626.819000000003</v>
      </c>
      <c r="R121" s="8">
        <f t="shared" si="12"/>
        <v>218950.64600000001</v>
      </c>
      <c r="S121" s="8">
        <f t="shared" si="13"/>
        <v>194882.77600000001</v>
      </c>
      <c r="T121" s="8">
        <f t="shared" si="16"/>
        <v>2666.0657047184172</v>
      </c>
      <c r="U121" s="8">
        <f t="shared" si="17"/>
        <v>2438.5071293759515</v>
      </c>
      <c r="V121" s="8">
        <f t="shared" si="18"/>
        <v>2145.4432633181127</v>
      </c>
      <c r="W121" s="8">
        <f t="shared" si="19"/>
        <v>2134.8411202435309</v>
      </c>
      <c r="X121" s="8">
        <f t="shared" si="20"/>
        <v>221.68246630690467</v>
      </c>
      <c r="Y121" s="8">
        <f t="shared" si="21"/>
        <v>195.04029666528297</v>
      </c>
    </row>
    <row r="122" spans="1:25" s="5" customFormat="1">
      <c r="A122" s="5" t="s">
        <v>35</v>
      </c>
      <c r="B122" s="5" t="s">
        <v>153</v>
      </c>
      <c r="C122" s="5" t="s">
        <v>156</v>
      </c>
      <c r="D122" s="5">
        <v>75</v>
      </c>
      <c r="E122" s="6">
        <v>73.25</v>
      </c>
      <c r="F122" s="6">
        <f t="shared" si="11"/>
        <v>25.299999999999997</v>
      </c>
      <c r="G122" s="7">
        <f t="shared" si="14"/>
        <v>0.22529644268774707</v>
      </c>
      <c r="H122" s="7">
        <f t="shared" si="15"/>
        <v>0.56205533596837942</v>
      </c>
      <c r="I122" s="6">
        <v>5.7</v>
      </c>
      <c r="J122" s="6">
        <v>8.52</v>
      </c>
      <c r="K122" s="6">
        <v>11.08</v>
      </c>
      <c r="L122" s="6">
        <v>2</v>
      </c>
      <c r="M122" s="6">
        <v>27.3</v>
      </c>
      <c r="N122" s="8">
        <v>-24549.973999999998</v>
      </c>
      <c r="O122" s="8">
        <v>210238.88699999999</v>
      </c>
      <c r="P122" s="8">
        <v>30909.648000000001</v>
      </c>
      <c r="Q122" s="8">
        <v>55497.919000000002</v>
      </c>
      <c r="R122" s="8">
        <f t="shared" si="12"/>
        <v>265736.80599999998</v>
      </c>
      <c r="S122" s="8">
        <f t="shared" si="13"/>
        <v>241186.83199999999</v>
      </c>
      <c r="T122" s="8">
        <f t="shared" si="16"/>
        <v>3627.8062252559725</v>
      </c>
      <c r="U122" s="8">
        <f t="shared" si="17"/>
        <v>3205.831508532423</v>
      </c>
      <c r="V122" s="8">
        <f t="shared" si="18"/>
        <v>2870.6782798634813</v>
      </c>
      <c r="W122" s="8">
        <f t="shared" si="19"/>
        <v>2870.1554539249146</v>
      </c>
      <c r="X122" s="8">
        <f t="shared" si="20"/>
        <v>291.43922804840207</v>
      </c>
      <c r="Y122" s="8">
        <f t="shared" si="21"/>
        <v>260.97075271486193</v>
      </c>
    </row>
    <row r="123" spans="1:25" s="5" customFormat="1">
      <c r="A123" s="5" t="s">
        <v>40</v>
      </c>
      <c r="B123" s="5" t="s">
        <v>153</v>
      </c>
      <c r="C123" s="5" t="s">
        <v>157</v>
      </c>
      <c r="D123" s="5">
        <v>91</v>
      </c>
      <c r="E123" s="6">
        <v>94.375</v>
      </c>
      <c r="F123" s="6">
        <f t="shared" si="11"/>
        <v>20.13</v>
      </c>
      <c r="G123" s="7">
        <f t="shared" si="14"/>
        <v>0.22851465474416294</v>
      </c>
      <c r="H123" s="7">
        <f t="shared" si="15"/>
        <v>0.28315946348733234</v>
      </c>
      <c r="I123" s="6">
        <v>4.5999999999999996</v>
      </c>
      <c r="J123" s="6">
        <v>1.1000000000000001</v>
      </c>
      <c r="K123" s="6">
        <v>14.43</v>
      </c>
      <c r="L123" s="6">
        <v>1</v>
      </c>
      <c r="M123" s="6">
        <v>21.13</v>
      </c>
      <c r="N123" s="8">
        <v>-26558.071</v>
      </c>
      <c r="O123" s="8">
        <v>121293.30499999999</v>
      </c>
      <c r="P123" s="8">
        <v>24896.938999999998</v>
      </c>
      <c r="Q123" s="8">
        <v>62754.824999999997</v>
      </c>
      <c r="R123" s="8">
        <f t="shared" si="12"/>
        <v>184048.13</v>
      </c>
      <c r="S123" s="8">
        <f t="shared" si="13"/>
        <v>157490.05900000001</v>
      </c>
      <c r="T123" s="8">
        <f t="shared" si="16"/>
        <v>1950.1788609271523</v>
      </c>
      <c r="U123" s="8">
        <f t="shared" si="17"/>
        <v>1686.3702357615894</v>
      </c>
      <c r="V123" s="8">
        <f t="shared" si="18"/>
        <v>1404.9602119205297</v>
      </c>
      <c r="W123" s="8">
        <f t="shared" si="19"/>
        <v>1285.2270728476819</v>
      </c>
      <c r="X123" s="8">
        <f t="shared" si="20"/>
        <v>153.3063850692354</v>
      </c>
      <c r="Y123" s="8">
        <f t="shared" si="21"/>
        <v>127.72365562913906</v>
      </c>
    </row>
    <row r="124" spans="1:25" s="5" customFormat="1">
      <c r="A124" s="5" t="s">
        <v>40</v>
      </c>
      <c r="B124" s="5" t="s">
        <v>153</v>
      </c>
      <c r="C124" s="5" t="s">
        <v>158</v>
      </c>
      <c r="D124" s="5">
        <v>112</v>
      </c>
      <c r="E124" s="6">
        <v>113.625</v>
      </c>
      <c r="F124" s="6">
        <f t="shared" si="11"/>
        <v>32.29</v>
      </c>
      <c r="G124" s="7">
        <f t="shared" si="14"/>
        <v>0.15329823474759988</v>
      </c>
      <c r="H124" s="7">
        <f t="shared" si="15"/>
        <v>0.27253019510684423</v>
      </c>
      <c r="I124" s="6">
        <v>4.95</v>
      </c>
      <c r="J124" s="6">
        <v>3.85</v>
      </c>
      <c r="K124" s="6">
        <v>23.49</v>
      </c>
      <c r="L124" s="6">
        <v>2.75</v>
      </c>
      <c r="M124" s="6">
        <v>35.04</v>
      </c>
      <c r="N124" s="8">
        <v>-32304.792000000001</v>
      </c>
      <c r="O124" s="8">
        <v>246349.08</v>
      </c>
      <c r="P124" s="8">
        <v>38803.775999999998</v>
      </c>
      <c r="Q124" s="8">
        <v>78043.42</v>
      </c>
      <c r="R124" s="8">
        <f t="shared" si="12"/>
        <v>324392.5</v>
      </c>
      <c r="S124" s="8">
        <f t="shared" si="13"/>
        <v>292087.70799999998</v>
      </c>
      <c r="T124" s="8">
        <f t="shared" si="16"/>
        <v>2854.939493949395</v>
      </c>
      <c r="U124" s="8">
        <f t="shared" si="17"/>
        <v>2513.432114411441</v>
      </c>
      <c r="V124" s="8">
        <f t="shared" si="18"/>
        <v>2229.121513751375</v>
      </c>
      <c r="W124" s="8">
        <f t="shared" si="19"/>
        <v>2168.088712871287</v>
      </c>
      <c r="X124" s="8">
        <f t="shared" si="20"/>
        <v>228.49382858285827</v>
      </c>
      <c r="Y124" s="8">
        <f t="shared" si="21"/>
        <v>202.64741034103409</v>
      </c>
    </row>
    <row r="125" spans="1:25" s="5" customFormat="1">
      <c r="A125" s="5" t="s">
        <v>40</v>
      </c>
      <c r="B125" s="5" t="s">
        <v>153</v>
      </c>
      <c r="C125" s="5" t="s">
        <v>159</v>
      </c>
      <c r="D125" s="5">
        <v>98</v>
      </c>
      <c r="E125" s="6">
        <v>102</v>
      </c>
      <c r="F125" s="6">
        <f t="shared" si="11"/>
        <v>25.64</v>
      </c>
      <c r="G125" s="7">
        <f t="shared" si="14"/>
        <v>0.31006240249609984</v>
      </c>
      <c r="H125" s="7">
        <f t="shared" si="15"/>
        <v>0.37636505460218411</v>
      </c>
      <c r="I125" s="6">
        <v>7.95</v>
      </c>
      <c r="J125" s="6">
        <v>1.7</v>
      </c>
      <c r="K125" s="6">
        <v>15.99</v>
      </c>
      <c r="L125" s="6">
        <v>2</v>
      </c>
      <c r="M125" s="6">
        <v>27.64</v>
      </c>
      <c r="N125" s="8">
        <v>-31728.695</v>
      </c>
      <c r="O125" s="8">
        <v>192541.19699999999</v>
      </c>
      <c r="P125" s="8">
        <v>61091.205999999998</v>
      </c>
      <c r="Q125" s="8">
        <v>91393.517000000007</v>
      </c>
      <c r="R125" s="8">
        <f t="shared" si="12"/>
        <v>283934.71399999998</v>
      </c>
      <c r="S125" s="8">
        <f t="shared" si="13"/>
        <v>252206.01899999997</v>
      </c>
      <c r="T125" s="8">
        <f t="shared" si="16"/>
        <v>2783.6736666666666</v>
      </c>
      <c r="U125" s="8">
        <f t="shared" si="17"/>
        <v>2184.7402745098038</v>
      </c>
      <c r="V125" s="8">
        <f t="shared" si="18"/>
        <v>1873.6746372549017</v>
      </c>
      <c r="W125" s="8">
        <f t="shared" si="19"/>
        <v>1887.6587941176469</v>
      </c>
      <c r="X125" s="8">
        <f t="shared" si="20"/>
        <v>198.612752228164</v>
      </c>
      <c r="Y125" s="8">
        <f t="shared" si="21"/>
        <v>170.33405793226379</v>
      </c>
    </row>
    <row r="126" spans="1:25" s="5" customFormat="1">
      <c r="A126" s="5" t="s">
        <v>40</v>
      </c>
      <c r="B126" s="5" t="s">
        <v>153</v>
      </c>
      <c r="C126" s="5" t="s">
        <v>160</v>
      </c>
      <c r="D126" s="5">
        <v>107</v>
      </c>
      <c r="E126" s="6">
        <v>110</v>
      </c>
      <c r="F126" s="6">
        <f t="shared" si="11"/>
        <v>26.589999999999996</v>
      </c>
      <c r="G126" s="7">
        <f t="shared" si="14"/>
        <v>0.23881158330199326</v>
      </c>
      <c r="H126" s="7">
        <f t="shared" si="15"/>
        <v>0.29183903723204213</v>
      </c>
      <c r="I126" s="6">
        <v>6.35</v>
      </c>
      <c r="J126" s="6">
        <v>1.41</v>
      </c>
      <c r="K126" s="6">
        <v>18.829999999999998</v>
      </c>
      <c r="L126" s="6">
        <v>2.31</v>
      </c>
      <c r="M126" s="6">
        <v>28.9</v>
      </c>
      <c r="N126" s="8">
        <v>-29091.738000000001</v>
      </c>
      <c r="O126" s="8">
        <v>171085.27799999999</v>
      </c>
      <c r="P126" s="8">
        <v>56305.572</v>
      </c>
      <c r="Q126" s="8">
        <v>83647.584000000003</v>
      </c>
      <c r="R126" s="8">
        <f t="shared" si="12"/>
        <v>254732.86199999999</v>
      </c>
      <c r="S126" s="8">
        <f t="shared" si="13"/>
        <v>225641.12399999998</v>
      </c>
      <c r="T126" s="8">
        <f t="shared" si="16"/>
        <v>2315.753290909091</v>
      </c>
      <c r="U126" s="8">
        <f t="shared" si="17"/>
        <v>1803.8844545454544</v>
      </c>
      <c r="V126" s="8">
        <f t="shared" si="18"/>
        <v>1539.4141090909088</v>
      </c>
      <c r="W126" s="8">
        <f t="shared" si="19"/>
        <v>1555.3207090909091</v>
      </c>
      <c r="X126" s="8">
        <f t="shared" si="20"/>
        <v>163.9894958677686</v>
      </c>
      <c r="Y126" s="8">
        <f t="shared" si="21"/>
        <v>139.94673719008262</v>
      </c>
    </row>
    <row r="127" spans="1:25" s="5" customFormat="1">
      <c r="A127" s="5" t="s">
        <v>35</v>
      </c>
      <c r="B127" s="5" t="s">
        <v>153</v>
      </c>
      <c r="C127" s="5" t="s">
        <v>161</v>
      </c>
      <c r="D127" s="5">
        <v>79</v>
      </c>
      <c r="E127" s="6">
        <v>80.125</v>
      </c>
      <c r="F127" s="6">
        <f t="shared" si="11"/>
        <v>21.67</v>
      </c>
      <c r="G127" s="7">
        <f t="shared" si="14"/>
        <v>0.22611905860636825</v>
      </c>
      <c r="H127" s="7">
        <f t="shared" si="15"/>
        <v>0.75726811259806182</v>
      </c>
      <c r="I127" s="6">
        <v>4.9000000000000004</v>
      </c>
      <c r="J127" s="6">
        <v>11.51</v>
      </c>
      <c r="K127" s="6">
        <v>5.26</v>
      </c>
      <c r="L127" s="6">
        <v>1.75</v>
      </c>
      <c r="M127" s="6">
        <v>23.42</v>
      </c>
      <c r="N127" s="8">
        <v>-24692.677</v>
      </c>
      <c r="O127" s="8">
        <v>181813.361</v>
      </c>
      <c r="P127" s="8">
        <v>19854.036</v>
      </c>
      <c r="Q127" s="8">
        <v>49800.586000000003</v>
      </c>
      <c r="R127" s="8">
        <f t="shared" si="12"/>
        <v>231613.94700000001</v>
      </c>
      <c r="S127" s="8">
        <f t="shared" si="13"/>
        <v>206921.27000000002</v>
      </c>
      <c r="T127" s="8">
        <f t="shared" si="16"/>
        <v>2890.6576848673949</v>
      </c>
      <c r="U127" s="8">
        <f t="shared" si="17"/>
        <v>2642.8694040561627</v>
      </c>
      <c r="V127" s="8">
        <f t="shared" si="18"/>
        <v>2334.6924680187212</v>
      </c>
      <c r="W127" s="8">
        <f t="shared" si="19"/>
        <v>2269.1215101404055</v>
      </c>
      <c r="X127" s="8">
        <f t="shared" si="20"/>
        <v>240.26085491419661</v>
      </c>
      <c r="Y127" s="8">
        <f t="shared" si="21"/>
        <v>212.24476981988374</v>
      </c>
    </row>
    <row r="128" spans="1:25" s="5" customFormat="1">
      <c r="A128" s="5" t="s">
        <v>35</v>
      </c>
      <c r="B128" s="5" t="s">
        <v>162</v>
      </c>
      <c r="C128" s="5" t="s">
        <v>163</v>
      </c>
      <c r="D128" s="5">
        <v>85</v>
      </c>
      <c r="E128" s="6">
        <v>84.75</v>
      </c>
      <c r="F128" s="6">
        <f t="shared" si="11"/>
        <v>27.58</v>
      </c>
      <c r="G128" s="7">
        <f t="shared" si="14"/>
        <v>0.30130529369108056</v>
      </c>
      <c r="H128" s="7">
        <f t="shared" si="15"/>
        <v>0.32849891225525746</v>
      </c>
      <c r="I128" s="6">
        <v>8.31</v>
      </c>
      <c r="J128" s="6">
        <v>0.75</v>
      </c>
      <c r="K128" s="6">
        <v>18.52</v>
      </c>
      <c r="L128" s="6">
        <v>2.0299999999999998</v>
      </c>
      <c r="M128" s="6">
        <v>29.61</v>
      </c>
      <c r="N128" s="8">
        <v>-33111.902999999998</v>
      </c>
      <c r="O128" s="8">
        <v>209567.70699999999</v>
      </c>
      <c r="P128" s="8">
        <v>15409.044</v>
      </c>
      <c r="Q128" s="8">
        <v>44605.305</v>
      </c>
      <c r="R128" s="8">
        <f t="shared" si="12"/>
        <v>254173.01199999999</v>
      </c>
      <c r="S128" s="8">
        <f t="shared" si="13"/>
        <v>221061.109</v>
      </c>
      <c r="T128" s="8">
        <f t="shared" si="16"/>
        <v>2999.0915870206486</v>
      </c>
      <c r="U128" s="8">
        <f t="shared" si="17"/>
        <v>2817.2739587020646</v>
      </c>
      <c r="V128" s="8">
        <f t="shared" si="18"/>
        <v>2426.5730383480827</v>
      </c>
      <c r="W128" s="8">
        <f t="shared" si="19"/>
        <v>2472.7753038348083</v>
      </c>
      <c r="X128" s="8">
        <f t="shared" si="20"/>
        <v>256.11581442746041</v>
      </c>
      <c r="Y128" s="8">
        <f t="shared" si="21"/>
        <v>220.59754894073478</v>
      </c>
    </row>
    <row r="129" spans="1:25" s="5" customFormat="1">
      <c r="A129" s="5" t="s">
        <v>40</v>
      </c>
      <c r="B129" s="5" t="s">
        <v>162</v>
      </c>
      <c r="C129" s="5" t="s">
        <v>164</v>
      </c>
      <c r="D129" s="5">
        <v>89</v>
      </c>
      <c r="E129" s="6">
        <v>90.625</v>
      </c>
      <c r="F129" s="6">
        <f t="shared" si="11"/>
        <v>28.35</v>
      </c>
      <c r="G129" s="7">
        <f t="shared" si="14"/>
        <v>0.2677248677248677</v>
      </c>
      <c r="H129" s="7">
        <f t="shared" si="15"/>
        <v>0.45255731922398584</v>
      </c>
      <c r="I129" s="6">
        <v>7.59</v>
      </c>
      <c r="J129" s="6">
        <v>5.24</v>
      </c>
      <c r="K129" s="6">
        <v>15.52</v>
      </c>
      <c r="L129" s="6">
        <v>1.66</v>
      </c>
      <c r="M129" s="6">
        <v>30.01</v>
      </c>
      <c r="N129" s="8">
        <v>-32233.724999999999</v>
      </c>
      <c r="O129" s="8">
        <v>206733.81700000001</v>
      </c>
      <c r="P129" s="8">
        <v>11931.468000000001</v>
      </c>
      <c r="Q129" s="8">
        <v>39800.762000000002</v>
      </c>
      <c r="R129" s="8">
        <f t="shared" si="12"/>
        <v>246534.57900000003</v>
      </c>
      <c r="S129" s="8">
        <f t="shared" si="13"/>
        <v>214300.85400000002</v>
      </c>
      <c r="T129" s="8">
        <f t="shared" si="16"/>
        <v>2720.3815613793108</v>
      </c>
      <c r="U129" s="8">
        <f t="shared" si="17"/>
        <v>2588.7239834482762</v>
      </c>
      <c r="V129" s="8">
        <f t="shared" si="18"/>
        <v>2233.0415006896555</v>
      </c>
      <c r="W129" s="8">
        <f t="shared" si="19"/>
        <v>2281.2007393103449</v>
      </c>
      <c r="X129" s="8">
        <f t="shared" si="20"/>
        <v>235.33854394984328</v>
      </c>
      <c r="Y129" s="8">
        <f t="shared" si="21"/>
        <v>203.00377278996868</v>
      </c>
    </row>
    <row r="130" spans="1:25" s="5" customFormat="1">
      <c r="A130" s="5" t="s">
        <v>40</v>
      </c>
      <c r="B130" s="5" t="s">
        <v>162</v>
      </c>
      <c r="C130" s="5" t="s">
        <v>165</v>
      </c>
      <c r="D130" s="5">
        <v>100</v>
      </c>
      <c r="E130" s="6">
        <v>101</v>
      </c>
      <c r="F130" s="6">
        <f t="shared" si="11"/>
        <v>32.32</v>
      </c>
      <c r="G130" s="7">
        <f t="shared" si="14"/>
        <v>0.2042079207920792</v>
      </c>
      <c r="H130" s="7">
        <f t="shared" si="15"/>
        <v>0.3830445544554455</v>
      </c>
      <c r="I130" s="6">
        <v>6.6</v>
      </c>
      <c r="J130" s="6">
        <v>5.78</v>
      </c>
      <c r="K130" s="6">
        <v>19.940000000000001</v>
      </c>
      <c r="L130" s="6">
        <v>0</v>
      </c>
      <c r="M130" s="6">
        <v>32.32</v>
      </c>
      <c r="N130" s="8">
        <v>-37647.160000000003</v>
      </c>
      <c r="O130" s="8">
        <v>236811.533</v>
      </c>
      <c r="P130" s="8">
        <v>14748.972</v>
      </c>
      <c r="Q130" s="8">
        <v>61496.945</v>
      </c>
      <c r="R130" s="8">
        <f t="shared" si="12"/>
        <v>298308.478</v>
      </c>
      <c r="S130" s="8">
        <f t="shared" si="13"/>
        <v>260661.318</v>
      </c>
      <c r="T130" s="8">
        <f t="shared" si="16"/>
        <v>2953.5492871287129</v>
      </c>
      <c r="U130" s="8">
        <f t="shared" si="17"/>
        <v>2807.5198613861385</v>
      </c>
      <c r="V130" s="8">
        <f t="shared" si="18"/>
        <v>2434.7757029702971</v>
      </c>
      <c r="W130" s="8">
        <f t="shared" si="19"/>
        <v>2344.6686435643564</v>
      </c>
      <c r="X130" s="8">
        <f t="shared" si="20"/>
        <v>255.22907830783078</v>
      </c>
      <c r="Y130" s="8">
        <f t="shared" si="21"/>
        <v>221.34324572457245</v>
      </c>
    </row>
    <row r="131" spans="1:25" s="5" customFormat="1">
      <c r="A131" s="5" t="s">
        <v>35</v>
      </c>
      <c r="B131" s="5" t="s">
        <v>162</v>
      </c>
      <c r="C131" s="5" t="s">
        <v>166</v>
      </c>
      <c r="D131" s="5">
        <v>83</v>
      </c>
      <c r="E131" s="6">
        <v>86</v>
      </c>
      <c r="F131" s="6">
        <f t="shared" si="11"/>
        <v>20.420000000000002</v>
      </c>
      <c r="G131" s="7">
        <f t="shared" si="14"/>
        <v>0.21841332027424093</v>
      </c>
      <c r="H131" s="7">
        <f t="shared" si="15"/>
        <v>0.38148873653281096</v>
      </c>
      <c r="I131" s="6">
        <v>4.46</v>
      </c>
      <c r="J131" s="6">
        <v>3.33</v>
      </c>
      <c r="K131" s="6">
        <v>12.63</v>
      </c>
      <c r="L131" s="6">
        <v>1.75</v>
      </c>
      <c r="M131" s="6">
        <v>22.17</v>
      </c>
      <c r="N131" s="8">
        <v>-31947.256000000001</v>
      </c>
      <c r="O131" s="8">
        <v>173617.46</v>
      </c>
      <c r="P131" s="8">
        <v>16791.504000000001</v>
      </c>
      <c r="Q131" s="8">
        <v>42478.375999999997</v>
      </c>
      <c r="R131" s="8">
        <f t="shared" si="12"/>
        <v>216095.83599999998</v>
      </c>
      <c r="S131" s="8">
        <f t="shared" si="13"/>
        <v>184148.58</v>
      </c>
      <c r="T131" s="8">
        <f t="shared" si="16"/>
        <v>2512.7422790697674</v>
      </c>
      <c r="U131" s="8">
        <f t="shared" si="17"/>
        <v>2317.4922325581397</v>
      </c>
      <c r="V131" s="8">
        <f t="shared" si="18"/>
        <v>1946.0125116279071</v>
      </c>
      <c r="W131" s="8">
        <f t="shared" si="19"/>
        <v>2018.8076744186046</v>
      </c>
      <c r="X131" s="8">
        <f t="shared" si="20"/>
        <v>210.68111205073998</v>
      </c>
      <c r="Y131" s="8">
        <f t="shared" si="21"/>
        <v>176.91022832980974</v>
      </c>
    </row>
    <row r="132" spans="1:25" s="5" customFormat="1">
      <c r="A132" s="5" t="s">
        <v>35</v>
      </c>
      <c r="B132" s="5" t="s">
        <v>162</v>
      </c>
      <c r="C132" s="5" t="s">
        <v>167</v>
      </c>
      <c r="D132" s="5">
        <v>75</v>
      </c>
      <c r="E132" s="6">
        <v>75.5</v>
      </c>
      <c r="F132" s="6">
        <f t="shared" si="11"/>
        <v>23.849999999999998</v>
      </c>
      <c r="G132" s="7">
        <f t="shared" si="14"/>
        <v>0.4628930817610063</v>
      </c>
      <c r="H132" s="7">
        <f t="shared" si="15"/>
        <v>0.57945492662473796</v>
      </c>
      <c r="I132" s="6">
        <v>11.04</v>
      </c>
      <c r="J132" s="6">
        <v>2.78</v>
      </c>
      <c r="K132" s="6">
        <v>10.029999999999999</v>
      </c>
      <c r="L132" s="6">
        <v>1.5</v>
      </c>
      <c r="M132" s="6">
        <v>25.35</v>
      </c>
      <c r="N132" s="8">
        <v>-28081.261999999999</v>
      </c>
      <c r="O132" s="8">
        <v>194952.97700000001</v>
      </c>
      <c r="P132" s="8">
        <v>9301.2240000000002</v>
      </c>
      <c r="Q132" s="8">
        <v>30707.7</v>
      </c>
      <c r="R132" s="8">
        <f t="shared" si="12"/>
        <v>225660.67700000003</v>
      </c>
      <c r="S132" s="8">
        <f t="shared" si="13"/>
        <v>197579.41500000004</v>
      </c>
      <c r="T132" s="8">
        <f t="shared" si="16"/>
        <v>2988.8831390728478</v>
      </c>
      <c r="U132" s="8">
        <f t="shared" si="17"/>
        <v>2865.6881192052983</v>
      </c>
      <c r="V132" s="8">
        <f t="shared" si="18"/>
        <v>2493.7508741721863</v>
      </c>
      <c r="W132" s="8">
        <f t="shared" si="19"/>
        <v>2582.1586357615897</v>
      </c>
      <c r="X132" s="8">
        <f t="shared" si="20"/>
        <v>260.5171017459362</v>
      </c>
      <c r="Y132" s="8">
        <f t="shared" si="21"/>
        <v>226.70462492474419</v>
      </c>
    </row>
    <row r="133" spans="1:25" s="5" customFormat="1">
      <c r="A133" s="5" t="s">
        <v>35</v>
      </c>
      <c r="B133" s="5" t="s">
        <v>162</v>
      </c>
      <c r="C133" s="5" t="s">
        <v>168</v>
      </c>
      <c r="D133" s="5">
        <v>87</v>
      </c>
      <c r="E133" s="6">
        <v>89.375</v>
      </c>
      <c r="F133" s="6">
        <f t="shared" si="11"/>
        <v>25.93</v>
      </c>
      <c r="G133" s="7">
        <f t="shared" si="14"/>
        <v>0.26725800231392211</v>
      </c>
      <c r="H133" s="7">
        <f t="shared" si="15"/>
        <v>0.7686077902043964</v>
      </c>
      <c r="I133" s="6">
        <v>6.93</v>
      </c>
      <c r="J133" s="6">
        <v>13</v>
      </c>
      <c r="K133" s="6">
        <v>6</v>
      </c>
      <c r="L133" s="6">
        <v>1.93</v>
      </c>
      <c r="M133" s="6">
        <v>27.86</v>
      </c>
      <c r="N133" s="8">
        <v>-30631.224999999999</v>
      </c>
      <c r="O133" s="8">
        <v>187113.622</v>
      </c>
      <c r="P133" s="8">
        <v>31222.080000000002</v>
      </c>
      <c r="Q133" s="8">
        <v>56613.362999999998</v>
      </c>
      <c r="R133" s="8">
        <f t="shared" si="12"/>
        <v>243726.98499999999</v>
      </c>
      <c r="S133" s="8">
        <f t="shared" si="13"/>
        <v>213095.75999999998</v>
      </c>
      <c r="T133" s="8">
        <f t="shared" si="16"/>
        <v>2727.0152167832166</v>
      </c>
      <c r="U133" s="8">
        <f t="shared" si="17"/>
        <v>2377.6772587412584</v>
      </c>
      <c r="V133" s="8">
        <f t="shared" si="18"/>
        <v>2034.9502657342657</v>
      </c>
      <c r="W133" s="8">
        <f t="shared" si="19"/>
        <v>2093.5789874125876</v>
      </c>
      <c r="X133" s="8">
        <f t="shared" si="20"/>
        <v>216.15247806738714</v>
      </c>
      <c r="Y133" s="8">
        <f t="shared" si="21"/>
        <v>184.99547870311505</v>
      </c>
    </row>
    <row r="134" spans="1:25" s="5" customFormat="1">
      <c r="A134" s="5" t="s">
        <v>35</v>
      </c>
      <c r="B134" s="5" t="s">
        <v>162</v>
      </c>
      <c r="C134" s="5" t="s">
        <v>169</v>
      </c>
      <c r="D134" s="5">
        <v>67</v>
      </c>
      <c r="E134" s="6">
        <v>66.875</v>
      </c>
      <c r="F134" s="6">
        <f t="shared" si="11"/>
        <v>14.11</v>
      </c>
      <c r="G134" s="7">
        <f t="shared" si="14"/>
        <v>7.087172218284904E-2</v>
      </c>
      <c r="H134" s="7">
        <f t="shared" si="15"/>
        <v>0.296243798724309</v>
      </c>
      <c r="I134" s="6">
        <v>1</v>
      </c>
      <c r="J134" s="6">
        <v>3.18</v>
      </c>
      <c r="K134" s="6">
        <v>9.93</v>
      </c>
      <c r="L134" s="6">
        <v>1</v>
      </c>
      <c r="M134" s="6">
        <v>15.11</v>
      </c>
      <c r="N134" s="8">
        <v>0</v>
      </c>
      <c r="O134" s="8">
        <v>0</v>
      </c>
      <c r="P134" s="8">
        <v>0</v>
      </c>
      <c r="Q134" s="8">
        <v>0</v>
      </c>
      <c r="R134" s="8">
        <f t="shared" si="12"/>
        <v>0</v>
      </c>
      <c r="S134" s="8">
        <f t="shared" si="13"/>
        <v>0</v>
      </c>
      <c r="T134" s="8">
        <f t="shared" si="16"/>
        <v>0</v>
      </c>
      <c r="U134" s="8">
        <f t="shared" si="17"/>
        <v>0</v>
      </c>
      <c r="V134" s="8">
        <f t="shared" si="18"/>
        <v>0</v>
      </c>
      <c r="W134" s="8">
        <f t="shared" si="19"/>
        <v>0</v>
      </c>
      <c r="X134" s="8">
        <f t="shared" si="20"/>
        <v>0</v>
      </c>
      <c r="Y134" s="8">
        <f t="shared" si="21"/>
        <v>0</v>
      </c>
    </row>
    <row r="135" spans="1:25" s="5" customFormat="1">
      <c r="A135" s="5" t="s">
        <v>35</v>
      </c>
      <c r="B135" s="5" t="s">
        <v>170</v>
      </c>
      <c r="C135" s="5" t="s">
        <v>171</v>
      </c>
      <c r="D135" s="5">
        <v>87</v>
      </c>
      <c r="E135" s="6">
        <v>85.375</v>
      </c>
      <c r="F135" s="6">
        <f t="shared" si="11"/>
        <v>22.45</v>
      </c>
      <c r="G135" s="7">
        <f t="shared" si="14"/>
        <v>0.1380846325167038</v>
      </c>
      <c r="H135" s="7">
        <f t="shared" si="15"/>
        <v>0.24097995545657017</v>
      </c>
      <c r="I135" s="6">
        <v>3.1</v>
      </c>
      <c r="J135" s="6">
        <v>2.31</v>
      </c>
      <c r="K135" s="6">
        <v>17.04</v>
      </c>
      <c r="L135" s="6">
        <v>2</v>
      </c>
      <c r="M135" s="6">
        <v>24.45</v>
      </c>
      <c r="N135" s="8">
        <v>-31875.478999999999</v>
      </c>
      <c r="O135" s="8">
        <v>200253.726</v>
      </c>
      <c r="P135" s="8">
        <v>30664.223000000002</v>
      </c>
      <c r="Q135" s="8">
        <v>52901.002999999997</v>
      </c>
      <c r="R135" s="8">
        <f t="shared" si="12"/>
        <v>253154.72899999999</v>
      </c>
      <c r="S135" s="8">
        <f t="shared" si="13"/>
        <v>221279.25</v>
      </c>
      <c r="T135" s="8">
        <f t="shared" si="16"/>
        <v>2965.2091244509515</v>
      </c>
      <c r="U135" s="8">
        <f t="shared" si="17"/>
        <v>2606.0381376281111</v>
      </c>
      <c r="V135" s="8">
        <f t="shared" si="18"/>
        <v>2232.679672035139</v>
      </c>
      <c r="W135" s="8">
        <f t="shared" si="19"/>
        <v>2345.5780497803808</v>
      </c>
      <c r="X135" s="8">
        <f t="shared" si="20"/>
        <v>236.91255796619191</v>
      </c>
      <c r="Y135" s="8">
        <f t="shared" si="21"/>
        <v>202.97087927592173</v>
      </c>
    </row>
    <row r="136" spans="1:25" s="5" customFormat="1">
      <c r="A136" s="5" t="s">
        <v>32</v>
      </c>
      <c r="B136" s="5" t="s">
        <v>172</v>
      </c>
      <c r="C136" s="5" t="s">
        <v>173</v>
      </c>
      <c r="D136" s="5">
        <v>56</v>
      </c>
      <c r="E136" s="6">
        <v>53</v>
      </c>
      <c r="F136" s="6">
        <f t="shared" si="11"/>
        <v>16.34</v>
      </c>
      <c r="G136" s="7">
        <f t="shared" si="14"/>
        <v>0.22949816401468789</v>
      </c>
      <c r="H136" s="7">
        <f t="shared" si="15"/>
        <v>0.41309669522643822</v>
      </c>
      <c r="I136" s="6">
        <v>3.75</v>
      </c>
      <c r="J136" s="6">
        <v>3</v>
      </c>
      <c r="K136" s="6">
        <v>9.59</v>
      </c>
      <c r="L136" s="6">
        <v>1.9</v>
      </c>
      <c r="M136" s="6">
        <v>18.239999999999998</v>
      </c>
      <c r="N136" s="8">
        <v>-19999.728999999999</v>
      </c>
      <c r="O136" s="8">
        <v>144189.799</v>
      </c>
      <c r="P136" s="8">
        <v>16681.331999999999</v>
      </c>
      <c r="Q136" s="8">
        <v>34752.023000000001</v>
      </c>
      <c r="R136" s="8">
        <f t="shared" si="12"/>
        <v>178941.82199999999</v>
      </c>
      <c r="S136" s="8">
        <f t="shared" si="13"/>
        <v>158942.09299999999</v>
      </c>
      <c r="T136" s="8">
        <f t="shared" si="16"/>
        <v>3376.2607924528297</v>
      </c>
      <c r="U136" s="8">
        <f t="shared" si="17"/>
        <v>3061.5186792452828</v>
      </c>
      <c r="V136" s="8">
        <f t="shared" si="18"/>
        <v>2684.1653018867923</v>
      </c>
      <c r="W136" s="8">
        <f t="shared" si="19"/>
        <v>2720.5622452830189</v>
      </c>
      <c r="X136" s="8">
        <f t="shared" si="20"/>
        <v>278.31987993138932</v>
      </c>
      <c r="Y136" s="8">
        <f t="shared" si="21"/>
        <v>244.01502744425386</v>
      </c>
    </row>
    <row r="137" spans="1:25" s="5" customFormat="1">
      <c r="A137" s="5" t="s">
        <v>48</v>
      </c>
      <c r="B137" s="5" t="s">
        <v>174</v>
      </c>
      <c r="C137" s="5" t="s">
        <v>175</v>
      </c>
      <c r="D137" s="5">
        <v>138</v>
      </c>
      <c r="E137" s="6">
        <v>140.75</v>
      </c>
      <c r="F137" s="6">
        <f t="shared" ref="F137:F198" si="22">+I137+J137+K137</f>
        <v>31.68</v>
      </c>
      <c r="G137" s="7">
        <f t="shared" si="14"/>
        <v>0.38194444444444442</v>
      </c>
      <c r="H137" s="7">
        <f t="shared" si="15"/>
        <v>0.6117424242424242</v>
      </c>
      <c r="I137" s="6">
        <v>12.1</v>
      </c>
      <c r="J137" s="6">
        <v>7.28</v>
      </c>
      <c r="K137" s="6">
        <v>12.3</v>
      </c>
      <c r="L137" s="6">
        <v>1.75</v>
      </c>
      <c r="M137" s="6">
        <v>33.43</v>
      </c>
      <c r="N137" s="8">
        <v>-61138.489000000001</v>
      </c>
      <c r="O137" s="8">
        <v>284314.592</v>
      </c>
      <c r="P137" s="8">
        <v>36927.557999999997</v>
      </c>
      <c r="Q137" s="8">
        <v>72368.782000000007</v>
      </c>
      <c r="R137" s="8">
        <f t="shared" ref="R137:R198" si="23">+Q137+O137</f>
        <v>356683.37400000001</v>
      </c>
      <c r="S137" s="8">
        <f t="shared" ref="S137:S198" si="24">+R137+N137</f>
        <v>295544.88500000001</v>
      </c>
      <c r="T137" s="8">
        <f t="shared" si="16"/>
        <v>2534.1625150976911</v>
      </c>
      <c r="U137" s="8">
        <f t="shared" si="17"/>
        <v>2271.799758436945</v>
      </c>
      <c r="V137" s="8">
        <f t="shared" si="18"/>
        <v>1837.4232824156306</v>
      </c>
      <c r="W137" s="8">
        <f t="shared" si="19"/>
        <v>2019.9971012433393</v>
      </c>
      <c r="X137" s="8">
        <f t="shared" si="20"/>
        <v>206.527250766995</v>
      </c>
      <c r="Y137" s="8">
        <f t="shared" si="21"/>
        <v>167.03848021960277</v>
      </c>
    </row>
    <row r="138" spans="1:25" s="5" customFormat="1">
      <c r="A138" s="5" t="s">
        <v>35</v>
      </c>
      <c r="B138" s="5" t="s">
        <v>174</v>
      </c>
      <c r="C138" s="5" t="s">
        <v>176</v>
      </c>
      <c r="D138" s="5">
        <v>76</v>
      </c>
      <c r="E138" s="6">
        <v>77.75</v>
      </c>
      <c r="F138" s="6">
        <f t="shared" si="22"/>
        <v>22.1</v>
      </c>
      <c r="G138" s="7">
        <f t="shared" ref="G138:G199" si="25">+I138/F138</f>
        <v>0.50678733031674206</v>
      </c>
      <c r="H138" s="7">
        <f t="shared" ref="H138:H199" si="26">+(I138+J138)/F138</f>
        <v>0.55203619909502255</v>
      </c>
      <c r="I138" s="6">
        <v>11.2</v>
      </c>
      <c r="J138" s="6">
        <v>1</v>
      </c>
      <c r="K138" s="6">
        <v>9.9</v>
      </c>
      <c r="L138" s="6">
        <v>0</v>
      </c>
      <c r="M138" s="6">
        <v>22.1</v>
      </c>
      <c r="N138" s="8">
        <v>-30145.696</v>
      </c>
      <c r="O138" s="8">
        <v>163689.19399999999</v>
      </c>
      <c r="P138" s="8">
        <v>9121.5720000000001</v>
      </c>
      <c r="Q138" s="8">
        <v>27374.53</v>
      </c>
      <c r="R138" s="8">
        <f t="shared" si="23"/>
        <v>191063.72399999999</v>
      </c>
      <c r="S138" s="8">
        <f t="shared" si="24"/>
        <v>160918.02799999999</v>
      </c>
      <c r="T138" s="8">
        <f t="shared" ref="T138:T199" si="27">+R138/E138</f>
        <v>2457.4112411575561</v>
      </c>
      <c r="U138" s="8">
        <f t="shared" ref="U138:U199" si="28">+(R138-P138)/E138</f>
        <v>2340.0919871382639</v>
      </c>
      <c r="V138" s="8">
        <f t="shared" ref="V138:V199" si="29">+(S138-P138)/E138</f>
        <v>1952.3659935691319</v>
      </c>
      <c r="W138" s="8">
        <f t="shared" ref="W138:W199" si="30">+O138/E138</f>
        <v>2105.3272540192925</v>
      </c>
      <c r="X138" s="8">
        <f t="shared" ref="X138:X199" si="31">+U138/$X$1</f>
        <v>212.73563519438764</v>
      </c>
      <c r="Y138" s="8">
        <f t="shared" ref="Y138:Y199" si="32">+V138/$X$1</f>
        <v>177.48781759719381</v>
      </c>
    </row>
    <row r="139" spans="1:25" s="5" customFormat="1">
      <c r="A139" s="5" t="s">
        <v>35</v>
      </c>
      <c r="B139" s="5" t="s">
        <v>174</v>
      </c>
      <c r="C139" s="5" t="s">
        <v>177</v>
      </c>
      <c r="D139" s="5">
        <v>72</v>
      </c>
      <c r="E139" s="6">
        <v>73.375</v>
      </c>
      <c r="F139" s="6">
        <f t="shared" si="22"/>
        <v>20.149999999999999</v>
      </c>
      <c r="G139" s="7">
        <f t="shared" si="25"/>
        <v>0.34243176178660056</v>
      </c>
      <c r="H139" s="7">
        <f t="shared" si="26"/>
        <v>0.58064516129032262</v>
      </c>
      <c r="I139" s="6">
        <v>6.9</v>
      </c>
      <c r="J139" s="6">
        <v>4.8</v>
      </c>
      <c r="K139" s="6">
        <v>8.4499999999999993</v>
      </c>
      <c r="L139" s="6">
        <v>1.56</v>
      </c>
      <c r="M139" s="6">
        <v>21.71</v>
      </c>
      <c r="N139" s="8">
        <v>-26736.376</v>
      </c>
      <c r="O139" s="8">
        <v>145887.07999999999</v>
      </c>
      <c r="P139" s="8">
        <v>9129.8040000000001</v>
      </c>
      <c r="Q139" s="8">
        <v>27134.973000000002</v>
      </c>
      <c r="R139" s="8">
        <f t="shared" si="23"/>
        <v>173022.05299999999</v>
      </c>
      <c r="S139" s="8">
        <f t="shared" si="24"/>
        <v>146285.677</v>
      </c>
      <c r="T139" s="8">
        <f t="shared" si="27"/>
        <v>2358.0518296422483</v>
      </c>
      <c r="U139" s="8">
        <f t="shared" si="28"/>
        <v>2233.6251993185688</v>
      </c>
      <c r="V139" s="8">
        <f t="shared" si="29"/>
        <v>1869.2452879045995</v>
      </c>
      <c r="W139" s="8">
        <f t="shared" si="30"/>
        <v>1988.2395911413967</v>
      </c>
      <c r="X139" s="8">
        <f t="shared" si="31"/>
        <v>203.05683630168807</v>
      </c>
      <c r="Y139" s="8">
        <f t="shared" si="32"/>
        <v>169.93138980950906</v>
      </c>
    </row>
    <row r="140" spans="1:25" s="5" customFormat="1">
      <c r="A140" s="5" t="s">
        <v>48</v>
      </c>
      <c r="B140" s="5" t="s">
        <v>174</v>
      </c>
      <c r="C140" s="5" t="s">
        <v>178</v>
      </c>
      <c r="D140" s="5">
        <v>132</v>
      </c>
      <c r="E140" s="6">
        <v>133.625</v>
      </c>
      <c r="F140" s="6">
        <f t="shared" si="22"/>
        <v>32.54</v>
      </c>
      <c r="G140" s="7">
        <f t="shared" si="25"/>
        <v>0.41794714197910265</v>
      </c>
      <c r="H140" s="7">
        <f t="shared" si="26"/>
        <v>0.44867854947756608</v>
      </c>
      <c r="I140" s="6">
        <v>13.6</v>
      </c>
      <c r="J140" s="6">
        <v>1</v>
      </c>
      <c r="K140" s="6">
        <v>17.940000000000001</v>
      </c>
      <c r="L140" s="6">
        <v>1.75</v>
      </c>
      <c r="M140" s="6">
        <v>34.29</v>
      </c>
      <c r="N140" s="8">
        <v>-51218.491999999998</v>
      </c>
      <c r="O140" s="8">
        <v>268754.29499999998</v>
      </c>
      <c r="P140" s="8">
        <v>22222.907999999999</v>
      </c>
      <c r="Q140" s="8">
        <v>52417.205999999998</v>
      </c>
      <c r="R140" s="8">
        <f t="shared" si="23"/>
        <v>321171.50099999999</v>
      </c>
      <c r="S140" s="8">
        <f t="shared" si="24"/>
        <v>269953.00899999996</v>
      </c>
      <c r="T140" s="8">
        <f t="shared" si="27"/>
        <v>2403.5285388213283</v>
      </c>
      <c r="U140" s="8">
        <f t="shared" si="28"/>
        <v>2237.2205275958841</v>
      </c>
      <c r="V140" s="8">
        <f t="shared" si="29"/>
        <v>1853.9203068288118</v>
      </c>
      <c r="W140" s="8">
        <f t="shared" si="30"/>
        <v>2011.2575865294666</v>
      </c>
      <c r="X140" s="8">
        <f t="shared" si="31"/>
        <v>203.38368432689856</v>
      </c>
      <c r="Y140" s="8">
        <f t="shared" si="32"/>
        <v>168.53820971171015</v>
      </c>
    </row>
    <row r="141" spans="1:25" s="5" customFormat="1">
      <c r="A141" s="5" t="s">
        <v>32</v>
      </c>
      <c r="B141" s="5" t="s">
        <v>179</v>
      </c>
      <c r="C141" s="5" t="s">
        <v>180</v>
      </c>
      <c r="D141" s="5">
        <v>33</v>
      </c>
      <c r="E141" s="6">
        <v>32.25</v>
      </c>
      <c r="F141" s="6">
        <f t="shared" si="22"/>
        <v>10.370000000000001</v>
      </c>
      <c r="G141" s="7">
        <f t="shared" si="25"/>
        <v>0.3172613307618129</v>
      </c>
      <c r="H141" s="7">
        <f t="shared" si="26"/>
        <v>0.51012536162005784</v>
      </c>
      <c r="I141" s="6">
        <v>3.29</v>
      </c>
      <c r="J141" s="6">
        <v>2</v>
      </c>
      <c r="K141" s="6">
        <v>5.08</v>
      </c>
      <c r="L141" s="6">
        <v>1.4</v>
      </c>
      <c r="M141" s="6">
        <v>11.77</v>
      </c>
      <c r="N141" s="8">
        <v>-14959.611999999999</v>
      </c>
      <c r="O141" s="8">
        <v>91479.942999999999</v>
      </c>
      <c r="P141" s="8">
        <v>10637.88</v>
      </c>
      <c r="Q141" s="8">
        <v>21073.125</v>
      </c>
      <c r="R141" s="8">
        <f t="shared" si="23"/>
        <v>112553.068</v>
      </c>
      <c r="S141" s="8">
        <f t="shared" si="24"/>
        <v>97593.456000000006</v>
      </c>
      <c r="T141" s="8">
        <f t="shared" si="27"/>
        <v>3490.0176124031009</v>
      </c>
      <c r="U141" s="8">
        <f t="shared" si="28"/>
        <v>3160.160868217054</v>
      </c>
      <c r="V141" s="8">
        <f t="shared" si="29"/>
        <v>2696.2969302325582</v>
      </c>
      <c r="W141" s="8">
        <f t="shared" si="30"/>
        <v>2836.5873798449611</v>
      </c>
      <c r="X141" s="8">
        <f t="shared" si="31"/>
        <v>287.28735165609584</v>
      </c>
      <c r="Y141" s="8">
        <f t="shared" si="32"/>
        <v>245.11790274841439</v>
      </c>
    </row>
    <row r="142" spans="1:25" s="5" customFormat="1">
      <c r="A142" s="5" t="s">
        <v>32</v>
      </c>
      <c r="B142" s="5" t="s">
        <v>181</v>
      </c>
      <c r="C142" s="5" t="s">
        <v>182</v>
      </c>
      <c r="D142" s="5">
        <v>45</v>
      </c>
      <c r="E142" s="6">
        <v>44.25</v>
      </c>
      <c r="F142" s="6">
        <f t="shared" si="22"/>
        <v>13.84</v>
      </c>
      <c r="G142" s="7">
        <f t="shared" si="25"/>
        <v>0.35043352601156069</v>
      </c>
      <c r="H142" s="7">
        <f t="shared" si="26"/>
        <v>0.44436416184971095</v>
      </c>
      <c r="I142" s="6">
        <v>4.8499999999999996</v>
      </c>
      <c r="J142" s="6">
        <v>1.3</v>
      </c>
      <c r="K142" s="6">
        <v>7.69</v>
      </c>
      <c r="L142" s="6">
        <v>1</v>
      </c>
      <c r="M142" s="6">
        <v>14.84</v>
      </c>
      <c r="N142" s="8">
        <v>-18078.143</v>
      </c>
      <c r="O142" s="8">
        <v>125451.07</v>
      </c>
      <c r="P142" s="8">
        <v>29958.671999999999</v>
      </c>
      <c r="Q142" s="8">
        <v>42430.900999999998</v>
      </c>
      <c r="R142" s="8">
        <v>167881.97100000002</v>
      </c>
      <c r="S142" s="8">
        <v>149803.82800000001</v>
      </c>
      <c r="T142" s="8">
        <f t="shared" si="27"/>
        <v>3793.9428474576275</v>
      </c>
      <c r="U142" s="8">
        <f t="shared" si="28"/>
        <v>3116.9107118644074</v>
      </c>
      <c r="V142" s="8">
        <f t="shared" si="29"/>
        <v>2708.3651073446331</v>
      </c>
      <c r="W142" s="8">
        <f t="shared" si="30"/>
        <v>2835.0524293785311</v>
      </c>
      <c r="X142" s="8">
        <f t="shared" si="31"/>
        <v>283.35551926040068</v>
      </c>
      <c r="Y142" s="8">
        <f t="shared" si="32"/>
        <v>246.215009758603</v>
      </c>
    </row>
    <row r="143" spans="1:25" s="5" customFormat="1">
      <c r="A143" s="5" t="s">
        <v>126</v>
      </c>
      <c r="B143" s="5" t="s">
        <v>181</v>
      </c>
      <c r="C143" s="5" t="s">
        <v>183</v>
      </c>
      <c r="D143" s="5">
        <v>27</v>
      </c>
      <c r="E143" s="6">
        <v>25.75</v>
      </c>
      <c r="F143" s="6">
        <f t="shared" si="22"/>
        <v>8.7000000000000011</v>
      </c>
      <c r="G143" s="7">
        <f t="shared" si="25"/>
        <v>0.11494252873563217</v>
      </c>
      <c r="H143" s="7">
        <f t="shared" si="26"/>
        <v>0.2068965517241379</v>
      </c>
      <c r="I143" s="6">
        <v>1</v>
      </c>
      <c r="J143" s="6">
        <v>0.8</v>
      </c>
      <c r="K143" s="6">
        <v>6.9</v>
      </c>
      <c r="L143" s="6">
        <v>1.2</v>
      </c>
      <c r="M143" s="6">
        <v>9.9</v>
      </c>
      <c r="N143" s="8">
        <v>-9130.5310000000009</v>
      </c>
      <c r="O143" s="8">
        <v>67314.842999999993</v>
      </c>
      <c r="P143" s="8">
        <v>4831.6679999999997</v>
      </c>
      <c r="Q143" s="8">
        <v>12997.71</v>
      </c>
      <c r="R143" s="8">
        <f t="shared" si="23"/>
        <v>80312.552999999985</v>
      </c>
      <c r="S143" s="8">
        <f t="shared" si="24"/>
        <v>71182.021999999983</v>
      </c>
      <c r="T143" s="8">
        <f t="shared" si="27"/>
        <v>3118.9340970873782</v>
      </c>
      <c r="U143" s="8">
        <f t="shared" si="28"/>
        <v>2931.2965048543683</v>
      </c>
      <c r="V143" s="8">
        <f t="shared" si="29"/>
        <v>2576.7127766990284</v>
      </c>
      <c r="W143" s="8">
        <f t="shared" si="30"/>
        <v>2614.1686601941747</v>
      </c>
      <c r="X143" s="8">
        <f t="shared" si="31"/>
        <v>266.4815004413062</v>
      </c>
      <c r="Y143" s="8">
        <f t="shared" si="32"/>
        <v>234.24661606354803</v>
      </c>
    </row>
    <row r="144" spans="1:25" s="5" customFormat="1">
      <c r="A144" s="5" t="s">
        <v>35</v>
      </c>
      <c r="B144" s="5" t="s">
        <v>181</v>
      </c>
      <c r="C144" s="5" t="s">
        <v>184</v>
      </c>
      <c r="D144" s="5">
        <v>62</v>
      </c>
      <c r="E144" s="6">
        <v>60.5</v>
      </c>
      <c r="F144" s="6">
        <f t="shared" si="22"/>
        <v>18.73</v>
      </c>
      <c r="G144" s="7">
        <f t="shared" si="25"/>
        <v>0.3400961025093433</v>
      </c>
      <c r="H144" s="7">
        <f t="shared" si="26"/>
        <v>0.57501334757074207</v>
      </c>
      <c r="I144" s="6">
        <v>6.37</v>
      </c>
      <c r="J144" s="6">
        <v>4.4000000000000004</v>
      </c>
      <c r="K144" s="6">
        <v>7.96</v>
      </c>
      <c r="L144" s="6">
        <v>2</v>
      </c>
      <c r="M144" s="6">
        <v>20.73</v>
      </c>
      <c r="N144" s="8">
        <v>-21382.625</v>
      </c>
      <c r="O144" s="8">
        <v>147368.87100000001</v>
      </c>
      <c r="P144" s="8">
        <v>15905.76</v>
      </c>
      <c r="Q144" s="8">
        <v>31038.073</v>
      </c>
      <c r="R144" s="8">
        <f t="shared" si="23"/>
        <v>178406.94400000002</v>
      </c>
      <c r="S144" s="8">
        <f t="shared" si="24"/>
        <v>157024.31900000002</v>
      </c>
      <c r="T144" s="8">
        <f t="shared" si="27"/>
        <v>2948.875107438017</v>
      </c>
      <c r="U144" s="8">
        <f t="shared" si="28"/>
        <v>2685.9699834710746</v>
      </c>
      <c r="V144" s="8">
        <f t="shared" si="29"/>
        <v>2332.5381652892565</v>
      </c>
      <c r="W144" s="8">
        <f t="shared" si="30"/>
        <v>2435.8491074380167</v>
      </c>
      <c r="X144" s="8">
        <f t="shared" si="31"/>
        <v>244.17908940646132</v>
      </c>
      <c r="Y144" s="8">
        <f t="shared" si="32"/>
        <v>212.04892411720513</v>
      </c>
    </row>
    <row r="145" spans="1:25" s="5" customFormat="1">
      <c r="A145" s="5" t="s">
        <v>35</v>
      </c>
      <c r="B145" s="5" t="s">
        <v>181</v>
      </c>
      <c r="C145" s="5" t="s">
        <v>185</v>
      </c>
      <c r="D145" s="5">
        <v>65</v>
      </c>
      <c r="E145" s="6">
        <v>64.875</v>
      </c>
      <c r="F145" s="6">
        <f t="shared" si="22"/>
        <v>19.98</v>
      </c>
      <c r="G145" s="7">
        <f t="shared" si="25"/>
        <v>0.42542542542542544</v>
      </c>
      <c r="H145" s="7">
        <f t="shared" si="26"/>
        <v>0.65065065065065064</v>
      </c>
      <c r="I145" s="6">
        <v>8.5</v>
      </c>
      <c r="J145" s="6">
        <v>4.5</v>
      </c>
      <c r="K145" s="6">
        <v>6.98</v>
      </c>
      <c r="L145" s="6">
        <v>1.5</v>
      </c>
      <c r="M145" s="6">
        <v>21.48</v>
      </c>
      <c r="N145" s="8">
        <v>-24140.324000000001</v>
      </c>
      <c r="O145" s="8">
        <v>178840.53099999999</v>
      </c>
      <c r="P145" s="8">
        <v>24455.77</v>
      </c>
      <c r="Q145" s="8">
        <v>39325.735999999997</v>
      </c>
      <c r="R145" s="8">
        <v>218166.26699999999</v>
      </c>
      <c r="S145" s="8">
        <v>194025.943</v>
      </c>
      <c r="T145" s="8">
        <f t="shared" si="27"/>
        <v>3362.8711676300577</v>
      </c>
      <c r="U145" s="8">
        <f t="shared" si="28"/>
        <v>2985.9036146435456</v>
      </c>
      <c r="V145" s="8">
        <f t="shared" si="29"/>
        <v>2613.7984277456649</v>
      </c>
      <c r="W145" s="8">
        <f t="shared" si="30"/>
        <v>2756.6941194605006</v>
      </c>
      <c r="X145" s="8">
        <f t="shared" si="31"/>
        <v>271.44578314941322</v>
      </c>
      <c r="Y145" s="8">
        <f t="shared" si="32"/>
        <v>237.61803888596953</v>
      </c>
    </row>
    <row r="146" spans="1:25" s="5" customFormat="1">
      <c r="A146" s="5" t="s">
        <v>126</v>
      </c>
      <c r="B146" s="5" t="s">
        <v>186</v>
      </c>
      <c r="C146" s="5" t="s">
        <v>187</v>
      </c>
      <c r="D146" s="5">
        <v>9</v>
      </c>
      <c r="E146" s="6">
        <v>8.25</v>
      </c>
      <c r="F146" s="6">
        <f t="shared" si="22"/>
        <v>2.9</v>
      </c>
      <c r="G146" s="7">
        <f t="shared" si="25"/>
        <v>0.65517241379310343</v>
      </c>
      <c r="H146" s="7">
        <f t="shared" si="26"/>
        <v>0.65517241379310343</v>
      </c>
      <c r="I146" s="6">
        <v>1.9</v>
      </c>
      <c r="J146" s="6">
        <v>0</v>
      </c>
      <c r="K146" s="6">
        <v>1</v>
      </c>
      <c r="L146" s="6">
        <v>0</v>
      </c>
      <c r="M146" s="6">
        <v>2.9</v>
      </c>
      <c r="N146" s="8">
        <v>-5528.6369999999997</v>
      </c>
      <c r="O146" s="8">
        <v>26587.951000000001</v>
      </c>
      <c r="P146" s="8">
        <v>583.70600000000002</v>
      </c>
      <c r="Q146" s="8">
        <v>2971.3049999999998</v>
      </c>
      <c r="R146" s="8">
        <f t="shared" si="23"/>
        <v>29559.256000000001</v>
      </c>
      <c r="S146" s="8">
        <f t="shared" si="24"/>
        <v>24030.619000000002</v>
      </c>
      <c r="T146" s="8">
        <f t="shared" si="27"/>
        <v>3582.9401212121215</v>
      </c>
      <c r="U146" s="8">
        <f t="shared" si="28"/>
        <v>3512.1878787878791</v>
      </c>
      <c r="V146" s="8">
        <f t="shared" si="29"/>
        <v>2842.0500606060609</v>
      </c>
      <c r="W146" s="8">
        <f t="shared" si="30"/>
        <v>3222.7819393939394</v>
      </c>
      <c r="X146" s="8">
        <f t="shared" si="31"/>
        <v>319.28980716253449</v>
      </c>
      <c r="Y146" s="8">
        <f t="shared" si="32"/>
        <v>258.3681873278237</v>
      </c>
    </row>
    <row r="147" spans="1:25" s="5" customFormat="1">
      <c r="A147" s="5" t="s">
        <v>32</v>
      </c>
      <c r="B147" s="5" t="s">
        <v>186</v>
      </c>
      <c r="C147" s="5" t="s">
        <v>188</v>
      </c>
      <c r="D147" s="5">
        <v>47</v>
      </c>
      <c r="E147" s="6">
        <v>44.875</v>
      </c>
      <c r="F147" s="6">
        <f t="shared" si="22"/>
        <v>16.45</v>
      </c>
      <c r="G147" s="7">
        <f t="shared" si="25"/>
        <v>0.10638297872340426</v>
      </c>
      <c r="H147" s="7">
        <f t="shared" si="26"/>
        <v>0.31914893617021278</v>
      </c>
      <c r="I147" s="6">
        <v>1.75</v>
      </c>
      <c r="J147" s="6">
        <v>3.5</v>
      </c>
      <c r="K147" s="6">
        <v>11.2</v>
      </c>
      <c r="L147" s="6">
        <v>1.75</v>
      </c>
      <c r="M147" s="6">
        <v>18.2</v>
      </c>
      <c r="N147" s="8">
        <v>-23539.766</v>
      </c>
      <c r="O147" s="8">
        <v>122163.21400000001</v>
      </c>
      <c r="P147" s="8">
        <v>23001.760999999999</v>
      </c>
      <c r="Q147" s="8">
        <v>41234.383000000002</v>
      </c>
      <c r="R147" s="8">
        <f t="shared" si="23"/>
        <v>163397.59700000001</v>
      </c>
      <c r="S147" s="8">
        <f t="shared" si="24"/>
        <v>139857.83100000001</v>
      </c>
      <c r="T147" s="8">
        <f t="shared" si="27"/>
        <v>3641.1720779944289</v>
      </c>
      <c r="U147" s="8">
        <f t="shared" si="28"/>
        <v>3128.598016713092</v>
      </c>
      <c r="V147" s="8">
        <f t="shared" si="29"/>
        <v>2604.0349860724236</v>
      </c>
      <c r="W147" s="8">
        <f t="shared" si="30"/>
        <v>2722.3000334261842</v>
      </c>
      <c r="X147" s="8">
        <f t="shared" si="31"/>
        <v>284.41800151937201</v>
      </c>
      <c r="Y147" s="8">
        <f t="shared" si="32"/>
        <v>236.73045327931123</v>
      </c>
    </row>
    <row r="148" spans="1:25" s="5" customFormat="1">
      <c r="A148" s="5" t="s">
        <v>35</v>
      </c>
      <c r="B148" s="5" t="s">
        <v>189</v>
      </c>
      <c r="C148" s="5" t="s">
        <v>190</v>
      </c>
      <c r="D148" s="5">
        <v>84</v>
      </c>
      <c r="E148" s="6">
        <v>80.875</v>
      </c>
      <c r="F148" s="6">
        <f t="shared" si="22"/>
        <v>20.58</v>
      </c>
      <c r="G148" s="7">
        <f t="shared" si="25"/>
        <v>0.18610301263362489</v>
      </c>
      <c r="H148" s="7">
        <f t="shared" si="26"/>
        <v>0.52964042759961139</v>
      </c>
      <c r="I148" s="6">
        <v>3.83</v>
      </c>
      <c r="J148" s="6">
        <v>7.07</v>
      </c>
      <c r="K148" s="6">
        <v>9.68</v>
      </c>
      <c r="L148" s="6">
        <v>3.5</v>
      </c>
      <c r="M148" s="6">
        <v>24.08</v>
      </c>
      <c r="N148" s="8">
        <v>-43908.991999999998</v>
      </c>
      <c r="O148" s="8">
        <v>183113.15</v>
      </c>
      <c r="P148" s="8">
        <v>39314.843999999997</v>
      </c>
      <c r="Q148" s="8">
        <v>57917.608999999997</v>
      </c>
      <c r="R148" s="8">
        <f t="shared" si="23"/>
        <v>241030.75899999999</v>
      </c>
      <c r="S148" s="8">
        <f t="shared" si="24"/>
        <v>197121.76699999999</v>
      </c>
      <c r="T148" s="8">
        <f t="shared" si="27"/>
        <v>2980.2875919629055</v>
      </c>
      <c r="U148" s="8">
        <f t="shared" si="28"/>
        <v>2494.1689644513135</v>
      </c>
      <c r="V148" s="8">
        <f t="shared" si="29"/>
        <v>1951.2447975270479</v>
      </c>
      <c r="W148" s="8">
        <f t="shared" si="30"/>
        <v>2264.1502318392581</v>
      </c>
      <c r="X148" s="8">
        <f t="shared" si="31"/>
        <v>226.74263313193759</v>
      </c>
      <c r="Y148" s="8">
        <f t="shared" si="32"/>
        <v>177.38589068427709</v>
      </c>
    </row>
    <row r="149" spans="1:25" s="5" customFormat="1">
      <c r="A149" s="5" t="s">
        <v>126</v>
      </c>
      <c r="B149" s="5" t="s">
        <v>191</v>
      </c>
      <c r="C149" s="5" t="s">
        <v>192</v>
      </c>
      <c r="D149" s="5">
        <v>9</v>
      </c>
      <c r="E149" s="6">
        <v>9</v>
      </c>
      <c r="F149" s="6">
        <f t="shared" si="22"/>
        <v>2.63</v>
      </c>
      <c r="G149" s="7">
        <f t="shared" si="25"/>
        <v>0</v>
      </c>
      <c r="H149" s="7">
        <f t="shared" si="26"/>
        <v>0.11406844106463879</v>
      </c>
      <c r="I149" s="6">
        <v>0</v>
      </c>
      <c r="J149" s="6">
        <v>0.3</v>
      </c>
      <c r="K149" s="6">
        <v>2.33</v>
      </c>
      <c r="L149" s="6">
        <v>0.25</v>
      </c>
      <c r="M149" s="6">
        <v>2.88</v>
      </c>
      <c r="N149" s="8">
        <v>-7513</v>
      </c>
      <c r="O149" s="8">
        <v>21104</v>
      </c>
      <c r="P149" s="8">
        <v>0</v>
      </c>
      <c r="Q149" s="8">
        <v>3557</v>
      </c>
      <c r="R149" s="8">
        <f t="shared" si="23"/>
        <v>24661</v>
      </c>
      <c r="S149" s="8">
        <f t="shared" si="24"/>
        <v>17148</v>
      </c>
      <c r="T149" s="8">
        <f t="shared" si="27"/>
        <v>2740.1111111111113</v>
      </c>
      <c r="U149" s="8">
        <f t="shared" si="28"/>
        <v>2740.1111111111113</v>
      </c>
      <c r="V149" s="8">
        <f t="shared" si="29"/>
        <v>1905.3333333333333</v>
      </c>
      <c r="W149" s="8">
        <f t="shared" si="30"/>
        <v>2344.8888888888887</v>
      </c>
      <c r="X149" s="8">
        <f t="shared" si="31"/>
        <v>249.10101010101013</v>
      </c>
      <c r="Y149" s="8">
        <f t="shared" si="32"/>
        <v>173.21212121212122</v>
      </c>
    </row>
    <row r="150" spans="1:25" s="5" customFormat="1">
      <c r="A150" s="5" t="s">
        <v>35</v>
      </c>
      <c r="B150" s="5" t="s">
        <v>193</v>
      </c>
      <c r="C150" s="5" t="s">
        <v>194</v>
      </c>
      <c r="D150" s="5">
        <v>67</v>
      </c>
      <c r="E150" s="6">
        <v>64.5</v>
      </c>
      <c r="F150" s="6">
        <f t="shared" si="22"/>
        <v>20.62</v>
      </c>
      <c r="G150" s="7">
        <f t="shared" si="25"/>
        <v>0.31037827352085356</v>
      </c>
      <c r="H150" s="7">
        <f t="shared" si="26"/>
        <v>0.40931134820562565</v>
      </c>
      <c r="I150" s="6">
        <v>6.4</v>
      </c>
      <c r="J150" s="6">
        <v>2.04</v>
      </c>
      <c r="K150" s="6">
        <v>12.18</v>
      </c>
      <c r="L150" s="6">
        <v>3.85</v>
      </c>
      <c r="M150" s="6">
        <v>24.47</v>
      </c>
      <c r="N150" s="8">
        <v>-31567.883999999998</v>
      </c>
      <c r="O150" s="8">
        <v>211242.94899999999</v>
      </c>
      <c r="P150" s="8">
        <v>23586.083999999999</v>
      </c>
      <c r="Q150" s="8">
        <v>45363.341</v>
      </c>
      <c r="R150" s="8">
        <f t="shared" si="23"/>
        <v>256606.28999999998</v>
      </c>
      <c r="S150" s="8">
        <f t="shared" si="24"/>
        <v>225038.40599999999</v>
      </c>
      <c r="T150" s="8">
        <f t="shared" si="27"/>
        <v>3978.3920930232557</v>
      </c>
      <c r="U150" s="8">
        <f t="shared" si="28"/>
        <v>3612.716372093023</v>
      </c>
      <c r="V150" s="8">
        <f t="shared" si="29"/>
        <v>3123.2918139534881</v>
      </c>
      <c r="W150" s="8">
        <f t="shared" si="30"/>
        <v>3275.0844806201549</v>
      </c>
      <c r="X150" s="8">
        <f t="shared" si="31"/>
        <v>328.42876109936572</v>
      </c>
      <c r="Y150" s="8">
        <f t="shared" si="32"/>
        <v>283.93561945031712</v>
      </c>
    </row>
    <row r="151" spans="1:25" s="5" customFormat="1">
      <c r="A151" s="5" t="s">
        <v>126</v>
      </c>
      <c r="B151" s="5" t="s">
        <v>195</v>
      </c>
      <c r="C151" s="5" t="s">
        <v>196</v>
      </c>
      <c r="D151" s="5">
        <v>19</v>
      </c>
      <c r="E151" s="6">
        <v>17.75</v>
      </c>
      <c r="F151" s="6">
        <f t="shared" si="22"/>
        <v>7.65</v>
      </c>
      <c r="G151" s="7">
        <f t="shared" si="25"/>
        <v>6.535947712418301E-2</v>
      </c>
      <c r="H151" s="7">
        <f t="shared" si="26"/>
        <v>0.47712418300653592</v>
      </c>
      <c r="I151" s="6">
        <v>0.5</v>
      </c>
      <c r="J151" s="6">
        <v>3.15</v>
      </c>
      <c r="K151" s="6">
        <v>4</v>
      </c>
      <c r="L151" s="6">
        <v>0.88</v>
      </c>
      <c r="M151" s="6">
        <v>8.5299999999999994</v>
      </c>
      <c r="N151" s="8">
        <v>-7474.884</v>
      </c>
      <c r="O151" s="8">
        <v>63035.614000000001</v>
      </c>
      <c r="P151" s="8">
        <v>10813.392</v>
      </c>
      <c r="Q151" s="8">
        <v>16505.493999999999</v>
      </c>
      <c r="R151" s="8">
        <f t="shared" si="23"/>
        <v>79541.108000000007</v>
      </c>
      <c r="S151" s="8">
        <f t="shared" si="24"/>
        <v>72066.224000000002</v>
      </c>
      <c r="T151" s="8">
        <f t="shared" si="27"/>
        <v>4481.1891830985924</v>
      </c>
      <c r="U151" s="8">
        <f t="shared" si="28"/>
        <v>3871.9840000000008</v>
      </c>
      <c r="V151" s="8">
        <f t="shared" si="29"/>
        <v>3450.8637746478876</v>
      </c>
      <c r="W151" s="8">
        <f t="shared" si="30"/>
        <v>3551.3021971830985</v>
      </c>
      <c r="X151" s="8">
        <f t="shared" si="31"/>
        <v>351.99854545454554</v>
      </c>
      <c r="Y151" s="8">
        <f t="shared" si="32"/>
        <v>313.7148886043534</v>
      </c>
    </row>
    <row r="152" spans="1:25" s="5" customFormat="1">
      <c r="A152" s="5" t="s">
        <v>32</v>
      </c>
      <c r="B152" s="5" t="s">
        <v>197</v>
      </c>
      <c r="C152" s="5" t="s">
        <v>198</v>
      </c>
      <c r="D152" s="5">
        <v>51</v>
      </c>
      <c r="E152" s="6">
        <v>52.625</v>
      </c>
      <c r="F152" s="6">
        <f t="shared" si="22"/>
        <v>16.39</v>
      </c>
      <c r="G152" s="7">
        <f t="shared" si="25"/>
        <v>0.20805369127516779</v>
      </c>
      <c r="H152" s="7">
        <f t="shared" si="26"/>
        <v>0.66870042708968891</v>
      </c>
      <c r="I152" s="6">
        <v>3.41</v>
      </c>
      <c r="J152" s="6">
        <v>7.55</v>
      </c>
      <c r="K152" s="6">
        <v>5.43</v>
      </c>
      <c r="L152" s="6">
        <v>1.75</v>
      </c>
      <c r="M152" s="6">
        <v>18.14</v>
      </c>
      <c r="N152" s="8">
        <v>-17768.32</v>
      </c>
      <c r="O152" s="8">
        <v>138627.90599999999</v>
      </c>
      <c r="P152" s="8">
        <v>5688.732</v>
      </c>
      <c r="Q152" s="8">
        <v>23626.712</v>
      </c>
      <c r="R152" s="8">
        <f t="shared" si="23"/>
        <v>162254.61799999999</v>
      </c>
      <c r="S152" s="8">
        <f t="shared" si="24"/>
        <v>144486.29799999998</v>
      </c>
      <c r="T152" s="8">
        <f t="shared" si="27"/>
        <v>3083.2231448931116</v>
      </c>
      <c r="U152" s="8">
        <f t="shared" si="28"/>
        <v>2975.1237244655581</v>
      </c>
      <c r="V152" s="8">
        <f t="shared" si="29"/>
        <v>2637.4834394299287</v>
      </c>
      <c r="W152" s="8">
        <f t="shared" si="30"/>
        <v>2634.2594964370546</v>
      </c>
      <c r="X152" s="8">
        <f t="shared" si="31"/>
        <v>270.46579313323258</v>
      </c>
      <c r="Y152" s="8">
        <f t="shared" si="32"/>
        <v>239.77122176635714</v>
      </c>
    </row>
    <row r="153" spans="1:25" s="5" customFormat="1">
      <c r="A153" s="5" t="s">
        <v>126</v>
      </c>
      <c r="B153" s="5" t="s">
        <v>199</v>
      </c>
      <c r="C153" s="5" t="s">
        <v>200</v>
      </c>
      <c r="D153" s="5">
        <v>14</v>
      </c>
      <c r="E153" s="6">
        <v>13.5</v>
      </c>
      <c r="F153" s="6">
        <f t="shared" si="22"/>
        <v>6</v>
      </c>
      <c r="G153" s="7">
        <f t="shared" si="25"/>
        <v>0</v>
      </c>
      <c r="H153" s="7">
        <f t="shared" si="26"/>
        <v>0.66666666666666663</v>
      </c>
      <c r="I153" s="6">
        <v>0</v>
      </c>
      <c r="J153" s="6">
        <v>4</v>
      </c>
      <c r="K153" s="6">
        <v>2</v>
      </c>
      <c r="L153" s="6">
        <v>0</v>
      </c>
      <c r="M153" s="6">
        <v>6</v>
      </c>
      <c r="N153" s="8">
        <v>-6111.7889999999998</v>
      </c>
      <c r="O153" s="8">
        <v>45443.9</v>
      </c>
      <c r="P153" s="8">
        <v>7372.62</v>
      </c>
      <c r="Q153" s="8">
        <v>18355.919000000002</v>
      </c>
      <c r="R153" s="8">
        <f t="shared" si="23"/>
        <v>63799.819000000003</v>
      </c>
      <c r="S153" s="8">
        <f t="shared" si="24"/>
        <v>57688.030000000006</v>
      </c>
      <c r="T153" s="8">
        <f t="shared" si="27"/>
        <v>4725.9125185185185</v>
      </c>
      <c r="U153" s="8">
        <f t="shared" si="28"/>
        <v>4179.7925185185186</v>
      </c>
      <c r="V153" s="8">
        <f t="shared" si="29"/>
        <v>3727.0674074074077</v>
      </c>
      <c r="W153" s="8">
        <f t="shared" si="30"/>
        <v>3366.2148148148149</v>
      </c>
      <c r="X153" s="8">
        <f t="shared" si="31"/>
        <v>379.98113804713807</v>
      </c>
      <c r="Y153" s="8">
        <f t="shared" si="32"/>
        <v>338.82430976430982</v>
      </c>
    </row>
    <row r="154" spans="1:25" s="5" customFormat="1">
      <c r="A154" s="5" t="s">
        <v>126</v>
      </c>
      <c r="B154" s="5" t="s">
        <v>199</v>
      </c>
      <c r="C154" s="5" t="s">
        <v>201</v>
      </c>
      <c r="D154" s="5">
        <v>16</v>
      </c>
      <c r="E154" s="6">
        <v>14.125</v>
      </c>
      <c r="F154" s="6">
        <f t="shared" si="22"/>
        <v>5.5600000000000005</v>
      </c>
      <c r="G154" s="7">
        <f t="shared" si="25"/>
        <v>0</v>
      </c>
      <c r="H154" s="7">
        <f t="shared" si="26"/>
        <v>0.49460431654676257</v>
      </c>
      <c r="I154" s="6">
        <v>0</v>
      </c>
      <c r="J154" s="6">
        <v>2.75</v>
      </c>
      <c r="K154" s="6">
        <v>2.81</v>
      </c>
      <c r="L154" s="6">
        <v>0.9</v>
      </c>
      <c r="M154" s="6">
        <v>6.46</v>
      </c>
      <c r="N154" s="8">
        <v>-7315.5290000000005</v>
      </c>
      <c r="O154" s="8">
        <v>36619.002</v>
      </c>
      <c r="P154" s="8">
        <v>7051.3149999999996</v>
      </c>
      <c r="Q154" s="8">
        <v>14847.911</v>
      </c>
      <c r="R154" s="8">
        <f t="shared" si="23"/>
        <v>51466.913</v>
      </c>
      <c r="S154" s="8">
        <f t="shared" si="24"/>
        <v>44151.383999999998</v>
      </c>
      <c r="T154" s="8">
        <f t="shared" si="27"/>
        <v>3643.6752566371683</v>
      </c>
      <c r="U154" s="8">
        <f t="shared" si="28"/>
        <v>3144.4671150442477</v>
      </c>
      <c r="V154" s="8">
        <f t="shared" si="29"/>
        <v>2626.5535575221238</v>
      </c>
      <c r="W154" s="8">
        <f t="shared" si="30"/>
        <v>2592.4957168141591</v>
      </c>
      <c r="X154" s="8">
        <f t="shared" si="31"/>
        <v>285.86064682220433</v>
      </c>
      <c r="Y154" s="8">
        <f t="shared" si="32"/>
        <v>238.77759613837489</v>
      </c>
    </row>
    <row r="155" spans="1:25" s="5" customFormat="1">
      <c r="A155" s="5" t="s">
        <v>40</v>
      </c>
      <c r="B155" s="5" t="s">
        <v>199</v>
      </c>
      <c r="C155" s="5" t="s">
        <v>202</v>
      </c>
      <c r="D155" s="5">
        <v>104</v>
      </c>
      <c r="E155" s="6">
        <v>103.875</v>
      </c>
      <c r="F155" s="6">
        <f t="shared" si="22"/>
        <v>29.439999999999998</v>
      </c>
      <c r="G155" s="7">
        <f t="shared" si="25"/>
        <v>0.26324728260869568</v>
      </c>
      <c r="H155" s="7">
        <f t="shared" si="26"/>
        <v>0.62635869565217384</v>
      </c>
      <c r="I155" s="6">
        <v>7.75</v>
      </c>
      <c r="J155" s="6">
        <v>10.69</v>
      </c>
      <c r="K155" s="6">
        <v>11</v>
      </c>
      <c r="L155" s="6">
        <v>2.72</v>
      </c>
      <c r="M155" s="6">
        <v>32.159999999999997</v>
      </c>
      <c r="N155" s="8">
        <v>-37729.374000000003</v>
      </c>
      <c r="O155" s="8">
        <v>251662.51</v>
      </c>
      <c r="P155" s="8">
        <v>35511.144</v>
      </c>
      <c r="Q155" s="8">
        <v>69258.303</v>
      </c>
      <c r="R155" s="8">
        <f t="shared" si="23"/>
        <v>320920.81300000002</v>
      </c>
      <c r="S155" s="8">
        <f t="shared" si="24"/>
        <v>283191.43900000001</v>
      </c>
      <c r="T155" s="8">
        <f t="shared" si="27"/>
        <v>3089.4903778580028</v>
      </c>
      <c r="U155" s="8">
        <f t="shared" si="28"/>
        <v>2747.6261756919375</v>
      </c>
      <c r="V155" s="8">
        <f t="shared" si="29"/>
        <v>2384.4071720818292</v>
      </c>
      <c r="W155" s="8">
        <f t="shared" si="30"/>
        <v>2422.7437785800244</v>
      </c>
      <c r="X155" s="8">
        <f t="shared" si="31"/>
        <v>249.78419779017614</v>
      </c>
      <c r="Y155" s="8">
        <f t="shared" si="32"/>
        <v>216.76428837107539</v>
      </c>
    </row>
    <row r="156" spans="1:25" s="5" customFormat="1">
      <c r="A156" s="5" t="s">
        <v>126</v>
      </c>
      <c r="B156" s="5" t="s">
        <v>199</v>
      </c>
      <c r="C156" s="5" t="s">
        <v>203</v>
      </c>
      <c r="D156" s="5">
        <v>16</v>
      </c>
      <c r="E156" s="6">
        <v>16.125</v>
      </c>
      <c r="F156" s="6">
        <f t="shared" si="22"/>
        <v>5</v>
      </c>
      <c r="G156" s="7">
        <f t="shared" si="25"/>
        <v>0.4</v>
      </c>
      <c r="H156" s="7">
        <f t="shared" si="26"/>
        <v>0.8</v>
      </c>
      <c r="I156" s="6">
        <v>2</v>
      </c>
      <c r="J156" s="6">
        <v>2</v>
      </c>
      <c r="K156" s="6">
        <v>1</v>
      </c>
      <c r="L156" s="6">
        <v>1.1299999999999999</v>
      </c>
      <c r="M156" s="6">
        <v>6.13</v>
      </c>
      <c r="N156" s="8">
        <v>-7359.3580000000002</v>
      </c>
      <c r="O156" s="8">
        <v>48302.296999999999</v>
      </c>
      <c r="P156" s="8">
        <v>6132.6959999999999</v>
      </c>
      <c r="Q156" s="8">
        <v>12876.41</v>
      </c>
      <c r="R156" s="8">
        <f t="shared" si="23"/>
        <v>61178.706999999995</v>
      </c>
      <c r="S156" s="8">
        <f t="shared" si="24"/>
        <v>53819.348999999995</v>
      </c>
      <c r="T156" s="8">
        <f t="shared" si="27"/>
        <v>3794.0283410852712</v>
      </c>
      <c r="U156" s="8">
        <f t="shared" si="28"/>
        <v>3413.7061085271316</v>
      </c>
      <c r="V156" s="8">
        <f t="shared" si="29"/>
        <v>2957.3118139534877</v>
      </c>
      <c r="W156" s="8">
        <f t="shared" si="30"/>
        <v>2995.4912868217052</v>
      </c>
      <c r="X156" s="8">
        <f t="shared" si="31"/>
        <v>310.33691895701196</v>
      </c>
      <c r="Y156" s="8">
        <f t="shared" si="32"/>
        <v>268.84652854122618</v>
      </c>
    </row>
    <row r="157" spans="1:25" s="5" customFormat="1">
      <c r="A157" s="5" t="s">
        <v>126</v>
      </c>
      <c r="B157" s="5" t="s">
        <v>204</v>
      </c>
      <c r="C157" s="5" t="s">
        <v>205</v>
      </c>
      <c r="D157" s="5">
        <v>13</v>
      </c>
      <c r="E157" s="6">
        <v>11.875</v>
      </c>
      <c r="F157" s="6">
        <f t="shared" si="22"/>
        <v>4.75</v>
      </c>
      <c r="G157" s="7">
        <f t="shared" si="25"/>
        <v>0.21052631578947367</v>
      </c>
      <c r="H157" s="7">
        <f t="shared" si="26"/>
        <v>0.42105263157894735</v>
      </c>
      <c r="I157" s="6">
        <v>1</v>
      </c>
      <c r="J157" s="6">
        <v>1</v>
      </c>
      <c r="K157" s="6">
        <v>2.75</v>
      </c>
      <c r="L157" s="6">
        <v>0.4</v>
      </c>
      <c r="M157" s="6">
        <v>5.15</v>
      </c>
      <c r="N157" s="8">
        <v>-3558.6959999999999</v>
      </c>
      <c r="O157" s="8">
        <v>49449.095200000003</v>
      </c>
      <c r="P157" s="8">
        <v>7705.3559999999998</v>
      </c>
      <c r="Q157" s="8">
        <v>19842.68</v>
      </c>
      <c r="R157" s="8">
        <f t="shared" si="23"/>
        <v>69291.775200000004</v>
      </c>
      <c r="S157" s="8">
        <f t="shared" si="24"/>
        <v>65733.079200000007</v>
      </c>
      <c r="T157" s="8">
        <f t="shared" si="27"/>
        <v>5835.0968589473687</v>
      </c>
      <c r="U157" s="8">
        <f t="shared" si="28"/>
        <v>5186.2247747368428</v>
      </c>
      <c r="V157" s="8">
        <f t="shared" si="29"/>
        <v>4886.5451115789483</v>
      </c>
      <c r="W157" s="8">
        <f t="shared" si="30"/>
        <v>4164.1343326315791</v>
      </c>
      <c r="X157" s="8">
        <f t="shared" si="31"/>
        <v>471.47497952153117</v>
      </c>
      <c r="Y157" s="8">
        <f t="shared" si="32"/>
        <v>444.2313737799044</v>
      </c>
    </row>
    <row r="158" spans="1:25" s="5" customFormat="1">
      <c r="A158" s="5" t="s">
        <v>126</v>
      </c>
      <c r="B158" s="5" t="s">
        <v>206</v>
      </c>
      <c r="C158" s="5" t="s">
        <v>207</v>
      </c>
      <c r="D158" s="5">
        <v>13</v>
      </c>
      <c r="E158" s="6">
        <v>11.875</v>
      </c>
      <c r="F158" s="6">
        <f t="shared" si="22"/>
        <v>4.38</v>
      </c>
      <c r="G158" s="7">
        <f t="shared" si="25"/>
        <v>0.22831050228310504</v>
      </c>
      <c r="H158" s="7">
        <f t="shared" si="26"/>
        <v>0.68493150684931503</v>
      </c>
      <c r="I158" s="6">
        <v>1</v>
      </c>
      <c r="J158" s="6">
        <v>2</v>
      </c>
      <c r="K158" s="6">
        <v>1.38</v>
      </c>
      <c r="L158" s="6">
        <v>1.28</v>
      </c>
      <c r="M158" s="6">
        <v>5.66</v>
      </c>
      <c r="N158" s="8">
        <v>-1968.8040000000001</v>
      </c>
      <c r="O158" s="8">
        <v>19749.833999999999</v>
      </c>
      <c r="P158" s="8">
        <v>3998.4479999999999</v>
      </c>
      <c r="Q158" s="8">
        <v>6577.7340000000004</v>
      </c>
      <c r="R158" s="8">
        <f t="shared" si="23"/>
        <v>26327.567999999999</v>
      </c>
      <c r="S158" s="8">
        <f t="shared" si="24"/>
        <v>24358.763999999999</v>
      </c>
      <c r="T158" s="8">
        <f t="shared" si="27"/>
        <v>2217.0583578947367</v>
      </c>
      <c r="U158" s="8">
        <f t="shared" si="28"/>
        <v>1880.3469473684211</v>
      </c>
      <c r="V158" s="8">
        <f t="shared" si="29"/>
        <v>1714.5529263157894</v>
      </c>
      <c r="W158" s="8">
        <f t="shared" si="30"/>
        <v>1663.1439157894736</v>
      </c>
      <c r="X158" s="8">
        <f t="shared" si="31"/>
        <v>170.94063157894738</v>
      </c>
      <c r="Y158" s="8">
        <f t="shared" si="32"/>
        <v>155.86844784688995</v>
      </c>
    </row>
    <row r="159" spans="1:25" s="5" customFormat="1">
      <c r="A159" s="5" t="s">
        <v>32</v>
      </c>
      <c r="B159" s="5" t="s">
        <v>208</v>
      </c>
      <c r="C159" s="5" t="s">
        <v>209</v>
      </c>
      <c r="D159" s="5">
        <v>44</v>
      </c>
      <c r="E159" s="6">
        <v>40.75</v>
      </c>
      <c r="F159" s="6">
        <f t="shared" si="22"/>
        <v>15.55</v>
      </c>
      <c r="G159" s="7">
        <f t="shared" si="25"/>
        <v>0.1157556270096463</v>
      </c>
      <c r="H159" s="7">
        <f t="shared" si="26"/>
        <v>0.37299035369774919</v>
      </c>
      <c r="I159" s="6">
        <v>1.8</v>
      </c>
      <c r="J159" s="6">
        <v>4</v>
      </c>
      <c r="K159" s="6">
        <v>9.75</v>
      </c>
      <c r="L159" s="6">
        <v>1.38</v>
      </c>
      <c r="M159" s="6">
        <v>16.93</v>
      </c>
      <c r="N159" s="8">
        <v>-12526.591</v>
      </c>
      <c r="O159" s="8">
        <v>107705.484</v>
      </c>
      <c r="P159" s="8">
        <v>7982.4269999999997</v>
      </c>
      <c r="Q159" s="8">
        <v>19126.203000000001</v>
      </c>
      <c r="R159" s="8">
        <f t="shared" si="23"/>
        <v>126831.68700000001</v>
      </c>
      <c r="S159" s="8">
        <f t="shared" si="24"/>
        <v>114305.09600000001</v>
      </c>
      <c r="T159" s="8">
        <f t="shared" si="27"/>
        <v>3112.434036809816</v>
      </c>
      <c r="U159" s="8">
        <f t="shared" si="28"/>
        <v>2916.5462576687119</v>
      </c>
      <c r="V159" s="8">
        <f t="shared" si="29"/>
        <v>2609.1452515337423</v>
      </c>
      <c r="W159" s="8">
        <f t="shared" si="30"/>
        <v>2643.07936196319</v>
      </c>
      <c r="X159" s="8">
        <f t="shared" si="31"/>
        <v>265.1405688789738</v>
      </c>
      <c r="Y159" s="8">
        <f t="shared" si="32"/>
        <v>237.19502286670385</v>
      </c>
    </row>
    <row r="160" spans="1:25" s="5" customFormat="1">
      <c r="A160" s="5" t="s">
        <v>126</v>
      </c>
      <c r="B160" s="5" t="s">
        <v>208</v>
      </c>
      <c r="C160" s="5" t="s">
        <v>210</v>
      </c>
      <c r="D160" s="5">
        <v>12</v>
      </c>
      <c r="E160" s="6">
        <v>12</v>
      </c>
      <c r="F160" s="6">
        <f t="shared" si="22"/>
        <v>3.8600000000000003</v>
      </c>
      <c r="G160" s="7">
        <f t="shared" si="25"/>
        <v>0</v>
      </c>
      <c r="H160" s="7">
        <f t="shared" si="26"/>
        <v>0.33678756476683935</v>
      </c>
      <c r="I160" s="6">
        <v>0</v>
      </c>
      <c r="J160" s="6">
        <v>1.3</v>
      </c>
      <c r="K160" s="6">
        <v>2.56</v>
      </c>
      <c r="L160" s="6">
        <v>0</v>
      </c>
      <c r="M160" s="6">
        <v>3.86</v>
      </c>
      <c r="N160" s="8">
        <v>-3876.2730000000001</v>
      </c>
      <c r="O160" s="8">
        <v>26740.963</v>
      </c>
      <c r="P160" s="8">
        <v>2558.1030000000001</v>
      </c>
      <c r="Q160" s="8">
        <v>5266.0550000000003</v>
      </c>
      <c r="R160" s="8">
        <f t="shared" si="23"/>
        <v>32007.018</v>
      </c>
      <c r="S160" s="8">
        <f t="shared" si="24"/>
        <v>28130.744999999999</v>
      </c>
      <c r="T160" s="8">
        <f t="shared" si="27"/>
        <v>2667.2514999999999</v>
      </c>
      <c r="U160" s="8">
        <f t="shared" si="28"/>
        <v>2454.0762500000001</v>
      </c>
      <c r="V160" s="8">
        <f t="shared" si="29"/>
        <v>2131.0535</v>
      </c>
      <c r="W160" s="8">
        <f t="shared" si="30"/>
        <v>2228.4135833333335</v>
      </c>
      <c r="X160" s="8">
        <f t="shared" si="31"/>
        <v>223.09784090909091</v>
      </c>
      <c r="Y160" s="8">
        <f t="shared" si="32"/>
        <v>193.73213636363636</v>
      </c>
    </row>
    <row r="161" spans="1:25" s="5" customFormat="1">
      <c r="A161" s="5" t="s">
        <v>126</v>
      </c>
      <c r="B161" s="5" t="s">
        <v>208</v>
      </c>
      <c r="C161" s="5" t="s">
        <v>211</v>
      </c>
      <c r="D161" s="5">
        <v>7</v>
      </c>
      <c r="E161" s="6">
        <v>7.5</v>
      </c>
      <c r="F161" s="6">
        <f t="shared" si="22"/>
        <v>3.8</v>
      </c>
      <c r="G161" s="7">
        <f t="shared" si="25"/>
        <v>0.13157894736842105</v>
      </c>
      <c r="H161" s="7">
        <f t="shared" si="26"/>
        <v>0.2105263157894737</v>
      </c>
      <c r="I161" s="6">
        <v>0.5</v>
      </c>
      <c r="J161" s="6">
        <v>0.3</v>
      </c>
      <c r="K161" s="6">
        <v>3</v>
      </c>
      <c r="L161" s="6">
        <v>0</v>
      </c>
      <c r="M161" s="6">
        <v>3.8</v>
      </c>
      <c r="N161" s="8">
        <v>0</v>
      </c>
      <c r="O161" s="8">
        <v>0</v>
      </c>
      <c r="P161" s="8">
        <v>0</v>
      </c>
      <c r="Q161" s="8">
        <v>0</v>
      </c>
      <c r="R161" s="8">
        <f t="shared" si="23"/>
        <v>0</v>
      </c>
      <c r="S161" s="8">
        <f t="shared" si="24"/>
        <v>0</v>
      </c>
      <c r="T161" s="8">
        <f t="shared" si="27"/>
        <v>0</v>
      </c>
      <c r="U161" s="8">
        <f t="shared" si="28"/>
        <v>0</v>
      </c>
      <c r="V161" s="8">
        <f t="shared" si="29"/>
        <v>0</v>
      </c>
      <c r="W161" s="8">
        <f t="shared" si="30"/>
        <v>0</v>
      </c>
      <c r="X161" s="8">
        <f t="shared" si="31"/>
        <v>0</v>
      </c>
      <c r="Y161" s="8">
        <f t="shared" si="32"/>
        <v>0</v>
      </c>
    </row>
    <row r="162" spans="1:25" s="5" customFormat="1">
      <c r="A162" s="5" t="s">
        <v>126</v>
      </c>
      <c r="B162" s="5" t="s">
        <v>212</v>
      </c>
      <c r="C162" s="5" t="s">
        <v>213</v>
      </c>
      <c r="D162" s="5">
        <v>11</v>
      </c>
      <c r="E162" s="6">
        <v>10.25</v>
      </c>
      <c r="F162" s="6">
        <f t="shared" si="22"/>
        <v>3.2</v>
      </c>
      <c r="G162" s="7">
        <f t="shared" si="25"/>
        <v>0</v>
      </c>
      <c r="H162" s="7">
        <f t="shared" si="26"/>
        <v>7.8125E-2</v>
      </c>
      <c r="I162" s="6">
        <v>0</v>
      </c>
      <c r="J162" s="6">
        <v>0.25</v>
      </c>
      <c r="K162" s="6">
        <v>2.95</v>
      </c>
      <c r="L162" s="6">
        <v>0</v>
      </c>
      <c r="M162" s="6">
        <v>3.2</v>
      </c>
      <c r="N162" s="8">
        <v>-1987.7395652173914</v>
      </c>
      <c r="O162" s="8">
        <v>22634.355956521737</v>
      </c>
      <c r="P162" s="8">
        <v>1598</v>
      </c>
      <c r="Q162" s="8">
        <v>5575.8314347826081</v>
      </c>
      <c r="R162" s="8">
        <f t="shared" si="23"/>
        <v>28210.187391304346</v>
      </c>
      <c r="S162" s="8">
        <f t="shared" si="24"/>
        <v>26222.447826086955</v>
      </c>
      <c r="T162" s="8">
        <f t="shared" si="27"/>
        <v>2752.2134040296924</v>
      </c>
      <c r="U162" s="8">
        <f t="shared" si="28"/>
        <v>2596.310965005302</v>
      </c>
      <c r="V162" s="8">
        <f t="shared" si="29"/>
        <v>2402.385153764581</v>
      </c>
      <c r="W162" s="8">
        <f t="shared" si="30"/>
        <v>2208.2298494167549</v>
      </c>
      <c r="X162" s="8">
        <f t="shared" si="31"/>
        <v>236.02826954593655</v>
      </c>
      <c r="Y162" s="8">
        <f t="shared" si="32"/>
        <v>218.39865034223465</v>
      </c>
    </row>
    <row r="163" spans="1:25" s="5" customFormat="1">
      <c r="A163" s="5" t="s">
        <v>126</v>
      </c>
      <c r="B163" s="5" t="s">
        <v>214</v>
      </c>
      <c r="C163" s="5" t="s">
        <v>215</v>
      </c>
      <c r="D163" s="5">
        <v>24</v>
      </c>
      <c r="E163" s="6">
        <v>23.25</v>
      </c>
      <c r="F163" s="6">
        <f t="shared" si="22"/>
        <v>8.23</v>
      </c>
      <c r="G163" s="7">
        <f t="shared" si="25"/>
        <v>0</v>
      </c>
      <c r="H163" s="7">
        <f t="shared" si="26"/>
        <v>0.80194410692588081</v>
      </c>
      <c r="I163" s="6">
        <v>0</v>
      </c>
      <c r="J163" s="6">
        <v>6.6</v>
      </c>
      <c r="K163" s="6">
        <v>1.63</v>
      </c>
      <c r="L163" s="6">
        <v>1.2</v>
      </c>
      <c r="M163" s="6">
        <v>9.43</v>
      </c>
      <c r="N163" s="8">
        <v>-8223.6669999999995</v>
      </c>
      <c r="O163" s="8">
        <v>72895.543000000005</v>
      </c>
      <c r="P163" s="8">
        <v>9200</v>
      </c>
      <c r="Q163" s="8">
        <v>22796.754000000001</v>
      </c>
      <c r="R163" s="8">
        <f t="shared" si="23"/>
        <v>95692.297000000006</v>
      </c>
      <c r="S163" s="8">
        <f t="shared" si="24"/>
        <v>87468.63</v>
      </c>
      <c r="T163" s="8">
        <f t="shared" si="27"/>
        <v>4115.7977204301078</v>
      </c>
      <c r="U163" s="8">
        <f t="shared" si="28"/>
        <v>3720.0987956989252</v>
      </c>
      <c r="V163" s="8">
        <f t="shared" si="29"/>
        <v>3366.3926881720431</v>
      </c>
      <c r="W163" s="8">
        <f t="shared" si="30"/>
        <v>3135.2921720430109</v>
      </c>
      <c r="X163" s="8">
        <f t="shared" si="31"/>
        <v>338.19079960899319</v>
      </c>
      <c r="Y163" s="8">
        <f t="shared" si="32"/>
        <v>306.03569892473121</v>
      </c>
    </row>
    <row r="164" spans="1:25" s="5" customFormat="1">
      <c r="A164" s="5" t="s">
        <v>48</v>
      </c>
      <c r="B164" s="5" t="s">
        <v>216</v>
      </c>
      <c r="C164" s="5" t="s">
        <v>217</v>
      </c>
      <c r="D164" s="5">
        <v>171</v>
      </c>
      <c r="E164" s="6">
        <v>174.875</v>
      </c>
      <c r="F164" s="6">
        <f t="shared" si="22"/>
        <v>53.21</v>
      </c>
      <c r="G164" s="7">
        <f t="shared" si="25"/>
        <v>0.32775794023679761</v>
      </c>
      <c r="H164" s="7">
        <f t="shared" si="26"/>
        <v>0.43187370794963353</v>
      </c>
      <c r="I164" s="6">
        <v>17.440000000000001</v>
      </c>
      <c r="J164" s="6">
        <v>5.54</v>
      </c>
      <c r="K164" s="6">
        <v>30.23</v>
      </c>
      <c r="L164" s="6">
        <v>2.99</v>
      </c>
      <c r="M164" s="6">
        <v>56.2</v>
      </c>
      <c r="N164" s="8">
        <v>-76329.195000000007</v>
      </c>
      <c r="O164" s="8">
        <v>386634.69400000002</v>
      </c>
      <c r="P164" s="8">
        <v>50616</v>
      </c>
      <c r="Q164" s="8">
        <v>105153.571</v>
      </c>
      <c r="R164" s="8">
        <f t="shared" si="23"/>
        <v>491788.26500000001</v>
      </c>
      <c r="S164" s="8">
        <f t="shared" si="24"/>
        <v>415459.07</v>
      </c>
      <c r="T164" s="8">
        <f t="shared" si="27"/>
        <v>2812.227390993567</v>
      </c>
      <c r="U164" s="8">
        <f t="shared" si="28"/>
        <v>2522.7863616869195</v>
      </c>
      <c r="V164" s="8">
        <f t="shared" si="29"/>
        <v>2086.3077626876338</v>
      </c>
      <c r="W164" s="8">
        <f t="shared" si="30"/>
        <v>2210.9203373838459</v>
      </c>
      <c r="X164" s="8">
        <f t="shared" si="31"/>
        <v>229.34421469881087</v>
      </c>
      <c r="Y164" s="8">
        <f t="shared" si="32"/>
        <v>189.66434206251216</v>
      </c>
    </row>
    <row r="165" spans="1:25" s="5" customFormat="1">
      <c r="A165" s="5" t="s">
        <v>32</v>
      </c>
      <c r="B165" s="5" t="s">
        <v>216</v>
      </c>
      <c r="C165" s="5" t="s">
        <v>218</v>
      </c>
      <c r="D165" s="5">
        <v>36</v>
      </c>
      <c r="E165" s="6">
        <v>34.75</v>
      </c>
      <c r="F165" s="6">
        <f t="shared" si="22"/>
        <v>12.73</v>
      </c>
      <c r="G165" s="7">
        <f t="shared" si="25"/>
        <v>0.36684996072270226</v>
      </c>
      <c r="H165" s="7">
        <f t="shared" si="26"/>
        <v>0.77297721916732121</v>
      </c>
      <c r="I165" s="6">
        <v>4.67</v>
      </c>
      <c r="J165" s="6">
        <v>5.17</v>
      </c>
      <c r="K165" s="6">
        <v>2.89</v>
      </c>
      <c r="L165" s="6">
        <v>0.73</v>
      </c>
      <c r="M165" s="6">
        <v>13.46</v>
      </c>
      <c r="N165" s="8">
        <v>-31081.757000000001</v>
      </c>
      <c r="O165" s="8">
        <v>100904.97100000001</v>
      </c>
      <c r="P165" s="8">
        <v>5484</v>
      </c>
      <c r="Q165" s="8">
        <v>16180.007</v>
      </c>
      <c r="R165" s="8">
        <f t="shared" si="23"/>
        <v>117084.978</v>
      </c>
      <c r="S165" s="8">
        <f t="shared" si="24"/>
        <v>86003.221000000005</v>
      </c>
      <c r="T165" s="8">
        <f t="shared" si="27"/>
        <v>3369.3518848920862</v>
      </c>
      <c r="U165" s="8">
        <f t="shared" si="28"/>
        <v>3211.5389352517986</v>
      </c>
      <c r="V165" s="8">
        <f t="shared" si="29"/>
        <v>2317.0998848920863</v>
      </c>
      <c r="W165" s="8">
        <f t="shared" si="30"/>
        <v>2903.7401726618705</v>
      </c>
      <c r="X165" s="8">
        <f t="shared" si="31"/>
        <v>291.95808502289077</v>
      </c>
      <c r="Y165" s="8">
        <f t="shared" si="32"/>
        <v>210.64544408109876</v>
      </c>
    </row>
    <row r="166" spans="1:25" s="5" customFormat="1">
      <c r="A166" s="5" t="s">
        <v>126</v>
      </c>
      <c r="B166" s="5" t="s">
        <v>216</v>
      </c>
      <c r="C166" s="5" t="s">
        <v>219</v>
      </c>
      <c r="D166" s="5">
        <v>25</v>
      </c>
      <c r="E166" s="6">
        <v>24.125</v>
      </c>
      <c r="F166" s="6">
        <f t="shared" si="22"/>
        <v>9.59</v>
      </c>
      <c r="G166" s="7">
        <f t="shared" si="25"/>
        <v>0.52137643378519294</v>
      </c>
      <c r="H166" s="7">
        <f t="shared" si="26"/>
        <v>0.52137643378519294</v>
      </c>
      <c r="I166" s="6">
        <v>5</v>
      </c>
      <c r="J166" s="6">
        <v>0</v>
      </c>
      <c r="K166" s="6">
        <v>4.59</v>
      </c>
      <c r="L166" s="6">
        <v>1</v>
      </c>
      <c r="M166" s="6">
        <v>10.59</v>
      </c>
      <c r="N166" s="8">
        <v>-11714.123</v>
      </c>
      <c r="O166" s="8">
        <v>88648.017000000007</v>
      </c>
      <c r="P166" s="8">
        <v>6552</v>
      </c>
      <c r="Q166" s="8">
        <v>14736.172</v>
      </c>
      <c r="R166" s="8">
        <f t="shared" si="23"/>
        <v>103384.18900000001</v>
      </c>
      <c r="S166" s="8">
        <f t="shared" si="24"/>
        <v>91670.066000000021</v>
      </c>
      <c r="T166" s="8">
        <f t="shared" si="27"/>
        <v>4285.3549844559593</v>
      </c>
      <c r="U166" s="8">
        <f t="shared" si="28"/>
        <v>4013.7694922279798</v>
      </c>
      <c r="V166" s="8">
        <f t="shared" si="29"/>
        <v>3528.2099896373065</v>
      </c>
      <c r="W166" s="8">
        <f t="shared" si="30"/>
        <v>3674.5292020725392</v>
      </c>
      <c r="X166" s="8">
        <f t="shared" si="31"/>
        <v>364.88813565708909</v>
      </c>
      <c r="Y166" s="8">
        <f t="shared" si="32"/>
        <v>320.74636269430061</v>
      </c>
    </row>
    <row r="167" spans="1:25" s="5" customFormat="1">
      <c r="A167" s="5" t="s">
        <v>32</v>
      </c>
      <c r="B167" s="5" t="s">
        <v>220</v>
      </c>
      <c r="C167" s="5" t="s">
        <v>221</v>
      </c>
      <c r="D167" s="5">
        <v>50</v>
      </c>
      <c r="E167" s="6">
        <v>48</v>
      </c>
      <c r="F167" s="6">
        <f t="shared" si="22"/>
        <v>13.59</v>
      </c>
      <c r="G167" s="7">
        <f t="shared" si="25"/>
        <v>7.358351729212656E-2</v>
      </c>
      <c r="H167" s="7">
        <f t="shared" si="26"/>
        <v>0.30095658572479767</v>
      </c>
      <c r="I167" s="6">
        <v>1</v>
      </c>
      <c r="J167" s="6">
        <v>3.09</v>
      </c>
      <c r="K167" s="6">
        <v>9.5</v>
      </c>
      <c r="L167" s="6">
        <v>2</v>
      </c>
      <c r="M167" s="6">
        <v>15.59</v>
      </c>
      <c r="N167" s="8">
        <v>-18617.881000000001</v>
      </c>
      <c r="O167" s="8">
        <v>100915</v>
      </c>
      <c r="P167" s="8">
        <v>10825.68</v>
      </c>
      <c r="Q167" s="8">
        <v>28059</v>
      </c>
      <c r="R167" s="8">
        <f t="shared" si="23"/>
        <v>128974</v>
      </c>
      <c r="S167" s="8">
        <f t="shared" si="24"/>
        <v>110356.11900000001</v>
      </c>
      <c r="T167" s="8">
        <f t="shared" si="27"/>
        <v>2686.9583333333335</v>
      </c>
      <c r="U167" s="8">
        <f t="shared" si="28"/>
        <v>2461.4233333333336</v>
      </c>
      <c r="V167" s="8">
        <f t="shared" si="29"/>
        <v>2073.5508125000001</v>
      </c>
      <c r="W167" s="8">
        <f t="shared" si="30"/>
        <v>2102.3958333333335</v>
      </c>
      <c r="X167" s="8">
        <f t="shared" si="31"/>
        <v>223.76575757575759</v>
      </c>
      <c r="Y167" s="8">
        <f t="shared" si="32"/>
        <v>188.50461931818182</v>
      </c>
    </row>
    <row r="168" spans="1:25" s="5" customFormat="1">
      <c r="A168" s="5" t="s">
        <v>35</v>
      </c>
      <c r="B168" s="5" t="s">
        <v>222</v>
      </c>
      <c r="C168" s="5" t="s">
        <v>223</v>
      </c>
      <c r="D168" s="5">
        <v>72</v>
      </c>
      <c r="E168" s="6">
        <v>72.875</v>
      </c>
      <c r="F168" s="6">
        <f t="shared" si="22"/>
        <v>17.96</v>
      </c>
      <c r="G168" s="7">
        <f t="shared" si="25"/>
        <v>0.20935412026726055</v>
      </c>
      <c r="H168" s="7">
        <f t="shared" si="26"/>
        <v>0.465478841870824</v>
      </c>
      <c r="I168" s="6">
        <v>3.76</v>
      </c>
      <c r="J168" s="6">
        <v>4.5999999999999996</v>
      </c>
      <c r="K168" s="6">
        <v>9.6</v>
      </c>
      <c r="L168" s="6">
        <v>2.13</v>
      </c>
      <c r="M168" s="6">
        <v>20.09</v>
      </c>
      <c r="N168" s="8">
        <v>-24663.175999999999</v>
      </c>
      <c r="O168" s="8">
        <v>136718.23699999999</v>
      </c>
      <c r="P168" s="8">
        <v>20038.156999999999</v>
      </c>
      <c r="Q168" s="8">
        <v>38124.387999999999</v>
      </c>
      <c r="R168" s="8">
        <f t="shared" si="23"/>
        <v>174842.625</v>
      </c>
      <c r="S168" s="8">
        <f t="shared" si="24"/>
        <v>150179.44899999999</v>
      </c>
      <c r="T168" s="8">
        <f t="shared" si="27"/>
        <v>2399.21269296741</v>
      </c>
      <c r="U168" s="8">
        <f t="shared" si="28"/>
        <v>2124.2465591766722</v>
      </c>
      <c r="V168" s="8">
        <f t="shared" si="29"/>
        <v>1785.8153276157802</v>
      </c>
      <c r="W168" s="8">
        <f t="shared" si="30"/>
        <v>1876.0650017152657</v>
      </c>
      <c r="X168" s="8">
        <f t="shared" si="31"/>
        <v>193.11332356151567</v>
      </c>
      <c r="Y168" s="8">
        <f t="shared" si="32"/>
        <v>162.34684796507094</v>
      </c>
    </row>
    <row r="169" spans="1:25" s="5" customFormat="1">
      <c r="A169" s="5" t="s">
        <v>126</v>
      </c>
      <c r="B169" s="5" t="s">
        <v>224</v>
      </c>
      <c r="C169" s="5" t="s">
        <v>225</v>
      </c>
      <c r="D169" s="5">
        <v>17</v>
      </c>
      <c r="E169" s="6">
        <v>16.875</v>
      </c>
      <c r="F169" s="6">
        <f t="shared" si="22"/>
        <v>4.9000000000000004</v>
      </c>
      <c r="G169" s="7">
        <f t="shared" si="25"/>
        <v>0.4081632653061224</v>
      </c>
      <c r="H169" s="7">
        <f t="shared" si="26"/>
        <v>0.42857142857142855</v>
      </c>
      <c r="I169" s="6">
        <v>2</v>
      </c>
      <c r="J169" s="6">
        <v>0.1</v>
      </c>
      <c r="K169" s="6">
        <v>2.8</v>
      </c>
      <c r="L169" s="6">
        <v>0</v>
      </c>
      <c r="M169" s="6">
        <v>4.9000000000000004</v>
      </c>
      <c r="N169" s="8">
        <v>-3385.2080000000001</v>
      </c>
      <c r="O169" s="8">
        <v>31172.539000000001</v>
      </c>
      <c r="P169" s="8">
        <v>4034</v>
      </c>
      <c r="Q169" s="8">
        <v>9648.4159999999993</v>
      </c>
      <c r="R169" s="8">
        <f t="shared" si="23"/>
        <v>40820.955000000002</v>
      </c>
      <c r="S169" s="8">
        <f t="shared" si="24"/>
        <v>37435.747000000003</v>
      </c>
      <c r="T169" s="8">
        <f t="shared" si="27"/>
        <v>2419.0195555555556</v>
      </c>
      <c r="U169" s="8">
        <f t="shared" si="28"/>
        <v>2179.9677037037036</v>
      </c>
      <c r="V169" s="8">
        <f t="shared" si="29"/>
        <v>1979.3627851851854</v>
      </c>
      <c r="W169" s="8">
        <f t="shared" si="30"/>
        <v>1847.2615703703705</v>
      </c>
      <c r="X169" s="8">
        <f t="shared" si="31"/>
        <v>198.17888215488213</v>
      </c>
      <c r="Y169" s="8">
        <f t="shared" si="32"/>
        <v>179.94207138047139</v>
      </c>
    </row>
    <row r="170" spans="1:25" s="5" customFormat="1">
      <c r="A170" s="5" t="s">
        <v>126</v>
      </c>
      <c r="B170" s="5" t="s">
        <v>226</v>
      </c>
      <c r="C170" s="5" t="s">
        <v>227</v>
      </c>
      <c r="D170" s="5">
        <v>7</v>
      </c>
      <c r="E170" s="6">
        <v>6.625</v>
      </c>
      <c r="F170" s="6">
        <f t="shared" si="22"/>
        <v>1.3800000000000001</v>
      </c>
      <c r="G170" s="7">
        <f t="shared" si="25"/>
        <v>0</v>
      </c>
      <c r="H170" s="7">
        <f t="shared" si="26"/>
        <v>7.2463768115942032E-2</v>
      </c>
      <c r="I170" s="6">
        <v>0</v>
      </c>
      <c r="J170" s="6">
        <v>0.1</v>
      </c>
      <c r="K170" s="6">
        <v>1.28</v>
      </c>
      <c r="L170" s="6">
        <v>0</v>
      </c>
      <c r="M170" s="6">
        <v>1.38</v>
      </c>
      <c r="N170" s="8">
        <v>-725.02099999999996</v>
      </c>
      <c r="O170" s="8">
        <v>6924.058</v>
      </c>
      <c r="P170" s="8">
        <v>1995.4839999999999</v>
      </c>
      <c r="Q170" s="8">
        <v>2477.2669999999998</v>
      </c>
      <c r="R170" s="8">
        <f t="shared" si="23"/>
        <v>9401.3250000000007</v>
      </c>
      <c r="S170" s="8">
        <f t="shared" si="24"/>
        <v>8676.3040000000001</v>
      </c>
      <c r="T170" s="8">
        <f t="shared" si="27"/>
        <v>1419.067924528302</v>
      </c>
      <c r="U170" s="8">
        <f t="shared" si="28"/>
        <v>1117.8627924528303</v>
      </c>
      <c r="V170" s="8">
        <f t="shared" si="29"/>
        <v>1008.4256603773584</v>
      </c>
      <c r="W170" s="8">
        <f t="shared" si="30"/>
        <v>1045.1408301886793</v>
      </c>
      <c r="X170" s="8">
        <f t="shared" si="31"/>
        <v>101.62389022298457</v>
      </c>
      <c r="Y170" s="8">
        <f t="shared" si="32"/>
        <v>91.675060034305318</v>
      </c>
    </row>
    <row r="171" spans="1:25" s="5" customFormat="1">
      <c r="A171" s="5" t="s">
        <v>40</v>
      </c>
      <c r="B171" s="5" t="s">
        <v>226</v>
      </c>
      <c r="C171" s="5" t="s">
        <v>228</v>
      </c>
      <c r="D171" s="5">
        <v>93</v>
      </c>
      <c r="E171" s="6">
        <v>94.125</v>
      </c>
      <c r="F171" s="6">
        <f t="shared" si="22"/>
        <v>24.93</v>
      </c>
      <c r="G171" s="7">
        <f t="shared" si="25"/>
        <v>0.43120738066586445</v>
      </c>
      <c r="H171" s="7">
        <f t="shared" si="26"/>
        <v>0.66024869634977945</v>
      </c>
      <c r="I171" s="6">
        <v>10.75</v>
      </c>
      <c r="J171" s="6">
        <v>5.71</v>
      </c>
      <c r="K171" s="6">
        <v>8.4700000000000006</v>
      </c>
      <c r="L171" s="6">
        <v>1.78</v>
      </c>
      <c r="M171" s="6">
        <v>26.71</v>
      </c>
      <c r="N171" s="8">
        <v>-45792.815000000002</v>
      </c>
      <c r="O171" s="8">
        <v>191519.538</v>
      </c>
      <c r="P171" s="8">
        <v>19943.978999999999</v>
      </c>
      <c r="Q171" s="8">
        <v>41617.048000000003</v>
      </c>
      <c r="R171" s="8">
        <f t="shared" si="23"/>
        <v>233136.58600000001</v>
      </c>
      <c r="S171" s="8">
        <f t="shared" si="24"/>
        <v>187343.77100000001</v>
      </c>
      <c r="T171" s="8">
        <f t="shared" si="27"/>
        <v>2476.8827197875166</v>
      </c>
      <c r="U171" s="8">
        <f t="shared" si="28"/>
        <v>2264.9944966799471</v>
      </c>
      <c r="V171" s="8">
        <f t="shared" si="29"/>
        <v>1778.4838459495354</v>
      </c>
      <c r="W171" s="8">
        <f t="shared" si="30"/>
        <v>2034.7361274900397</v>
      </c>
      <c r="X171" s="8">
        <f t="shared" si="31"/>
        <v>205.90859060726791</v>
      </c>
      <c r="Y171" s="8">
        <f t="shared" si="32"/>
        <v>161.68034963177595</v>
      </c>
    </row>
    <row r="172" spans="1:25" s="5" customFormat="1">
      <c r="A172" s="5" t="s">
        <v>35</v>
      </c>
      <c r="B172" s="5" t="s">
        <v>226</v>
      </c>
      <c r="C172" s="5" t="s">
        <v>229</v>
      </c>
      <c r="D172" s="5">
        <v>80</v>
      </c>
      <c r="E172" s="6">
        <v>79.375</v>
      </c>
      <c r="F172" s="6">
        <f t="shared" si="22"/>
        <v>23.46</v>
      </c>
      <c r="G172" s="7">
        <f t="shared" si="25"/>
        <v>0.49786871270247224</v>
      </c>
      <c r="H172" s="7">
        <f t="shared" si="26"/>
        <v>0.72932651321398123</v>
      </c>
      <c r="I172" s="6">
        <v>11.68</v>
      </c>
      <c r="J172" s="6">
        <v>5.43</v>
      </c>
      <c r="K172" s="6">
        <v>6.35</v>
      </c>
      <c r="L172" s="6">
        <v>2.4</v>
      </c>
      <c r="M172" s="6">
        <v>25.86</v>
      </c>
      <c r="N172" s="8">
        <v>-34031.491999999998</v>
      </c>
      <c r="O172" s="8">
        <v>181753.45499999999</v>
      </c>
      <c r="P172" s="8">
        <v>19620.548999999999</v>
      </c>
      <c r="Q172" s="8">
        <v>39306.099000000002</v>
      </c>
      <c r="R172" s="8">
        <f t="shared" si="23"/>
        <v>221059.554</v>
      </c>
      <c r="S172" s="8">
        <f t="shared" si="24"/>
        <v>187028.06200000001</v>
      </c>
      <c r="T172" s="8">
        <f t="shared" si="27"/>
        <v>2785.0022551181105</v>
      </c>
      <c r="U172" s="8">
        <f t="shared" si="28"/>
        <v>2537.8142362204726</v>
      </c>
      <c r="V172" s="8">
        <f t="shared" si="29"/>
        <v>2109.0710299212601</v>
      </c>
      <c r="W172" s="8">
        <f t="shared" si="30"/>
        <v>2289.8073070866139</v>
      </c>
      <c r="X172" s="8">
        <f t="shared" si="31"/>
        <v>230.71038511095205</v>
      </c>
      <c r="Y172" s="8">
        <f t="shared" si="32"/>
        <v>191.73372999284183</v>
      </c>
    </row>
    <row r="173" spans="1:25" s="5" customFormat="1">
      <c r="A173" s="5" t="s">
        <v>40</v>
      </c>
      <c r="B173" s="5" t="s">
        <v>226</v>
      </c>
      <c r="C173" s="5" t="s">
        <v>230</v>
      </c>
      <c r="D173" s="5">
        <v>97</v>
      </c>
      <c r="E173" s="6">
        <v>98.125</v>
      </c>
      <c r="F173" s="6">
        <f t="shared" si="22"/>
        <v>23.42</v>
      </c>
      <c r="G173" s="7">
        <f t="shared" si="25"/>
        <v>0.36293766011955592</v>
      </c>
      <c r="H173" s="7">
        <f t="shared" si="26"/>
        <v>0.6152860802732707</v>
      </c>
      <c r="I173" s="6">
        <v>8.5</v>
      </c>
      <c r="J173" s="6">
        <v>5.91</v>
      </c>
      <c r="K173" s="6">
        <v>9.01</v>
      </c>
      <c r="L173" s="6">
        <v>2</v>
      </c>
      <c r="M173" s="6">
        <v>25.42</v>
      </c>
      <c r="N173" s="8">
        <v>-39987.866999999998</v>
      </c>
      <c r="O173" s="8">
        <v>172057.079</v>
      </c>
      <c r="P173" s="8">
        <v>20618.54</v>
      </c>
      <c r="Q173" s="8">
        <v>40389.752</v>
      </c>
      <c r="R173" s="8">
        <f t="shared" si="23"/>
        <v>212446.83100000001</v>
      </c>
      <c r="S173" s="8">
        <f t="shared" si="24"/>
        <v>172458.96400000001</v>
      </c>
      <c r="T173" s="8">
        <f t="shared" si="27"/>
        <v>2165.0632458598725</v>
      </c>
      <c r="U173" s="8">
        <f t="shared" si="28"/>
        <v>1954.9379974522292</v>
      </c>
      <c r="V173" s="8">
        <f t="shared" si="29"/>
        <v>1547.4183337579618</v>
      </c>
      <c r="W173" s="8">
        <f t="shared" si="30"/>
        <v>1753.4479388535033</v>
      </c>
      <c r="X173" s="8">
        <f t="shared" si="31"/>
        <v>177.72163613202085</v>
      </c>
      <c r="Y173" s="8">
        <f t="shared" si="32"/>
        <v>140.67439397799652</v>
      </c>
    </row>
    <row r="174" spans="1:25" s="5" customFormat="1">
      <c r="A174" s="5" t="s">
        <v>40</v>
      </c>
      <c r="B174" s="5" t="s">
        <v>226</v>
      </c>
      <c r="C174" s="5" t="s">
        <v>231</v>
      </c>
      <c r="D174" s="5">
        <v>98</v>
      </c>
      <c r="E174" s="6">
        <v>97.375</v>
      </c>
      <c r="F174" s="6">
        <f t="shared" si="22"/>
        <v>23.810000000000002</v>
      </c>
      <c r="G174" s="7">
        <f t="shared" si="25"/>
        <v>0.5980680386392272</v>
      </c>
      <c r="H174" s="7">
        <f t="shared" si="26"/>
        <v>0.72406551868962621</v>
      </c>
      <c r="I174" s="6">
        <v>14.24</v>
      </c>
      <c r="J174" s="6">
        <v>3</v>
      </c>
      <c r="K174" s="6">
        <v>6.57</v>
      </c>
      <c r="L174" s="6">
        <v>2.44</v>
      </c>
      <c r="M174" s="6">
        <v>26.25</v>
      </c>
      <c r="N174" s="8">
        <v>-41320.336000000003</v>
      </c>
      <c r="O174" s="8">
        <v>205507.61900000001</v>
      </c>
      <c r="P174" s="8">
        <v>7307.1970000000001</v>
      </c>
      <c r="Q174" s="8">
        <v>45842.235000000001</v>
      </c>
      <c r="R174" s="8">
        <f t="shared" si="23"/>
        <v>251349.85399999999</v>
      </c>
      <c r="S174" s="8">
        <f t="shared" si="24"/>
        <v>210029.51799999998</v>
      </c>
      <c r="T174" s="8">
        <f t="shared" si="27"/>
        <v>2581.2565237483955</v>
      </c>
      <c r="U174" s="8">
        <f t="shared" si="28"/>
        <v>2506.2147060333764</v>
      </c>
      <c r="V174" s="8">
        <f t="shared" si="29"/>
        <v>2081.8723594351732</v>
      </c>
      <c r="W174" s="8">
        <f t="shared" si="30"/>
        <v>2110.4761899871633</v>
      </c>
      <c r="X174" s="8">
        <f t="shared" si="31"/>
        <v>227.83770054848875</v>
      </c>
      <c r="Y174" s="8">
        <f t="shared" si="32"/>
        <v>189.26112358501575</v>
      </c>
    </row>
    <row r="175" spans="1:25" s="5" customFormat="1">
      <c r="A175" s="5" t="s">
        <v>35</v>
      </c>
      <c r="B175" s="5" t="s">
        <v>226</v>
      </c>
      <c r="C175" s="5" t="s">
        <v>232</v>
      </c>
      <c r="D175" s="5">
        <v>86</v>
      </c>
      <c r="E175" s="6">
        <v>87.25</v>
      </c>
      <c r="F175" s="6">
        <f t="shared" si="22"/>
        <v>20.85</v>
      </c>
      <c r="G175" s="7">
        <f t="shared" si="25"/>
        <v>0.52757793764988004</v>
      </c>
      <c r="H175" s="7">
        <f t="shared" si="26"/>
        <v>0.78177458033573144</v>
      </c>
      <c r="I175" s="6">
        <v>11</v>
      </c>
      <c r="J175" s="6">
        <v>5.3</v>
      </c>
      <c r="K175" s="6">
        <v>4.55</v>
      </c>
      <c r="L175" s="6">
        <v>2</v>
      </c>
      <c r="M175" s="6">
        <v>22.85</v>
      </c>
      <c r="N175" s="8">
        <v>-37873.572</v>
      </c>
      <c r="O175" s="8">
        <v>175454.136</v>
      </c>
      <c r="P175" s="8">
        <v>18001.982</v>
      </c>
      <c r="Q175" s="8">
        <v>40296.364000000001</v>
      </c>
      <c r="R175" s="8">
        <f t="shared" si="23"/>
        <v>215750.5</v>
      </c>
      <c r="S175" s="8">
        <f t="shared" si="24"/>
        <v>177876.92800000001</v>
      </c>
      <c r="T175" s="8">
        <f t="shared" si="27"/>
        <v>2472.7851002865327</v>
      </c>
      <c r="U175" s="8">
        <f t="shared" si="28"/>
        <v>2266.4586590257882</v>
      </c>
      <c r="V175" s="8">
        <f t="shared" si="29"/>
        <v>1832.3776045845275</v>
      </c>
      <c r="W175" s="8">
        <f t="shared" si="30"/>
        <v>2010.9356561604584</v>
      </c>
      <c r="X175" s="8">
        <f t="shared" si="31"/>
        <v>206.04169627507164</v>
      </c>
      <c r="Y175" s="8">
        <f t="shared" si="32"/>
        <v>166.57978223495704</v>
      </c>
    </row>
    <row r="176" spans="1:25" s="5" customFormat="1">
      <c r="A176" s="5" t="s">
        <v>48</v>
      </c>
      <c r="B176" s="5" t="s">
        <v>226</v>
      </c>
      <c r="C176" s="5" t="s">
        <v>233</v>
      </c>
      <c r="D176" s="5">
        <v>129</v>
      </c>
      <c r="E176" s="6">
        <v>126.5</v>
      </c>
      <c r="F176" s="6">
        <f t="shared" si="22"/>
        <v>33.159999999999997</v>
      </c>
      <c r="G176" s="7">
        <f t="shared" si="25"/>
        <v>0.40259348612786494</v>
      </c>
      <c r="H176" s="7">
        <f t="shared" si="26"/>
        <v>0.63811821471652597</v>
      </c>
      <c r="I176" s="6">
        <v>13.35</v>
      </c>
      <c r="J176" s="6">
        <v>7.81</v>
      </c>
      <c r="K176" s="6">
        <v>12</v>
      </c>
      <c r="L176" s="6">
        <v>1.35</v>
      </c>
      <c r="M176" s="6">
        <v>34.51</v>
      </c>
      <c r="N176" s="8">
        <v>-73303.448000000004</v>
      </c>
      <c r="O176" s="8">
        <v>245288.81</v>
      </c>
      <c r="P176" s="8">
        <v>42991.444000000003</v>
      </c>
      <c r="Q176" s="8">
        <v>93793.577000000005</v>
      </c>
      <c r="R176" s="8">
        <f t="shared" si="23"/>
        <v>339082.38699999999</v>
      </c>
      <c r="S176" s="8">
        <f t="shared" si="24"/>
        <v>265778.93900000001</v>
      </c>
      <c r="T176" s="8">
        <f t="shared" si="27"/>
        <v>2680.4931778656128</v>
      </c>
      <c r="U176" s="8">
        <f t="shared" si="28"/>
        <v>2340.639865612648</v>
      </c>
      <c r="V176" s="8">
        <f t="shared" si="29"/>
        <v>1761.1659683794467</v>
      </c>
      <c r="W176" s="8">
        <f t="shared" si="30"/>
        <v>1939.041976284585</v>
      </c>
      <c r="X176" s="8">
        <f t="shared" si="31"/>
        <v>212.78544232842253</v>
      </c>
      <c r="Y176" s="8">
        <f t="shared" si="32"/>
        <v>160.10599712540423</v>
      </c>
    </row>
    <row r="177" spans="1:25" s="5" customFormat="1">
      <c r="A177" s="5" t="s">
        <v>40</v>
      </c>
      <c r="B177" s="5" t="s">
        <v>226</v>
      </c>
      <c r="C177" s="5" t="s">
        <v>234</v>
      </c>
      <c r="D177" s="5">
        <v>108</v>
      </c>
      <c r="E177" s="6">
        <v>107.625</v>
      </c>
      <c r="F177" s="6">
        <f t="shared" si="22"/>
        <v>29.96</v>
      </c>
      <c r="G177" s="7">
        <f t="shared" si="25"/>
        <v>0.4509345794392523</v>
      </c>
      <c r="H177" s="7">
        <f t="shared" si="26"/>
        <v>0.68758344459279042</v>
      </c>
      <c r="I177" s="6">
        <v>13.51</v>
      </c>
      <c r="J177" s="6">
        <v>7.09</v>
      </c>
      <c r="K177" s="6">
        <v>9.36</v>
      </c>
      <c r="L177" s="6">
        <v>2.85</v>
      </c>
      <c r="M177" s="6">
        <v>32.81</v>
      </c>
      <c r="N177" s="8">
        <v>-47140.267</v>
      </c>
      <c r="O177" s="8">
        <v>223586.26800000001</v>
      </c>
      <c r="P177" s="8">
        <v>28662.510999999999</v>
      </c>
      <c r="Q177" s="8">
        <v>57393.961000000003</v>
      </c>
      <c r="R177" s="8">
        <f t="shared" si="23"/>
        <v>280980.22899999999</v>
      </c>
      <c r="S177" s="8">
        <f t="shared" si="24"/>
        <v>233839.962</v>
      </c>
      <c r="T177" s="8">
        <f t="shared" si="27"/>
        <v>2610.7338350754935</v>
      </c>
      <c r="U177" s="8">
        <f t="shared" si="28"/>
        <v>2344.4154982578398</v>
      </c>
      <c r="V177" s="8">
        <f t="shared" si="29"/>
        <v>1906.4106945412311</v>
      </c>
      <c r="W177" s="8">
        <f t="shared" si="30"/>
        <v>2077.4566132404184</v>
      </c>
      <c r="X177" s="8">
        <f t="shared" si="31"/>
        <v>213.12868165980362</v>
      </c>
      <c r="Y177" s="8">
        <f t="shared" si="32"/>
        <v>173.31006314011191</v>
      </c>
    </row>
    <row r="178" spans="1:25" s="5" customFormat="1">
      <c r="A178" s="5" t="s">
        <v>40</v>
      </c>
      <c r="B178" s="5" t="s">
        <v>226</v>
      </c>
      <c r="C178" s="5" t="s">
        <v>235</v>
      </c>
      <c r="D178" s="5">
        <v>101</v>
      </c>
      <c r="E178" s="6">
        <v>101.5</v>
      </c>
      <c r="F178" s="6">
        <f t="shared" si="22"/>
        <v>31.55</v>
      </c>
      <c r="G178" s="7">
        <f t="shared" si="25"/>
        <v>0.5001584786053882</v>
      </c>
      <c r="H178" s="7">
        <f t="shared" si="26"/>
        <v>0.58637083993660855</v>
      </c>
      <c r="I178" s="6">
        <v>15.78</v>
      </c>
      <c r="J178" s="6">
        <v>2.72</v>
      </c>
      <c r="K178" s="6">
        <v>13.05</v>
      </c>
      <c r="L178" s="6">
        <v>1.94</v>
      </c>
      <c r="M178" s="6">
        <v>33.49</v>
      </c>
      <c r="N178" s="8">
        <v>-41440.226999999999</v>
      </c>
      <c r="O178" s="8">
        <v>225135.03899999999</v>
      </c>
      <c r="P178" s="8">
        <v>13908.366</v>
      </c>
      <c r="Q178" s="8">
        <v>71119.731</v>
      </c>
      <c r="R178" s="8">
        <f t="shared" si="23"/>
        <v>296254.77</v>
      </c>
      <c r="S178" s="8">
        <f t="shared" si="24"/>
        <v>254814.54300000001</v>
      </c>
      <c r="T178" s="8">
        <f t="shared" si="27"/>
        <v>2918.7662068965519</v>
      </c>
      <c r="U178" s="8">
        <f t="shared" si="28"/>
        <v>2781.7379704433502</v>
      </c>
      <c r="V178" s="8">
        <f t="shared" si="29"/>
        <v>2373.4598719211822</v>
      </c>
      <c r="W178" s="8">
        <f t="shared" si="30"/>
        <v>2218.0792019704431</v>
      </c>
      <c r="X178" s="8">
        <f t="shared" si="31"/>
        <v>252.88527004030456</v>
      </c>
      <c r="Y178" s="8">
        <f t="shared" si="32"/>
        <v>215.76907926556203</v>
      </c>
    </row>
    <row r="179" spans="1:25" s="5" customFormat="1">
      <c r="A179" s="5" t="s">
        <v>48</v>
      </c>
      <c r="B179" s="5" t="s">
        <v>236</v>
      </c>
      <c r="C179" s="5" t="s">
        <v>237</v>
      </c>
      <c r="D179" s="5">
        <v>134</v>
      </c>
      <c r="E179" s="6">
        <v>129.125</v>
      </c>
      <c r="F179" s="6">
        <f t="shared" si="22"/>
        <v>37.39</v>
      </c>
      <c r="G179" s="7">
        <f t="shared" si="25"/>
        <v>0.22011232949986628</v>
      </c>
      <c r="H179" s="7">
        <f t="shared" si="26"/>
        <v>0.4511901577962022</v>
      </c>
      <c r="I179" s="6">
        <v>8.23</v>
      </c>
      <c r="J179" s="6">
        <v>8.64</v>
      </c>
      <c r="K179" s="6">
        <v>20.52</v>
      </c>
      <c r="L179" s="6">
        <v>0.25</v>
      </c>
      <c r="M179" s="6">
        <v>37.64</v>
      </c>
      <c r="N179" s="8">
        <v>-46372.536</v>
      </c>
      <c r="O179" s="8">
        <v>342592.859</v>
      </c>
      <c r="P179" s="8">
        <v>41122.199999999997</v>
      </c>
      <c r="Q179" s="8">
        <v>83677.843999999997</v>
      </c>
      <c r="R179" s="8">
        <f t="shared" si="23"/>
        <v>426270.70299999998</v>
      </c>
      <c r="S179" s="8">
        <f t="shared" si="24"/>
        <v>379898.16699999996</v>
      </c>
      <c r="T179" s="8">
        <f t="shared" si="27"/>
        <v>3301.225192642788</v>
      </c>
      <c r="U179" s="8">
        <f t="shared" si="28"/>
        <v>2982.7570416263306</v>
      </c>
      <c r="V179" s="8">
        <f t="shared" si="29"/>
        <v>2623.6280116166499</v>
      </c>
      <c r="W179" s="8">
        <f t="shared" si="30"/>
        <v>2653.187678606002</v>
      </c>
      <c r="X179" s="8">
        <f t="shared" si="31"/>
        <v>271.15973105693917</v>
      </c>
      <c r="Y179" s="8">
        <f t="shared" si="32"/>
        <v>238.51163741969546</v>
      </c>
    </row>
    <row r="180" spans="1:25" s="5" customFormat="1">
      <c r="A180" s="5" t="s">
        <v>126</v>
      </c>
      <c r="B180" s="5" t="s">
        <v>236</v>
      </c>
      <c r="C180" s="5" t="s">
        <v>239</v>
      </c>
      <c r="D180" s="5">
        <v>4</v>
      </c>
      <c r="E180" s="6">
        <v>3.625</v>
      </c>
      <c r="F180" s="6">
        <f>+I180+J180+K180</f>
        <v>3</v>
      </c>
      <c r="G180" s="7">
        <f>+I180/F180</f>
        <v>0.33333333333333331</v>
      </c>
      <c r="H180" s="7">
        <f>+(I180+J180)/F180</f>
        <v>0.33333333333333331</v>
      </c>
      <c r="I180" s="6">
        <v>1</v>
      </c>
      <c r="J180" s="6">
        <v>0</v>
      </c>
      <c r="K180" s="6">
        <v>2</v>
      </c>
      <c r="L180" s="6">
        <v>0</v>
      </c>
      <c r="M180" s="6">
        <v>3</v>
      </c>
      <c r="N180" s="8">
        <v>-1500</v>
      </c>
      <c r="O180" s="8">
        <v>12872</v>
      </c>
      <c r="P180" s="8">
        <v>3216</v>
      </c>
      <c r="Q180" s="8">
        <v>5482</v>
      </c>
      <c r="R180" s="8">
        <v>18354</v>
      </c>
      <c r="S180" s="8">
        <v>16854</v>
      </c>
      <c r="T180" s="8">
        <f>+R180/E180</f>
        <v>5063.1724137931033</v>
      </c>
      <c r="U180" s="8">
        <f>+(R180-P180)/E180</f>
        <v>4176</v>
      </c>
      <c r="V180" s="8">
        <f>+(S180-P180)/E180</f>
        <v>3762.2068965517242</v>
      </c>
      <c r="W180" s="8">
        <f>+O180/E180</f>
        <v>3550.8965517241381</v>
      </c>
      <c r="X180" s="8">
        <f>+U180/$X$1</f>
        <v>379.63636363636363</v>
      </c>
      <c r="Y180" s="8">
        <f>+V180/$X$1</f>
        <v>342.01880877742946</v>
      </c>
    </row>
    <row r="181" spans="1:25" s="5" customFormat="1">
      <c r="A181" s="5" t="s">
        <v>126</v>
      </c>
      <c r="B181" s="5" t="s">
        <v>236</v>
      </c>
      <c r="C181" s="5" t="s">
        <v>309</v>
      </c>
      <c r="D181" s="5">
        <v>13</v>
      </c>
      <c r="E181" s="6">
        <v>12.125</v>
      </c>
      <c r="F181" s="6">
        <f t="shared" si="22"/>
        <v>3.5500000000000003</v>
      </c>
      <c r="G181" s="7">
        <f t="shared" si="25"/>
        <v>0.28169014084507038</v>
      </c>
      <c r="H181" s="7">
        <f t="shared" si="26"/>
        <v>0.83098591549295775</v>
      </c>
      <c r="I181" s="6">
        <v>1</v>
      </c>
      <c r="J181" s="6">
        <v>1.95</v>
      </c>
      <c r="K181" s="6">
        <v>0.6</v>
      </c>
      <c r="L181" s="6">
        <v>0</v>
      </c>
      <c r="M181" s="6">
        <v>3.55</v>
      </c>
      <c r="N181" s="8">
        <v>-2820</v>
      </c>
      <c r="O181" s="8">
        <v>38071</v>
      </c>
      <c r="P181" s="8">
        <v>5093</v>
      </c>
      <c r="Q181" s="8">
        <v>8039</v>
      </c>
      <c r="R181" s="8">
        <v>46110</v>
      </c>
      <c r="S181" s="8">
        <v>43290</v>
      </c>
      <c r="T181" s="8">
        <f t="shared" si="27"/>
        <v>3802.8865979381444</v>
      </c>
      <c r="U181" s="8">
        <f t="shared" si="28"/>
        <v>3382.8453608247423</v>
      </c>
      <c r="V181" s="8">
        <f t="shared" si="29"/>
        <v>3150.2680412371133</v>
      </c>
      <c r="W181" s="8">
        <f t="shared" si="30"/>
        <v>3139.8762886597938</v>
      </c>
      <c r="X181" s="8">
        <f t="shared" si="31"/>
        <v>307.53139643861294</v>
      </c>
      <c r="Y181" s="8">
        <f t="shared" si="32"/>
        <v>286.38800374882845</v>
      </c>
    </row>
    <row r="182" spans="1:25" s="5" customFormat="1">
      <c r="A182" s="5" t="s">
        <v>40</v>
      </c>
      <c r="B182" s="5" t="s">
        <v>240</v>
      </c>
      <c r="C182" s="5" t="s">
        <v>241</v>
      </c>
      <c r="D182" s="5">
        <v>106</v>
      </c>
      <c r="E182" s="6">
        <v>103.5</v>
      </c>
      <c r="F182" s="6">
        <f t="shared" si="22"/>
        <v>30.12</v>
      </c>
      <c r="G182" s="7">
        <f t="shared" si="25"/>
        <v>0.21580345285524569</v>
      </c>
      <c r="H182" s="7">
        <f t="shared" si="26"/>
        <v>0.39375830013280211</v>
      </c>
      <c r="I182" s="6">
        <v>6.5</v>
      </c>
      <c r="J182" s="6">
        <v>5.36</v>
      </c>
      <c r="K182" s="6">
        <v>18.260000000000002</v>
      </c>
      <c r="L182" s="6">
        <v>2.75</v>
      </c>
      <c r="M182" s="6">
        <v>32.869999999999997</v>
      </c>
      <c r="N182" s="8">
        <v>-48761.345000000001</v>
      </c>
      <c r="O182" s="8">
        <v>263029.49900000001</v>
      </c>
      <c r="P182" s="8">
        <v>50247.995999999999</v>
      </c>
      <c r="Q182" s="8">
        <v>86076.395999999993</v>
      </c>
      <c r="R182" s="8">
        <f t="shared" si="23"/>
        <v>349105.89500000002</v>
      </c>
      <c r="S182" s="8">
        <f t="shared" si="24"/>
        <v>300344.55000000005</v>
      </c>
      <c r="T182" s="8">
        <f t="shared" si="27"/>
        <v>3373.0038164251209</v>
      </c>
      <c r="U182" s="8">
        <f t="shared" si="28"/>
        <v>2887.5159323671501</v>
      </c>
      <c r="V182" s="8">
        <f t="shared" si="29"/>
        <v>2416.3918260869573</v>
      </c>
      <c r="W182" s="8">
        <f t="shared" si="30"/>
        <v>2541.347816425121</v>
      </c>
      <c r="X182" s="8">
        <f t="shared" si="31"/>
        <v>262.50144839701363</v>
      </c>
      <c r="Y182" s="8">
        <f t="shared" si="32"/>
        <v>219.67198418972339</v>
      </c>
    </row>
    <row r="183" spans="1:25" s="5" customFormat="1">
      <c r="A183" s="5" t="s">
        <v>126</v>
      </c>
      <c r="B183" s="5" t="s">
        <v>242</v>
      </c>
      <c r="C183" s="5" t="s">
        <v>243</v>
      </c>
      <c r="D183" s="5">
        <v>12</v>
      </c>
      <c r="E183" s="6">
        <v>11.125</v>
      </c>
      <c r="F183" s="6">
        <f t="shared" si="22"/>
        <v>3.35</v>
      </c>
      <c r="G183" s="7">
        <f t="shared" si="25"/>
        <v>0.59104477611940298</v>
      </c>
      <c r="H183" s="7">
        <f t="shared" si="26"/>
        <v>0.62089552238805967</v>
      </c>
      <c r="I183" s="6">
        <v>1.98</v>
      </c>
      <c r="J183" s="6">
        <v>0.1</v>
      </c>
      <c r="K183" s="6">
        <v>1.27</v>
      </c>
      <c r="L183" s="6">
        <v>0</v>
      </c>
      <c r="M183" s="6">
        <v>3.35</v>
      </c>
      <c r="N183" s="8">
        <v>-5985.0516000000007</v>
      </c>
      <c r="O183" s="8">
        <v>30747.602800000001</v>
      </c>
      <c r="P183" s="8">
        <v>0</v>
      </c>
      <c r="Q183" s="8">
        <v>18225.911199999999</v>
      </c>
      <c r="R183" s="8">
        <f t="shared" si="23"/>
        <v>48973.513999999996</v>
      </c>
      <c r="S183" s="8">
        <f t="shared" si="24"/>
        <v>42988.462399999997</v>
      </c>
      <c r="T183" s="8">
        <f t="shared" si="27"/>
        <v>4402.1136179775276</v>
      </c>
      <c r="U183" s="8">
        <f t="shared" si="28"/>
        <v>4402.1136179775276</v>
      </c>
      <c r="V183" s="8">
        <f t="shared" si="29"/>
        <v>3864.1314516853931</v>
      </c>
      <c r="W183" s="8">
        <f t="shared" si="30"/>
        <v>2763.8294651685392</v>
      </c>
      <c r="X183" s="8">
        <f t="shared" si="31"/>
        <v>400.19214708886614</v>
      </c>
      <c r="Y183" s="8">
        <f t="shared" si="32"/>
        <v>351.28467742594484</v>
      </c>
    </row>
    <row r="184" spans="1:25" s="5" customFormat="1">
      <c r="A184" s="5" t="s">
        <v>35</v>
      </c>
      <c r="B184" s="5" t="s">
        <v>242</v>
      </c>
      <c r="C184" s="5" t="s">
        <v>244</v>
      </c>
      <c r="D184" s="5">
        <v>86</v>
      </c>
      <c r="E184" s="6">
        <v>83.75</v>
      </c>
      <c r="F184" s="6">
        <f t="shared" si="22"/>
        <v>25.23</v>
      </c>
      <c r="G184" s="7">
        <f t="shared" si="25"/>
        <v>0.3202536662703131</v>
      </c>
      <c r="H184" s="7">
        <f t="shared" si="26"/>
        <v>0.38565200158541418</v>
      </c>
      <c r="I184" s="6">
        <v>8.08</v>
      </c>
      <c r="J184" s="6">
        <v>1.65</v>
      </c>
      <c r="K184" s="6">
        <v>15.5</v>
      </c>
      <c r="L184" s="6">
        <v>1.88</v>
      </c>
      <c r="M184" s="6">
        <v>27.11</v>
      </c>
      <c r="N184" s="8">
        <v>-32575.809000000001</v>
      </c>
      <c r="O184" s="8">
        <v>226700.39300000001</v>
      </c>
      <c r="P184" s="8">
        <v>35994.936000000002</v>
      </c>
      <c r="Q184" s="8">
        <v>64813.105000000003</v>
      </c>
      <c r="R184" s="8">
        <f t="shared" si="23"/>
        <v>291513.49800000002</v>
      </c>
      <c r="S184" s="8">
        <f t="shared" si="24"/>
        <v>258937.68900000001</v>
      </c>
      <c r="T184" s="8">
        <f t="shared" si="27"/>
        <v>3480.7581850746269</v>
      </c>
      <c r="U184" s="8">
        <f t="shared" si="28"/>
        <v>3050.9679044776121</v>
      </c>
      <c r="V184" s="8">
        <f t="shared" si="29"/>
        <v>2662.0030208955227</v>
      </c>
      <c r="W184" s="8">
        <f t="shared" si="30"/>
        <v>2706.8703641791044</v>
      </c>
      <c r="X184" s="8">
        <f t="shared" si="31"/>
        <v>277.36071858887385</v>
      </c>
      <c r="Y184" s="8">
        <f t="shared" si="32"/>
        <v>242.00027462686569</v>
      </c>
    </row>
    <row r="185" spans="1:25" s="5" customFormat="1">
      <c r="A185" s="5" t="s">
        <v>35</v>
      </c>
      <c r="B185" s="5" t="s">
        <v>245</v>
      </c>
      <c r="C185" s="5" t="s">
        <v>246</v>
      </c>
      <c r="D185" s="5">
        <v>61</v>
      </c>
      <c r="E185" s="6">
        <v>60.75</v>
      </c>
      <c r="F185" s="6">
        <f t="shared" si="22"/>
        <v>15.719999999999999</v>
      </c>
      <c r="G185" s="7">
        <f t="shared" si="25"/>
        <v>0.18511450381679392</v>
      </c>
      <c r="H185" s="7">
        <f t="shared" si="26"/>
        <v>0.49300254452926212</v>
      </c>
      <c r="I185" s="6">
        <v>2.91</v>
      </c>
      <c r="J185" s="6">
        <v>4.84</v>
      </c>
      <c r="K185" s="6">
        <v>7.97</v>
      </c>
      <c r="L185" s="6">
        <v>0.78</v>
      </c>
      <c r="M185" s="6">
        <v>16.5</v>
      </c>
      <c r="N185" s="8">
        <v>-18507.537</v>
      </c>
      <c r="O185" s="8">
        <v>127221.47</v>
      </c>
      <c r="P185" s="8">
        <v>14969.291999999999</v>
      </c>
      <c r="Q185" s="8">
        <v>54675.203999999998</v>
      </c>
      <c r="R185" s="8">
        <f t="shared" si="23"/>
        <v>181896.674</v>
      </c>
      <c r="S185" s="8">
        <f t="shared" si="24"/>
        <v>163389.13699999999</v>
      </c>
      <c r="T185" s="8">
        <f t="shared" si="27"/>
        <v>2994.1839341563787</v>
      </c>
      <c r="U185" s="8">
        <f t="shared" si="28"/>
        <v>2747.7758353909467</v>
      </c>
      <c r="V185" s="8">
        <f t="shared" si="29"/>
        <v>2443.1250205761316</v>
      </c>
      <c r="W185" s="8">
        <f t="shared" si="30"/>
        <v>2094.1805761316873</v>
      </c>
      <c r="X185" s="8">
        <f t="shared" si="31"/>
        <v>249.79780321735879</v>
      </c>
      <c r="Y185" s="8">
        <f t="shared" si="32"/>
        <v>222.10227459783016</v>
      </c>
    </row>
    <row r="186" spans="1:25" s="5" customFormat="1">
      <c r="A186" s="5" t="s">
        <v>32</v>
      </c>
      <c r="B186" s="5" t="s">
        <v>247</v>
      </c>
      <c r="C186" s="5" t="s">
        <v>248</v>
      </c>
      <c r="D186" s="5">
        <v>44</v>
      </c>
      <c r="E186" s="6">
        <v>42.125</v>
      </c>
      <c r="F186" s="6">
        <f t="shared" si="22"/>
        <v>11.94</v>
      </c>
      <c r="G186" s="7">
        <f t="shared" si="25"/>
        <v>0.60050251256281406</v>
      </c>
      <c r="H186" s="7">
        <f t="shared" si="26"/>
        <v>0.76800670016750416</v>
      </c>
      <c r="I186" s="6">
        <v>7.17</v>
      </c>
      <c r="J186" s="6">
        <v>2</v>
      </c>
      <c r="K186" s="6">
        <v>2.77</v>
      </c>
      <c r="L186" s="6">
        <v>1.38</v>
      </c>
      <c r="M186" s="6">
        <v>13.32</v>
      </c>
      <c r="N186" s="8">
        <v>-17069.995999999999</v>
      </c>
      <c r="O186" s="8">
        <v>114094.219</v>
      </c>
      <c r="P186" s="8">
        <v>19767.78</v>
      </c>
      <c r="Q186" s="8">
        <v>35465.849000000002</v>
      </c>
      <c r="R186" s="8">
        <f t="shared" si="23"/>
        <v>149560.068</v>
      </c>
      <c r="S186" s="8">
        <f t="shared" si="24"/>
        <v>132490.07199999999</v>
      </c>
      <c r="T186" s="8">
        <f t="shared" si="27"/>
        <v>3550.3873709198815</v>
      </c>
      <c r="U186" s="8">
        <f t="shared" si="28"/>
        <v>3081.1225637982197</v>
      </c>
      <c r="V186" s="8">
        <f t="shared" si="29"/>
        <v>2675.9001068249254</v>
      </c>
      <c r="W186" s="8">
        <f t="shared" si="30"/>
        <v>2708.4681068249256</v>
      </c>
      <c r="X186" s="8">
        <f t="shared" si="31"/>
        <v>280.10205125438364</v>
      </c>
      <c r="Y186" s="8">
        <f t="shared" si="32"/>
        <v>243.2636460749932</v>
      </c>
    </row>
    <row r="187" spans="1:25" s="5" customFormat="1">
      <c r="A187" s="5" t="s">
        <v>126</v>
      </c>
      <c r="B187" s="5" t="s">
        <v>249</v>
      </c>
      <c r="C187" s="5" t="s">
        <v>250</v>
      </c>
      <c r="D187" s="5">
        <v>30</v>
      </c>
      <c r="E187" s="6">
        <v>30</v>
      </c>
      <c r="F187" s="6">
        <f t="shared" si="22"/>
        <v>9.56</v>
      </c>
      <c r="G187" s="7">
        <f t="shared" si="25"/>
        <v>0.30648535564853557</v>
      </c>
      <c r="H187" s="7">
        <f t="shared" si="26"/>
        <v>0.41108786610878661</v>
      </c>
      <c r="I187" s="6">
        <v>2.93</v>
      </c>
      <c r="J187" s="6">
        <v>1</v>
      </c>
      <c r="K187" s="6">
        <v>5.63</v>
      </c>
      <c r="L187" s="6">
        <v>0</v>
      </c>
      <c r="M187" s="6">
        <v>9.56</v>
      </c>
      <c r="N187" s="8">
        <v>-8300.1859999999997</v>
      </c>
      <c r="O187" s="8">
        <v>80640.69</v>
      </c>
      <c r="P187" s="8">
        <v>9635.6129999999994</v>
      </c>
      <c r="Q187" s="8">
        <v>19204.647000000001</v>
      </c>
      <c r="R187" s="8">
        <f t="shared" si="23"/>
        <v>99845.337</v>
      </c>
      <c r="S187" s="8">
        <f t="shared" si="24"/>
        <v>91545.150999999998</v>
      </c>
      <c r="T187" s="8">
        <f t="shared" si="27"/>
        <v>3328.1779000000001</v>
      </c>
      <c r="U187" s="8">
        <f t="shared" si="28"/>
        <v>3006.9908</v>
      </c>
      <c r="V187" s="8">
        <f t="shared" si="29"/>
        <v>2730.3179333333333</v>
      </c>
      <c r="W187" s="8">
        <f t="shared" si="30"/>
        <v>2688.0230000000001</v>
      </c>
      <c r="X187" s="8">
        <f t="shared" si="31"/>
        <v>273.36279999999999</v>
      </c>
      <c r="Y187" s="8">
        <f t="shared" si="32"/>
        <v>248.2107212121212</v>
      </c>
    </row>
    <row r="188" spans="1:25" s="5" customFormat="1">
      <c r="A188" s="5" t="s">
        <v>126</v>
      </c>
      <c r="B188" s="5" t="s">
        <v>251</v>
      </c>
      <c r="C188" s="5" t="s">
        <v>252</v>
      </c>
      <c r="D188" s="5">
        <v>15</v>
      </c>
      <c r="E188" s="6">
        <v>14.25</v>
      </c>
      <c r="F188" s="6">
        <f t="shared" si="22"/>
        <v>4.71</v>
      </c>
      <c r="G188" s="7">
        <f t="shared" si="25"/>
        <v>0.53078556263269638</v>
      </c>
      <c r="H188" s="7">
        <f t="shared" si="26"/>
        <v>0.72823779193205951</v>
      </c>
      <c r="I188" s="6">
        <v>2.5</v>
      </c>
      <c r="J188" s="6">
        <v>0.93</v>
      </c>
      <c r="K188" s="6">
        <v>1.28</v>
      </c>
      <c r="L188" s="6">
        <v>0.25</v>
      </c>
      <c r="M188" s="6">
        <v>4.96</v>
      </c>
      <c r="N188" s="8">
        <v>-6076.2250000000004</v>
      </c>
      <c r="O188" s="8">
        <v>49364.47</v>
      </c>
      <c r="P188" s="8">
        <v>5967</v>
      </c>
      <c r="Q188" s="8">
        <v>12604.897000000001</v>
      </c>
      <c r="R188" s="8">
        <f t="shared" si="23"/>
        <v>61969.366999999998</v>
      </c>
      <c r="S188" s="8">
        <f t="shared" si="24"/>
        <v>55893.142</v>
      </c>
      <c r="T188" s="8">
        <f t="shared" si="27"/>
        <v>4348.7275087719299</v>
      </c>
      <c r="U188" s="8">
        <f t="shared" si="28"/>
        <v>3929.9906666666666</v>
      </c>
      <c r="V188" s="8">
        <f t="shared" si="29"/>
        <v>3503.5889122807016</v>
      </c>
      <c r="W188" s="8">
        <f t="shared" si="30"/>
        <v>3464.1733333333336</v>
      </c>
      <c r="X188" s="8">
        <f t="shared" si="31"/>
        <v>357.27187878787879</v>
      </c>
      <c r="Y188" s="8">
        <f t="shared" si="32"/>
        <v>318.50808293460926</v>
      </c>
    </row>
    <row r="189" spans="1:25" s="5" customFormat="1">
      <c r="A189" s="5" t="s">
        <v>126</v>
      </c>
      <c r="B189" s="5" t="s">
        <v>253</v>
      </c>
      <c r="C189" s="5" t="s">
        <v>254</v>
      </c>
      <c r="D189" s="5">
        <v>18</v>
      </c>
      <c r="E189" s="6">
        <v>16.625</v>
      </c>
      <c r="F189" s="6">
        <f t="shared" si="22"/>
        <v>6.75</v>
      </c>
      <c r="G189" s="7">
        <f t="shared" si="25"/>
        <v>0.29185185185185186</v>
      </c>
      <c r="H189" s="7">
        <f t="shared" si="26"/>
        <v>0.72888888888888892</v>
      </c>
      <c r="I189" s="6">
        <v>1.97</v>
      </c>
      <c r="J189" s="6">
        <v>2.95</v>
      </c>
      <c r="K189" s="6">
        <v>1.83</v>
      </c>
      <c r="L189" s="6">
        <v>0.6</v>
      </c>
      <c r="M189" s="6">
        <v>7.35</v>
      </c>
      <c r="N189" s="8">
        <v>-5041.1909999999998</v>
      </c>
      <c r="O189" s="8">
        <v>67225.081000000006</v>
      </c>
      <c r="P189" s="8">
        <v>17788.511999999999</v>
      </c>
      <c r="Q189" s="8">
        <v>21959.672999999999</v>
      </c>
      <c r="R189" s="8">
        <f t="shared" si="23"/>
        <v>89184.754000000001</v>
      </c>
      <c r="S189" s="8">
        <f t="shared" si="24"/>
        <v>84143.562999999995</v>
      </c>
      <c r="T189" s="8">
        <f t="shared" si="27"/>
        <v>5364.4964812030075</v>
      </c>
      <c r="U189" s="8">
        <f t="shared" si="28"/>
        <v>4294.5107969924811</v>
      </c>
      <c r="V189" s="8">
        <f t="shared" si="29"/>
        <v>3991.281263157894</v>
      </c>
      <c r="W189" s="8">
        <f t="shared" si="30"/>
        <v>4043.6138947368427</v>
      </c>
      <c r="X189" s="8">
        <f t="shared" si="31"/>
        <v>390.41007245386191</v>
      </c>
      <c r="Y189" s="8">
        <f t="shared" si="32"/>
        <v>362.84375119617221</v>
      </c>
    </row>
    <row r="190" spans="1:25" s="5" customFormat="1">
      <c r="A190" s="5" t="s">
        <v>126</v>
      </c>
      <c r="B190" s="5" t="s">
        <v>255</v>
      </c>
      <c r="C190" s="5" t="s">
        <v>305</v>
      </c>
      <c r="D190" s="5">
        <v>24</v>
      </c>
      <c r="E190" s="6">
        <v>23.375</v>
      </c>
      <c r="F190" s="6">
        <f t="shared" si="22"/>
        <v>7.48</v>
      </c>
      <c r="G190" s="7">
        <f t="shared" si="25"/>
        <v>0.13368983957219249</v>
      </c>
      <c r="H190" s="7">
        <f t="shared" si="26"/>
        <v>0.46524064171122992</v>
      </c>
      <c r="I190" s="6">
        <v>1</v>
      </c>
      <c r="J190" s="6">
        <v>2.48</v>
      </c>
      <c r="K190" s="6">
        <v>4</v>
      </c>
      <c r="L190" s="6">
        <v>2.0099999999999998</v>
      </c>
      <c r="M190" s="6">
        <v>9.49</v>
      </c>
      <c r="N190" s="8">
        <v>-6368.9170000000004</v>
      </c>
      <c r="O190" s="8">
        <v>113281.20299999999</v>
      </c>
      <c r="P190" s="8">
        <v>10198.85</v>
      </c>
      <c r="Q190" s="8">
        <v>17014.973999999998</v>
      </c>
      <c r="R190" s="8">
        <f t="shared" si="23"/>
        <v>130296.177</v>
      </c>
      <c r="S190" s="8">
        <f t="shared" si="24"/>
        <v>123927.26</v>
      </c>
      <c r="T190" s="8">
        <f t="shared" si="27"/>
        <v>5574.1679999999997</v>
      </c>
      <c r="U190" s="8">
        <f t="shared" si="28"/>
        <v>5137.8535614973262</v>
      </c>
      <c r="V190" s="8">
        <f t="shared" si="29"/>
        <v>4865.3865240641708</v>
      </c>
      <c r="W190" s="8">
        <f t="shared" si="30"/>
        <v>4846.2546737967914</v>
      </c>
      <c r="X190" s="8">
        <f t="shared" si="31"/>
        <v>467.07759649975691</v>
      </c>
      <c r="Y190" s="8">
        <f t="shared" si="32"/>
        <v>442.30786582401555</v>
      </c>
    </row>
    <row r="191" spans="1:25" s="5" customFormat="1">
      <c r="A191" s="5" t="s">
        <v>126</v>
      </c>
      <c r="B191" s="5" t="s">
        <v>255</v>
      </c>
      <c r="C191" s="5" t="s">
        <v>256</v>
      </c>
      <c r="D191" s="5">
        <v>7</v>
      </c>
      <c r="E191" s="6">
        <v>6.125</v>
      </c>
      <c r="F191" s="6">
        <f t="shared" si="22"/>
        <v>2.9</v>
      </c>
      <c r="G191" s="7">
        <f t="shared" si="25"/>
        <v>0.34482758620689657</v>
      </c>
      <c r="H191" s="7">
        <f t="shared" si="26"/>
        <v>0.65517241379310343</v>
      </c>
      <c r="I191" s="6">
        <v>1</v>
      </c>
      <c r="J191" s="6">
        <v>0.9</v>
      </c>
      <c r="K191" s="6">
        <v>1</v>
      </c>
      <c r="L191" s="6">
        <v>0</v>
      </c>
      <c r="M191" s="6">
        <v>2.9</v>
      </c>
      <c r="N191" s="8">
        <v>0</v>
      </c>
      <c r="O191" s="8">
        <v>0</v>
      </c>
      <c r="P191" s="8">
        <v>0</v>
      </c>
      <c r="Q191" s="8">
        <v>0</v>
      </c>
      <c r="R191" s="8">
        <f t="shared" si="23"/>
        <v>0</v>
      </c>
      <c r="S191" s="8">
        <f t="shared" si="24"/>
        <v>0</v>
      </c>
      <c r="T191" s="8">
        <f t="shared" si="27"/>
        <v>0</v>
      </c>
      <c r="U191" s="8">
        <f t="shared" si="28"/>
        <v>0</v>
      </c>
      <c r="V191" s="8">
        <f t="shared" si="29"/>
        <v>0</v>
      </c>
      <c r="W191" s="8">
        <f t="shared" si="30"/>
        <v>0</v>
      </c>
      <c r="X191" s="8">
        <f t="shared" si="31"/>
        <v>0</v>
      </c>
      <c r="Y191" s="8">
        <f t="shared" si="32"/>
        <v>0</v>
      </c>
    </row>
    <row r="192" spans="1:25" s="5" customFormat="1">
      <c r="A192" s="5" t="s">
        <v>126</v>
      </c>
      <c r="B192" t="s">
        <v>328</v>
      </c>
      <c r="C192" t="s">
        <v>329</v>
      </c>
      <c r="D192" s="5">
        <v>21</v>
      </c>
      <c r="E192" s="6">
        <v>20.5</v>
      </c>
      <c r="F192" s="6">
        <v>6.2</v>
      </c>
      <c r="G192" s="7">
        <f t="shared" si="25"/>
        <v>0.24193548387096772</v>
      </c>
      <c r="H192" s="7">
        <f t="shared" si="26"/>
        <v>0.40322580645161288</v>
      </c>
      <c r="I192" s="6">
        <v>1.5</v>
      </c>
      <c r="J192" s="6">
        <v>1</v>
      </c>
      <c r="K192" s="6">
        <v>3.7</v>
      </c>
      <c r="L192" s="6">
        <v>1</v>
      </c>
      <c r="M192" s="6">
        <f>+L192+K192+J192+I192</f>
        <v>7.2</v>
      </c>
      <c r="N192" s="8">
        <v>-21466</v>
      </c>
      <c r="O192" s="8">
        <v>55458</v>
      </c>
      <c r="P192" s="8">
        <v>28621</v>
      </c>
      <c r="Q192" s="8">
        <v>37887</v>
      </c>
      <c r="R192" s="8">
        <f t="shared" si="23"/>
        <v>93345</v>
      </c>
      <c r="S192" s="8">
        <f t="shared" si="24"/>
        <v>71879</v>
      </c>
      <c r="T192" s="8">
        <f t="shared" si="27"/>
        <v>4553.4146341463411</v>
      </c>
      <c r="U192" s="8">
        <f t="shared" si="28"/>
        <v>3157.268292682927</v>
      </c>
      <c r="V192" s="8">
        <f t="shared" si="29"/>
        <v>2110.1463414634145</v>
      </c>
      <c r="W192" s="8">
        <f t="shared" si="30"/>
        <v>2705.268292682927</v>
      </c>
      <c r="X192" s="8">
        <f t="shared" si="31"/>
        <v>287.02439024390247</v>
      </c>
      <c r="Y192" s="8">
        <f t="shared" si="32"/>
        <v>191.83148558758313</v>
      </c>
    </row>
    <row r="193" spans="1:25" s="5" customFormat="1">
      <c r="A193" s="5" t="s">
        <v>126</v>
      </c>
      <c r="B193" s="5" t="s">
        <v>257</v>
      </c>
      <c r="C193" s="5" t="s">
        <v>258</v>
      </c>
      <c r="D193" s="5">
        <v>17</v>
      </c>
      <c r="E193" s="6">
        <v>16.625</v>
      </c>
      <c r="F193" s="6">
        <f t="shared" si="22"/>
        <v>5.25</v>
      </c>
      <c r="G193" s="7">
        <f t="shared" si="25"/>
        <v>0</v>
      </c>
      <c r="H193" s="7">
        <f t="shared" si="26"/>
        <v>0.23809523809523808</v>
      </c>
      <c r="I193" s="6">
        <v>0</v>
      </c>
      <c r="J193" s="6">
        <v>1.25</v>
      </c>
      <c r="K193" s="6">
        <v>4</v>
      </c>
      <c r="L193" s="6">
        <v>0</v>
      </c>
      <c r="M193" s="6">
        <v>5.25</v>
      </c>
      <c r="N193" s="8">
        <v>-5237.0870000000004</v>
      </c>
      <c r="O193" s="8">
        <v>42828.298999999999</v>
      </c>
      <c r="P193" s="8">
        <v>5782.1040000000003</v>
      </c>
      <c r="Q193" s="8">
        <v>11755.807000000001</v>
      </c>
      <c r="R193" s="8">
        <f t="shared" si="23"/>
        <v>54584.106</v>
      </c>
      <c r="S193" s="8">
        <f t="shared" si="24"/>
        <v>49347.019</v>
      </c>
      <c r="T193" s="8">
        <f t="shared" si="27"/>
        <v>3283.2544962406014</v>
      </c>
      <c r="U193" s="8">
        <f t="shared" si="28"/>
        <v>2935.4587669172934</v>
      </c>
      <c r="V193" s="8">
        <f t="shared" si="29"/>
        <v>2620.446015037594</v>
      </c>
      <c r="W193" s="8">
        <f t="shared" si="30"/>
        <v>2576.1382857142858</v>
      </c>
      <c r="X193" s="8">
        <f t="shared" si="31"/>
        <v>266.85988790157211</v>
      </c>
      <c r="Y193" s="8">
        <f t="shared" si="32"/>
        <v>238.22236500341762</v>
      </c>
    </row>
    <row r="194" spans="1:25" s="5" customFormat="1">
      <c r="A194" s="5" t="s">
        <v>35</v>
      </c>
      <c r="B194" s="5" t="s">
        <v>257</v>
      </c>
      <c r="C194" s="5" t="s">
        <v>259</v>
      </c>
      <c r="D194" s="5">
        <v>75</v>
      </c>
      <c r="E194" s="6">
        <v>75</v>
      </c>
      <c r="F194" s="6">
        <f t="shared" si="22"/>
        <v>18.350000000000001</v>
      </c>
      <c r="G194" s="7">
        <f t="shared" si="25"/>
        <v>0.108991825613079</v>
      </c>
      <c r="H194" s="7">
        <f t="shared" si="26"/>
        <v>0.41144414168937327</v>
      </c>
      <c r="I194" s="6">
        <v>2</v>
      </c>
      <c r="J194" s="6">
        <v>5.55</v>
      </c>
      <c r="K194" s="6">
        <v>10.8</v>
      </c>
      <c r="L194" s="6">
        <v>1.43</v>
      </c>
      <c r="M194" s="6">
        <v>19.78</v>
      </c>
      <c r="N194" s="8">
        <v>-23170.420999999998</v>
      </c>
      <c r="O194" s="8">
        <v>157604.15400000001</v>
      </c>
      <c r="P194" s="8">
        <v>24890.7</v>
      </c>
      <c r="Q194" s="8">
        <v>46652.81</v>
      </c>
      <c r="R194" s="8">
        <f t="shared" si="23"/>
        <v>204256.96400000001</v>
      </c>
      <c r="S194" s="8">
        <f t="shared" si="24"/>
        <v>181086.54300000001</v>
      </c>
      <c r="T194" s="8">
        <f t="shared" si="27"/>
        <v>2723.4261866666666</v>
      </c>
      <c r="U194" s="8">
        <f t="shared" si="28"/>
        <v>2391.5501866666668</v>
      </c>
      <c r="V194" s="8">
        <f t="shared" si="29"/>
        <v>2082.6112399999997</v>
      </c>
      <c r="W194" s="8">
        <f t="shared" si="30"/>
        <v>2101.3887199999999</v>
      </c>
      <c r="X194" s="8">
        <f t="shared" si="31"/>
        <v>217.41365333333334</v>
      </c>
      <c r="Y194" s="8">
        <f t="shared" si="32"/>
        <v>189.32829454545453</v>
      </c>
    </row>
    <row r="195" spans="1:25" s="5" customFormat="1">
      <c r="A195" s="5" t="s">
        <v>40</v>
      </c>
      <c r="B195" s="5" t="s">
        <v>257</v>
      </c>
      <c r="C195" s="5" t="s">
        <v>260</v>
      </c>
      <c r="D195" s="5">
        <v>110</v>
      </c>
      <c r="E195" s="6">
        <v>110.5</v>
      </c>
      <c r="F195" s="6">
        <f t="shared" si="22"/>
        <v>25.58</v>
      </c>
      <c r="G195" s="7">
        <f t="shared" si="25"/>
        <v>0.21110242376856922</v>
      </c>
      <c r="H195" s="7">
        <f t="shared" si="26"/>
        <v>0.32056293979671618</v>
      </c>
      <c r="I195" s="6">
        <v>5.4</v>
      </c>
      <c r="J195" s="6">
        <v>2.8</v>
      </c>
      <c r="K195" s="6">
        <v>17.38</v>
      </c>
      <c r="L195" s="6">
        <v>2.4700000000000002</v>
      </c>
      <c r="M195" s="6">
        <v>28.05</v>
      </c>
      <c r="N195" s="8">
        <v>-31717.343000000001</v>
      </c>
      <c r="O195" s="8">
        <v>211562.33199999999</v>
      </c>
      <c r="P195" s="8">
        <v>44933.52</v>
      </c>
      <c r="Q195" s="8">
        <v>78397.191999999995</v>
      </c>
      <c r="R195" s="8">
        <f t="shared" si="23"/>
        <v>289959.52399999998</v>
      </c>
      <c r="S195" s="8">
        <f t="shared" si="24"/>
        <v>258242.18099999998</v>
      </c>
      <c r="T195" s="8">
        <f t="shared" si="27"/>
        <v>2624.0680904977376</v>
      </c>
      <c r="U195" s="8">
        <f t="shared" si="28"/>
        <v>2217.4299004524887</v>
      </c>
      <c r="V195" s="8">
        <f t="shared" si="29"/>
        <v>1930.3951221719456</v>
      </c>
      <c r="W195" s="8">
        <f t="shared" si="30"/>
        <v>1914.5912398190044</v>
      </c>
      <c r="X195" s="8">
        <f t="shared" si="31"/>
        <v>201.58453640477171</v>
      </c>
      <c r="Y195" s="8">
        <f t="shared" si="32"/>
        <v>175.49046565199504</v>
      </c>
    </row>
    <row r="196" spans="1:25" s="5" customFormat="1">
      <c r="A196" s="4" t="s">
        <v>32</v>
      </c>
      <c r="B196" s="5" t="s">
        <v>257</v>
      </c>
      <c r="C196" s="5" t="s">
        <v>261</v>
      </c>
      <c r="D196" s="5">
        <v>39</v>
      </c>
      <c r="E196" s="6">
        <v>36.375</v>
      </c>
      <c r="F196" s="6">
        <f t="shared" si="22"/>
        <v>11.440000000000001</v>
      </c>
      <c r="G196" s="7">
        <f t="shared" si="25"/>
        <v>0.24650349650349646</v>
      </c>
      <c r="H196" s="7">
        <f t="shared" si="26"/>
        <v>0.4213286713286713</v>
      </c>
      <c r="I196" s="6">
        <v>2.82</v>
      </c>
      <c r="J196" s="6">
        <v>2</v>
      </c>
      <c r="K196" s="6">
        <v>6.62</v>
      </c>
      <c r="L196" s="6">
        <v>2</v>
      </c>
      <c r="M196" s="6">
        <v>13.44</v>
      </c>
      <c r="N196" s="8">
        <v>-13793.857</v>
      </c>
      <c r="O196" s="8">
        <v>93684.5</v>
      </c>
      <c r="P196" s="8">
        <v>26490.216</v>
      </c>
      <c r="Q196" s="8">
        <v>47863.216</v>
      </c>
      <c r="R196" s="8">
        <f t="shared" si="23"/>
        <v>141547.71600000001</v>
      </c>
      <c r="S196" s="8">
        <f t="shared" si="24"/>
        <v>127753.85900000001</v>
      </c>
      <c r="T196" s="8">
        <f t="shared" si="27"/>
        <v>3891.3461443298975</v>
      </c>
      <c r="U196" s="8">
        <f t="shared" si="28"/>
        <v>3163.0927835051552</v>
      </c>
      <c r="V196" s="8">
        <f t="shared" si="29"/>
        <v>2783.8802199312718</v>
      </c>
      <c r="W196" s="8">
        <f t="shared" si="30"/>
        <v>2575.5189003436426</v>
      </c>
      <c r="X196" s="8">
        <f t="shared" si="31"/>
        <v>287.55388940955959</v>
      </c>
      <c r="Y196" s="8">
        <f t="shared" si="32"/>
        <v>253.08001999375199</v>
      </c>
    </row>
    <row r="197" spans="1:25" s="5" customFormat="1">
      <c r="A197" s="4" t="s">
        <v>40</v>
      </c>
      <c r="B197" s="5" t="s">
        <v>257</v>
      </c>
      <c r="C197" s="5" t="s">
        <v>262</v>
      </c>
      <c r="D197" s="5">
        <v>99</v>
      </c>
      <c r="E197" s="6">
        <v>100.75</v>
      </c>
      <c r="F197" s="6">
        <f t="shared" si="22"/>
        <v>30.33</v>
      </c>
      <c r="G197" s="7">
        <f t="shared" si="25"/>
        <v>0.19386745796241345</v>
      </c>
      <c r="H197" s="7">
        <f t="shared" si="26"/>
        <v>0.32179360369271348</v>
      </c>
      <c r="I197" s="6">
        <v>5.88</v>
      </c>
      <c r="J197" s="6">
        <v>3.88</v>
      </c>
      <c r="K197" s="6">
        <v>20.57</v>
      </c>
      <c r="L197" s="6">
        <v>1.75</v>
      </c>
      <c r="M197" s="6">
        <v>32.08</v>
      </c>
      <c r="N197" s="8">
        <v>-35417.095999999998</v>
      </c>
      <c r="O197" s="8">
        <v>244854.049</v>
      </c>
      <c r="P197" s="8">
        <v>47051.495000000003</v>
      </c>
      <c r="Q197" s="8">
        <v>82226.686000000002</v>
      </c>
      <c r="R197" s="8">
        <f t="shared" si="23"/>
        <v>327080.73499999999</v>
      </c>
      <c r="S197" s="8">
        <f t="shared" si="24"/>
        <v>291663.63899999997</v>
      </c>
      <c r="T197" s="8">
        <f t="shared" si="27"/>
        <v>3246.4589081885856</v>
      </c>
      <c r="U197" s="8">
        <f t="shared" si="28"/>
        <v>2779.4465508684862</v>
      </c>
      <c r="V197" s="8">
        <f t="shared" si="29"/>
        <v>2427.9120992555827</v>
      </c>
      <c r="W197" s="8">
        <f t="shared" si="30"/>
        <v>2430.313141439206</v>
      </c>
      <c r="X197" s="8">
        <f t="shared" si="31"/>
        <v>252.67695916986239</v>
      </c>
      <c r="Y197" s="8">
        <f t="shared" si="32"/>
        <v>220.71928175050752</v>
      </c>
    </row>
    <row r="198" spans="1:25" s="5" customFormat="1">
      <c r="A198" s="4" t="s">
        <v>126</v>
      </c>
      <c r="B198" s="5" t="s">
        <v>263</v>
      </c>
      <c r="C198" s="5" t="s">
        <v>264</v>
      </c>
      <c r="D198" s="5">
        <v>32</v>
      </c>
      <c r="E198" s="6">
        <v>30.875</v>
      </c>
      <c r="F198" s="6">
        <f t="shared" si="22"/>
        <v>9.3500000000000014</v>
      </c>
      <c r="G198" s="7">
        <f t="shared" si="25"/>
        <v>0.32085561497326198</v>
      </c>
      <c r="H198" s="7">
        <f t="shared" si="26"/>
        <v>0.44919786096256681</v>
      </c>
      <c r="I198" s="6">
        <v>3</v>
      </c>
      <c r="J198" s="6">
        <v>1.2</v>
      </c>
      <c r="K198" s="6">
        <v>5.15</v>
      </c>
      <c r="L198" s="6">
        <v>1.75</v>
      </c>
      <c r="M198" s="6">
        <v>11.1</v>
      </c>
      <c r="N198" s="8">
        <v>-12322.555</v>
      </c>
      <c r="O198" s="8">
        <v>81216.763000000006</v>
      </c>
      <c r="P198" s="8">
        <v>9971</v>
      </c>
      <c r="Q198" s="8">
        <v>19890.251</v>
      </c>
      <c r="R198" s="8">
        <f t="shared" si="23"/>
        <v>101107.01400000001</v>
      </c>
      <c r="S198" s="8">
        <f t="shared" si="24"/>
        <v>88784.459000000003</v>
      </c>
      <c r="T198" s="8">
        <f t="shared" si="27"/>
        <v>3274.7211012145754</v>
      </c>
      <c r="U198" s="8">
        <f t="shared" si="28"/>
        <v>2951.7737327935224</v>
      </c>
      <c r="V198" s="8">
        <f t="shared" si="29"/>
        <v>2552.6626396761135</v>
      </c>
      <c r="W198" s="8">
        <f t="shared" si="30"/>
        <v>2630.5024453441297</v>
      </c>
      <c r="X198" s="8">
        <f t="shared" si="31"/>
        <v>268.34306661759297</v>
      </c>
      <c r="Y198" s="8">
        <f t="shared" si="32"/>
        <v>232.06023997055578</v>
      </c>
    </row>
    <row r="199" spans="1:25" s="5" customFormat="1">
      <c r="A199" s="4" t="s">
        <v>126</v>
      </c>
      <c r="B199" s="5" t="s">
        <v>263</v>
      </c>
      <c r="C199" s="5" t="s">
        <v>265</v>
      </c>
      <c r="D199" s="5">
        <v>1</v>
      </c>
      <c r="E199" s="6">
        <v>1</v>
      </c>
      <c r="F199" s="6">
        <f t="shared" ref="F199:F227" si="33">+I199+J199+K199</f>
        <v>1.2</v>
      </c>
      <c r="G199" s="7">
        <f t="shared" si="25"/>
        <v>0</v>
      </c>
      <c r="H199" s="7">
        <f t="shared" si="26"/>
        <v>0.16666666666666669</v>
      </c>
      <c r="I199" s="6">
        <v>0</v>
      </c>
      <c r="J199" s="6">
        <v>0.2</v>
      </c>
      <c r="K199" s="6">
        <v>1</v>
      </c>
      <c r="L199" s="6">
        <v>0</v>
      </c>
      <c r="M199" s="6">
        <v>1.2</v>
      </c>
      <c r="N199" s="8">
        <v>0</v>
      </c>
      <c r="O199" s="8">
        <v>9381.4740000000002</v>
      </c>
      <c r="P199" s="8">
        <v>0</v>
      </c>
      <c r="Q199" s="8">
        <v>31.552</v>
      </c>
      <c r="R199" s="8">
        <f t="shared" ref="R199:R227" si="34">+Q199+O199</f>
        <v>9413.0259999999998</v>
      </c>
      <c r="S199" s="8">
        <f t="shared" ref="S199:S227" si="35">+R199+N199</f>
        <v>9413.0259999999998</v>
      </c>
      <c r="T199" s="8">
        <f t="shared" si="27"/>
        <v>9413.0259999999998</v>
      </c>
      <c r="U199" s="8">
        <f t="shared" si="28"/>
        <v>9413.0259999999998</v>
      </c>
      <c r="V199" s="8">
        <f t="shared" si="29"/>
        <v>9413.0259999999998</v>
      </c>
      <c r="W199" s="8">
        <f t="shared" si="30"/>
        <v>9381.4740000000002</v>
      </c>
      <c r="X199" s="8">
        <f t="shared" si="31"/>
        <v>855.72963636363636</v>
      </c>
      <c r="Y199" s="8">
        <f t="shared" si="32"/>
        <v>855.72963636363636</v>
      </c>
    </row>
    <row r="200" spans="1:25" s="5" customFormat="1">
      <c r="A200" s="4" t="s">
        <v>126</v>
      </c>
      <c r="B200" s="5" t="s">
        <v>263</v>
      </c>
      <c r="C200" s="5" t="s">
        <v>266</v>
      </c>
      <c r="D200" s="5">
        <v>9</v>
      </c>
      <c r="E200" s="6">
        <v>6.625</v>
      </c>
      <c r="F200" s="6">
        <f t="shared" si="33"/>
        <v>2.7</v>
      </c>
      <c r="G200" s="7">
        <f t="shared" ref="G200:G228" si="36">+I200/F200</f>
        <v>0</v>
      </c>
      <c r="H200" s="7">
        <f t="shared" ref="H200:H228" si="37">+(I200+J200)/F200</f>
        <v>0.37037037037037035</v>
      </c>
      <c r="I200" s="6">
        <v>0</v>
      </c>
      <c r="J200" s="6">
        <v>1</v>
      </c>
      <c r="K200" s="6">
        <v>1.7</v>
      </c>
      <c r="L200" s="6">
        <v>0</v>
      </c>
      <c r="M200" s="6">
        <v>2.7</v>
      </c>
      <c r="N200" s="8">
        <v>0</v>
      </c>
      <c r="O200" s="8">
        <v>0</v>
      </c>
      <c r="P200" s="8">
        <v>0</v>
      </c>
      <c r="Q200" s="8">
        <v>362.6</v>
      </c>
      <c r="R200" s="8">
        <f t="shared" si="34"/>
        <v>362.6</v>
      </c>
      <c r="S200" s="8">
        <f t="shared" si="35"/>
        <v>362.6</v>
      </c>
      <c r="T200" s="8">
        <f t="shared" ref="T200:T228" si="38">+R200/E200</f>
        <v>54.732075471698117</v>
      </c>
      <c r="U200" s="8">
        <f t="shared" ref="U200:U228" si="39">+(R200-P200)/E200</f>
        <v>54.732075471698117</v>
      </c>
      <c r="V200" s="8">
        <f t="shared" ref="V200:V228" si="40">+(S200-P200)/E200</f>
        <v>54.732075471698117</v>
      </c>
      <c r="W200" s="8">
        <f t="shared" ref="W200:W228" si="41">+O200/E200</f>
        <v>0</v>
      </c>
      <c r="X200" s="8">
        <f t="shared" ref="X200:X228" si="42">+U200/$X$1</f>
        <v>4.9756432246998292</v>
      </c>
      <c r="Y200" s="8">
        <f t="shared" ref="Y200:Y228" si="43">+V200/$X$1</f>
        <v>4.9756432246998292</v>
      </c>
    </row>
    <row r="201" spans="1:25" s="5" customFormat="1">
      <c r="A201" s="4" t="s">
        <v>32</v>
      </c>
      <c r="B201" s="5" t="s">
        <v>263</v>
      </c>
      <c r="C201" s="5" t="s">
        <v>267</v>
      </c>
      <c r="D201" s="5">
        <v>37</v>
      </c>
      <c r="E201" s="6">
        <v>32.125</v>
      </c>
      <c r="F201" s="6">
        <f t="shared" si="33"/>
        <v>14.25</v>
      </c>
      <c r="G201" s="7">
        <f t="shared" si="36"/>
        <v>0.1831578947368421</v>
      </c>
      <c r="H201" s="7">
        <f t="shared" si="37"/>
        <v>0.51017543859649117</v>
      </c>
      <c r="I201" s="6">
        <v>2.61</v>
      </c>
      <c r="J201" s="6">
        <v>4.66</v>
      </c>
      <c r="K201" s="6">
        <v>6.98</v>
      </c>
      <c r="L201" s="6">
        <v>0.69</v>
      </c>
      <c r="M201" s="6">
        <v>14.94</v>
      </c>
      <c r="N201" s="8">
        <v>-9811.2990000000009</v>
      </c>
      <c r="O201" s="8">
        <v>111215.37699999999</v>
      </c>
      <c r="P201" s="8">
        <v>11.179</v>
      </c>
      <c r="Q201" s="8">
        <v>20267.29</v>
      </c>
      <c r="R201" s="8">
        <f t="shared" si="34"/>
        <v>131482.66699999999</v>
      </c>
      <c r="S201" s="8">
        <f t="shared" si="35"/>
        <v>121671.36799999999</v>
      </c>
      <c r="T201" s="8">
        <f t="shared" si="38"/>
        <v>4092.8456653696494</v>
      </c>
      <c r="U201" s="8">
        <f t="shared" si="39"/>
        <v>4092.4976809338518</v>
      </c>
      <c r="V201" s="8">
        <f t="shared" si="40"/>
        <v>3787.0875953307386</v>
      </c>
      <c r="W201" s="8">
        <f t="shared" si="41"/>
        <v>3461.9572607003888</v>
      </c>
      <c r="X201" s="8">
        <f t="shared" si="42"/>
        <v>372.04524372125928</v>
      </c>
      <c r="Y201" s="8">
        <f t="shared" si="43"/>
        <v>344.28069048461259</v>
      </c>
    </row>
    <row r="202" spans="1:25" s="5" customFormat="1">
      <c r="A202" s="4" t="s">
        <v>32</v>
      </c>
      <c r="B202" s="5" t="s">
        <v>263</v>
      </c>
      <c r="C202" s="5" t="s">
        <v>268</v>
      </c>
      <c r="D202" s="5">
        <v>33</v>
      </c>
      <c r="E202" s="6">
        <v>32</v>
      </c>
      <c r="F202" s="6">
        <f t="shared" si="33"/>
        <v>10.629999999999999</v>
      </c>
      <c r="G202" s="7">
        <f t="shared" si="36"/>
        <v>0.35653809971777989</v>
      </c>
      <c r="H202" s="7">
        <f t="shared" si="37"/>
        <v>0.49576669802445911</v>
      </c>
      <c r="I202" s="6">
        <v>3.79</v>
      </c>
      <c r="J202" s="6">
        <v>1.48</v>
      </c>
      <c r="K202" s="6">
        <v>5.36</v>
      </c>
      <c r="L202" s="6">
        <v>1.5</v>
      </c>
      <c r="M202" s="6">
        <v>12.13</v>
      </c>
      <c r="N202" s="8">
        <v>-8377.0450000000001</v>
      </c>
      <c r="O202" s="8">
        <v>93122.68</v>
      </c>
      <c r="P202" s="8">
        <v>7405</v>
      </c>
      <c r="Q202" s="8">
        <v>15024.232</v>
      </c>
      <c r="R202" s="8">
        <f t="shared" si="34"/>
        <v>108146.912</v>
      </c>
      <c r="S202" s="8">
        <f t="shared" si="35"/>
        <v>99769.866999999998</v>
      </c>
      <c r="T202" s="8">
        <f t="shared" si="38"/>
        <v>3379.5909999999999</v>
      </c>
      <c r="U202" s="8">
        <f t="shared" si="39"/>
        <v>3148.1847499999999</v>
      </c>
      <c r="V202" s="8">
        <f t="shared" si="40"/>
        <v>2886.4020937499999</v>
      </c>
      <c r="W202" s="8">
        <f t="shared" si="41"/>
        <v>2910.0837499999998</v>
      </c>
      <c r="X202" s="8">
        <f t="shared" si="42"/>
        <v>286.19861363636363</v>
      </c>
      <c r="Y202" s="8">
        <f t="shared" si="43"/>
        <v>262.40019034090909</v>
      </c>
    </row>
    <row r="203" spans="1:25" s="5" customFormat="1">
      <c r="A203" s="4" t="s">
        <v>48</v>
      </c>
      <c r="B203" s="5" t="s">
        <v>263</v>
      </c>
      <c r="C203" s="5" t="s">
        <v>269</v>
      </c>
      <c r="D203" s="5">
        <v>181</v>
      </c>
      <c r="E203" s="6">
        <v>168.875</v>
      </c>
      <c r="F203" s="6">
        <f t="shared" si="33"/>
        <v>54.13</v>
      </c>
      <c r="G203" s="7">
        <f t="shared" si="36"/>
        <v>0.2590060964345095</v>
      </c>
      <c r="H203" s="7">
        <f t="shared" si="37"/>
        <v>0.63643081470533902</v>
      </c>
      <c r="I203" s="6">
        <v>14.02</v>
      </c>
      <c r="J203" s="6">
        <v>20.43</v>
      </c>
      <c r="K203" s="6">
        <v>19.68</v>
      </c>
      <c r="L203" s="6">
        <v>2.13</v>
      </c>
      <c r="M203" s="6">
        <v>56.26</v>
      </c>
      <c r="N203" s="8">
        <v>-56624.023999999998</v>
      </c>
      <c r="O203" s="8">
        <v>421019.62300000002</v>
      </c>
      <c r="P203" s="8">
        <v>65300</v>
      </c>
      <c r="Q203" s="8">
        <v>104956.677</v>
      </c>
      <c r="R203" s="8">
        <f t="shared" si="34"/>
        <v>525976.30000000005</v>
      </c>
      <c r="S203" s="8">
        <f t="shared" si="35"/>
        <v>469352.27600000007</v>
      </c>
      <c r="T203" s="8">
        <f t="shared" si="38"/>
        <v>3114.58948926721</v>
      </c>
      <c r="U203" s="8">
        <f t="shared" si="39"/>
        <v>2727.9129533678761</v>
      </c>
      <c r="V203" s="8">
        <f t="shared" si="40"/>
        <v>2392.6115529237604</v>
      </c>
      <c r="W203" s="8">
        <f t="shared" si="41"/>
        <v>2493.084370096225</v>
      </c>
      <c r="X203" s="8">
        <f t="shared" si="42"/>
        <v>247.99208666980692</v>
      </c>
      <c r="Y203" s="8">
        <f t="shared" si="43"/>
        <v>217.51014117488731</v>
      </c>
    </row>
    <row r="204" spans="1:25" s="5" customFormat="1">
      <c r="A204" s="4" t="s">
        <v>32</v>
      </c>
      <c r="B204" s="5" t="s">
        <v>270</v>
      </c>
      <c r="C204" s="5" t="s">
        <v>271</v>
      </c>
      <c r="D204" s="5">
        <v>35</v>
      </c>
      <c r="E204" s="6">
        <v>33.125</v>
      </c>
      <c r="F204" s="6">
        <f t="shared" si="33"/>
        <v>14.25</v>
      </c>
      <c r="G204" s="7">
        <f t="shared" si="36"/>
        <v>0.36140350877192984</v>
      </c>
      <c r="H204" s="7">
        <f t="shared" si="37"/>
        <v>0.53473684210526318</v>
      </c>
      <c r="I204" s="6">
        <v>5.15</v>
      </c>
      <c r="J204" s="6">
        <v>2.4700000000000002</v>
      </c>
      <c r="K204" s="6">
        <v>6.63</v>
      </c>
      <c r="L204" s="6">
        <v>0</v>
      </c>
      <c r="M204" s="6">
        <v>14.25</v>
      </c>
      <c r="N204" s="8">
        <v>-13533.205</v>
      </c>
      <c r="O204" s="8">
        <v>111562.565</v>
      </c>
      <c r="P204" s="8">
        <v>23944.966</v>
      </c>
      <c r="Q204" s="8">
        <v>37883.550000000003</v>
      </c>
      <c r="R204" s="8">
        <f t="shared" si="34"/>
        <v>149446.11499999999</v>
      </c>
      <c r="S204" s="8">
        <f t="shared" si="35"/>
        <v>135912.91</v>
      </c>
      <c r="T204" s="8">
        <f t="shared" si="38"/>
        <v>4511.5808301886791</v>
      </c>
      <c r="U204" s="8">
        <f t="shared" si="39"/>
        <v>3788.7139320754713</v>
      </c>
      <c r="V204" s="8">
        <f t="shared" si="40"/>
        <v>3380.1643471698112</v>
      </c>
      <c r="W204" s="8">
        <f t="shared" si="41"/>
        <v>3367.926490566038</v>
      </c>
      <c r="X204" s="8">
        <f t="shared" si="42"/>
        <v>344.42853927958828</v>
      </c>
      <c r="Y204" s="8">
        <f t="shared" si="43"/>
        <v>307.28766792452831</v>
      </c>
    </row>
    <row r="205" spans="1:25" s="5" customFormat="1">
      <c r="A205" s="4" t="s">
        <v>35</v>
      </c>
      <c r="B205" s="5" t="s">
        <v>272</v>
      </c>
      <c r="C205" s="5" t="s">
        <v>273</v>
      </c>
      <c r="D205" s="5">
        <v>69</v>
      </c>
      <c r="E205" s="6">
        <v>68.875</v>
      </c>
      <c r="F205" s="6">
        <f t="shared" si="33"/>
        <v>21.61</v>
      </c>
      <c r="G205" s="7">
        <f t="shared" si="36"/>
        <v>0.33688107357704766</v>
      </c>
      <c r="H205" s="7">
        <f t="shared" si="37"/>
        <v>0.45071726052753358</v>
      </c>
      <c r="I205" s="6">
        <v>7.28</v>
      </c>
      <c r="J205" s="6">
        <v>2.46</v>
      </c>
      <c r="K205" s="6">
        <v>11.87</v>
      </c>
      <c r="L205" s="6">
        <v>1.1200000000000001</v>
      </c>
      <c r="M205" s="6">
        <v>22.73</v>
      </c>
      <c r="N205" s="8">
        <v>-25653.268</v>
      </c>
      <c r="O205" s="8">
        <v>167394.174</v>
      </c>
      <c r="P205" s="8">
        <v>11914</v>
      </c>
      <c r="Q205" s="8">
        <v>38137.955000000002</v>
      </c>
      <c r="R205" s="8">
        <f t="shared" si="34"/>
        <v>205532.12900000002</v>
      </c>
      <c r="S205" s="8">
        <f t="shared" si="35"/>
        <v>179878.861</v>
      </c>
      <c r="T205" s="8">
        <f t="shared" si="38"/>
        <v>2984.13254446461</v>
      </c>
      <c r="U205" s="8">
        <f t="shared" si="39"/>
        <v>2811.1525081669693</v>
      </c>
      <c r="V205" s="8">
        <f t="shared" si="40"/>
        <v>2438.6912667876591</v>
      </c>
      <c r="W205" s="8">
        <f t="shared" si="41"/>
        <v>2430.4054301270417</v>
      </c>
      <c r="X205" s="8">
        <f t="shared" si="42"/>
        <v>255.55931892426995</v>
      </c>
      <c r="Y205" s="8">
        <f t="shared" si="43"/>
        <v>221.69920607160537</v>
      </c>
    </row>
    <row r="206" spans="1:25" s="5" customFormat="1">
      <c r="A206" s="4" t="s">
        <v>32</v>
      </c>
      <c r="B206" s="5" t="s">
        <v>272</v>
      </c>
      <c r="C206" s="5" t="s">
        <v>330</v>
      </c>
      <c r="D206" s="5">
        <v>49</v>
      </c>
      <c r="E206" s="6">
        <v>49</v>
      </c>
      <c r="F206" s="6">
        <f t="shared" si="33"/>
        <v>12.600000000000001</v>
      </c>
      <c r="G206" s="7">
        <f t="shared" si="36"/>
        <v>0.21428571428571427</v>
      </c>
      <c r="H206" s="7">
        <f t="shared" si="37"/>
        <v>0.49206349206349204</v>
      </c>
      <c r="I206" s="6">
        <v>2.7</v>
      </c>
      <c r="J206" s="6">
        <v>3.5</v>
      </c>
      <c r="K206" s="6">
        <v>6.4</v>
      </c>
      <c r="L206" s="6">
        <v>0</v>
      </c>
      <c r="M206" s="6">
        <f>+L206+K206+J206+I206</f>
        <v>12.600000000000001</v>
      </c>
      <c r="N206" s="8">
        <v>-16193</v>
      </c>
      <c r="O206" s="8">
        <v>76913</v>
      </c>
      <c r="P206" s="8">
        <v>1570</v>
      </c>
      <c r="Q206" s="8">
        <v>19718</v>
      </c>
      <c r="R206" s="8">
        <f t="shared" si="34"/>
        <v>96631</v>
      </c>
      <c r="S206" s="8">
        <f t="shared" si="35"/>
        <v>80438</v>
      </c>
      <c r="T206" s="8">
        <f t="shared" si="38"/>
        <v>1972.0612244897959</v>
      </c>
      <c r="U206" s="8">
        <f t="shared" si="39"/>
        <v>1940.0204081632653</v>
      </c>
      <c r="V206" s="8">
        <f t="shared" si="40"/>
        <v>1609.5510204081634</v>
      </c>
      <c r="W206" s="8">
        <f t="shared" si="41"/>
        <v>1569.6530612244899</v>
      </c>
      <c r="X206" s="8">
        <f t="shared" si="42"/>
        <v>176.36549165120593</v>
      </c>
      <c r="Y206" s="8">
        <f t="shared" si="43"/>
        <v>146.32282003710577</v>
      </c>
    </row>
    <row r="207" spans="1:25" s="5" customFormat="1">
      <c r="A207" s="4" t="s">
        <v>48</v>
      </c>
      <c r="B207" s="5" t="s">
        <v>274</v>
      </c>
      <c r="C207" s="5" t="s">
        <v>275</v>
      </c>
      <c r="D207" s="5">
        <v>120</v>
      </c>
      <c r="E207" s="6">
        <v>122.5</v>
      </c>
      <c r="F207" s="6">
        <f t="shared" si="33"/>
        <v>43.61</v>
      </c>
      <c r="G207" s="7">
        <f t="shared" si="36"/>
        <v>0.15271726668195368</v>
      </c>
      <c r="H207" s="7">
        <f t="shared" si="37"/>
        <v>0.33203393717037377</v>
      </c>
      <c r="I207" s="6">
        <v>6.66</v>
      </c>
      <c r="J207" s="6">
        <v>7.82</v>
      </c>
      <c r="K207" s="6">
        <v>29.13</v>
      </c>
      <c r="L207" s="6">
        <v>3</v>
      </c>
      <c r="M207" s="6">
        <v>46.61</v>
      </c>
      <c r="N207" s="8">
        <v>-40818.341999999997</v>
      </c>
      <c r="O207" s="8">
        <v>295836.88400000002</v>
      </c>
      <c r="P207" s="8">
        <v>29051.1</v>
      </c>
      <c r="Q207" s="8">
        <v>66006.107999999993</v>
      </c>
      <c r="R207" s="8">
        <f t="shared" si="34"/>
        <v>361842.99200000003</v>
      </c>
      <c r="S207" s="8">
        <f t="shared" si="35"/>
        <v>321024.65000000002</v>
      </c>
      <c r="T207" s="8">
        <f t="shared" si="38"/>
        <v>2953.8203428571433</v>
      </c>
      <c r="U207" s="8">
        <f t="shared" si="39"/>
        <v>2716.6685061224493</v>
      </c>
      <c r="V207" s="8">
        <f t="shared" si="40"/>
        <v>2383.4575510204086</v>
      </c>
      <c r="W207" s="8">
        <f t="shared" si="41"/>
        <v>2414.9949714285717</v>
      </c>
      <c r="X207" s="8">
        <f t="shared" si="42"/>
        <v>246.96986419294993</v>
      </c>
      <c r="Y207" s="8">
        <f t="shared" si="43"/>
        <v>216.67795918367349</v>
      </c>
    </row>
    <row r="208" spans="1:25" s="5" customFormat="1">
      <c r="A208" s="4" t="s">
        <v>48</v>
      </c>
      <c r="B208" s="5" t="s">
        <v>274</v>
      </c>
      <c r="C208" s="5" t="s">
        <v>308</v>
      </c>
      <c r="D208" s="5">
        <v>133</v>
      </c>
      <c r="E208" s="6">
        <v>132.875</v>
      </c>
      <c r="F208" s="6">
        <v>40.22</v>
      </c>
      <c r="G208" s="7">
        <v>0.23694679264047736</v>
      </c>
      <c r="H208" s="7">
        <v>0.50895077076081552</v>
      </c>
      <c r="I208" s="6">
        <v>9.5299999999999994</v>
      </c>
      <c r="J208" s="6">
        <v>10.94</v>
      </c>
      <c r="K208" s="6">
        <v>19.75</v>
      </c>
      <c r="L208" s="6">
        <v>2.63</v>
      </c>
      <c r="M208" s="6">
        <v>42.85</v>
      </c>
      <c r="N208" s="8">
        <v>-42587.807999999997</v>
      </c>
      <c r="O208" s="8">
        <v>300114.24300000002</v>
      </c>
      <c r="P208" s="8">
        <v>35453.32</v>
      </c>
      <c r="Q208" s="8">
        <v>77667.94</v>
      </c>
      <c r="R208" s="8">
        <v>377782.18300000002</v>
      </c>
      <c r="S208" s="8">
        <v>335194.375</v>
      </c>
      <c r="T208" s="8">
        <f t="shared" si="38"/>
        <v>2843.1396650987772</v>
      </c>
      <c r="U208" s="8">
        <f t="shared" si="39"/>
        <v>2576.3225813734716</v>
      </c>
      <c r="V208" s="8">
        <f t="shared" si="40"/>
        <v>2255.8122671683914</v>
      </c>
      <c r="W208" s="8">
        <f t="shared" si="41"/>
        <v>2258.620831608655</v>
      </c>
      <c r="X208" s="8">
        <f t="shared" si="42"/>
        <v>234.21114376122469</v>
      </c>
      <c r="Y208" s="8">
        <f t="shared" si="43"/>
        <v>205.07384246985376</v>
      </c>
    </row>
    <row r="209" spans="1:25" s="5" customFormat="1">
      <c r="A209" s="4" t="s">
        <v>35</v>
      </c>
      <c r="B209" s="5" t="s">
        <v>274</v>
      </c>
      <c r="C209" s="5" t="s">
        <v>276</v>
      </c>
      <c r="D209" s="5">
        <v>63</v>
      </c>
      <c r="E209" s="6">
        <v>60.875</v>
      </c>
      <c r="F209" s="6">
        <f t="shared" si="33"/>
        <v>22.03</v>
      </c>
      <c r="G209" s="7">
        <f t="shared" si="36"/>
        <v>0.22696323195642304</v>
      </c>
      <c r="H209" s="7">
        <f t="shared" si="37"/>
        <v>0.53336359509759412</v>
      </c>
      <c r="I209" s="6">
        <v>5</v>
      </c>
      <c r="J209" s="6">
        <v>6.75</v>
      </c>
      <c r="K209" s="6">
        <v>10.28</v>
      </c>
      <c r="L209" s="6">
        <v>1.8</v>
      </c>
      <c r="M209" s="6">
        <v>23.83</v>
      </c>
      <c r="N209" s="8">
        <v>-21856.504000000001</v>
      </c>
      <c r="O209" s="8">
        <v>184962.33900000001</v>
      </c>
      <c r="P209" s="8">
        <v>40354.824000000001</v>
      </c>
      <c r="Q209" s="8">
        <v>65652.937000000005</v>
      </c>
      <c r="R209" s="8">
        <f t="shared" si="34"/>
        <v>250615.27600000001</v>
      </c>
      <c r="S209" s="8">
        <f t="shared" si="35"/>
        <v>228758.772</v>
      </c>
      <c r="T209" s="8">
        <f t="shared" si="38"/>
        <v>4116.8833839835734</v>
      </c>
      <c r="U209" s="8">
        <f t="shared" si="39"/>
        <v>3453.9704640657087</v>
      </c>
      <c r="V209" s="8">
        <f t="shared" si="40"/>
        <v>3094.9313839835731</v>
      </c>
      <c r="W209" s="8">
        <f t="shared" si="41"/>
        <v>3038.3957125256675</v>
      </c>
      <c r="X209" s="8">
        <f t="shared" si="42"/>
        <v>313.99731491506441</v>
      </c>
      <c r="Y209" s="8">
        <f t="shared" si="43"/>
        <v>281.35739854396121</v>
      </c>
    </row>
    <row r="210" spans="1:25" s="5" customFormat="1">
      <c r="A210" s="4" t="s">
        <v>48</v>
      </c>
      <c r="B210" s="5" t="s">
        <v>274</v>
      </c>
      <c r="C210" s="5" t="s">
        <v>277</v>
      </c>
      <c r="D210" s="5">
        <v>121</v>
      </c>
      <c r="E210" s="6">
        <v>122.25</v>
      </c>
      <c r="F210" s="6">
        <f t="shared" si="33"/>
        <v>35.22</v>
      </c>
      <c r="G210" s="7">
        <f t="shared" si="36"/>
        <v>0.24446337308347529</v>
      </c>
      <c r="H210" s="7">
        <f t="shared" si="37"/>
        <v>0.46422487223168657</v>
      </c>
      <c r="I210" s="6">
        <v>8.61</v>
      </c>
      <c r="J210" s="6">
        <v>7.74</v>
      </c>
      <c r="K210" s="6">
        <v>18.87</v>
      </c>
      <c r="L210" s="6">
        <v>2.75</v>
      </c>
      <c r="M210" s="6">
        <v>37.97</v>
      </c>
      <c r="N210" s="8">
        <v>-43238.326999999997</v>
      </c>
      <c r="O210" s="8">
        <v>273934.92</v>
      </c>
      <c r="P210" s="8">
        <v>19101.091</v>
      </c>
      <c r="Q210" s="8">
        <v>49552.855000000003</v>
      </c>
      <c r="R210" s="8">
        <f t="shared" si="34"/>
        <v>323487.77499999997</v>
      </c>
      <c r="S210" s="8">
        <f t="shared" si="35"/>
        <v>280249.44799999997</v>
      </c>
      <c r="T210" s="8">
        <f t="shared" si="38"/>
        <v>2646.1167689161553</v>
      </c>
      <c r="U210" s="8">
        <f t="shared" si="39"/>
        <v>2489.8706257668709</v>
      </c>
      <c r="V210" s="8">
        <f t="shared" si="40"/>
        <v>2136.1828793456029</v>
      </c>
      <c r="W210" s="8">
        <f t="shared" si="41"/>
        <v>2240.7764417177914</v>
      </c>
      <c r="X210" s="8">
        <f t="shared" si="42"/>
        <v>226.35187506971553</v>
      </c>
      <c r="Y210" s="8">
        <f t="shared" si="43"/>
        <v>194.19844357687299</v>
      </c>
    </row>
    <row r="211" spans="1:25" s="5" customFormat="1">
      <c r="A211" s="4" t="s">
        <v>48</v>
      </c>
      <c r="B211" s="5" t="s">
        <v>274</v>
      </c>
      <c r="C211" s="5" t="s">
        <v>278</v>
      </c>
      <c r="D211" s="5">
        <v>125</v>
      </c>
      <c r="E211" s="6">
        <v>127.25</v>
      </c>
      <c r="F211" s="6">
        <f t="shared" si="33"/>
        <v>37.269999999999996</v>
      </c>
      <c r="G211" s="7">
        <f t="shared" si="36"/>
        <v>0.2570431982828012</v>
      </c>
      <c r="H211" s="7">
        <f t="shared" si="37"/>
        <v>0.4220552723370003</v>
      </c>
      <c r="I211" s="6">
        <v>9.58</v>
      </c>
      <c r="J211" s="6">
        <v>6.15</v>
      </c>
      <c r="K211" s="6">
        <v>21.54</v>
      </c>
      <c r="L211" s="6">
        <v>2.5</v>
      </c>
      <c r="M211" s="6">
        <v>39.770000000000003</v>
      </c>
      <c r="N211" s="8">
        <v>-43312.811999999998</v>
      </c>
      <c r="O211" s="8">
        <v>298594.66100000002</v>
      </c>
      <c r="P211" s="8">
        <v>26391.199000000001</v>
      </c>
      <c r="Q211" s="8">
        <v>54785.046000000002</v>
      </c>
      <c r="R211" s="8">
        <f t="shared" si="34"/>
        <v>353379.70700000005</v>
      </c>
      <c r="S211" s="8">
        <f t="shared" si="35"/>
        <v>310066.89500000008</v>
      </c>
      <c r="T211" s="8">
        <f t="shared" si="38"/>
        <v>2777.0507426326135</v>
      </c>
      <c r="U211" s="8">
        <f t="shared" si="39"/>
        <v>2569.6542868369356</v>
      </c>
      <c r="V211" s="8">
        <f t="shared" si="40"/>
        <v>2229.2785540275054</v>
      </c>
      <c r="W211" s="8">
        <f t="shared" si="41"/>
        <v>2346.5199292730845</v>
      </c>
      <c r="X211" s="8">
        <f t="shared" si="42"/>
        <v>233.60493516699415</v>
      </c>
      <c r="Y211" s="8">
        <f t="shared" si="43"/>
        <v>202.66168672977321</v>
      </c>
    </row>
    <row r="212" spans="1:25" s="5" customFormat="1">
      <c r="A212" s="4" t="s">
        <v>126</v>
      </c>
      <c r="B212" s="5" t="s">
        <v>279</v>
      </c>
      <c r="C212" s="5" t="s">
        <v>280</v>
      </c>
      <c r="D212" s="5">
        <v>4</v>
      </c>
      <c r="E212" s="6">
        <v>3</v>
      </c>
      <c r="F212" s="6">
        <f t="shared" si="33"/>
        <v>2.23</v>
      </c>
      <c r="G212" s="7">
        <f t="shared" si="36"/>
        <v>0</v>
      </c>
      <c r="H212" s="7">
        <f t="shared" si="37"/>
        <v>0.1031390134529148</v>
      </c>
      <c r="I212" s="6">
        <v>0</v>
      </c>
      <c r="J212" s="6">
        <v>0.23</v>
      </c>
      <c r="K212" s="6">
        <v>2</v>
      </c>
      <c r="L212" s="6">
        <v>0</v>
      </c>
      <c r="M212" s="6">
        <v>2.23</v>
      </c>
      <c r="N212" s="8">
        <v>-1276.8389999999999</v>
      </c>
      <c r="O212" s="8">
        <v>17196.742999999999</v>
      </c>
      <c r="P212" s="8">
        <v>1501.5239999999999</v>
      </c>
      <c r="Q212" s="8">
        <v>2306.5790000000002</v>
      </c>
      <c r="R212" s="8">
        <f t="shared" si="34"/>
        <v>19503.322</v>
      </c>
      <c r="S212" s="8">
        <f t="shared" si="35"/>
        <v>18226.483</v>
      </c>
      <c r="T212" s="8">
        <f t="shared" si="38"/>
        <v>6501.1073333333334</v>
      </c>
      <c r="U212" s="8">
        <f t="shared" si="39"/>
        <v>6000.5993333333327</v>
      </c>
      <c r="V212" s="8">
        <f t="shared" si="40"/>
        <v>5574.9863333333333</v>
      </c>
      <c r="W212" s="8">
        <f t="shared" si="41"/>
        <v>5732.2476666666662</v>
      </c>
      <c r="X212" s="8">
        <f t="shared" si="42"/>
        <v>545.50903030303027</v>
      </c>
      <c r="Y212" s="8">
        <f t="shared" si="43"/>
        <v>506.81693939393938</v>
      </c>
    </row>
    <row r="213" spans="1:25" s="5" customFormat="1">
      <c r="A213" s="4" t="s">
        <v>40</v>
      </c>
      <c r="B213" s="5" t="s">
        <v>279</v>
      </c>
      <c r="C213" s="5" t="s">
        <v>281</v>
      </c>
      <c r="D213" s="5">
        <v>99</v>
      </c>
      <c r="E213" s="6">
        <v>97</v>
      </c>
      <c r="F213" s="6">
        <f t="shared" si="33"/>
        <v>31.869999999999997</v>
      </c>
      <c r="G213" s="7">
        <f t="shared" si="36"/>
        <v>0.18042045811107627</v>
      </c>
      <c r="H213" s="7">
        <f t="shared" si="37"/>
        <v>0.26294320677753374</v>
      </c>
      <c r="I213" s="6">
        <v>5.75</v>
      </c>
      <c r="J213" s="6">
        <v>2.63</v>
      </c>
      <c r="K213" s="6">
        <v>23.49</v>
      </c>
      <c r="L213" s="6">
        <v>3.8</v>
      </c>
      <c r="M213" s="6">
        <v>35.67</v>
      </c>
      <c r="N213" s="8">
        <v>-25760.245999999999</v>
      </c>
      <c r="O213" s="8">
        <v>254778.31400000001</v>
      </c>
      <c r="P213" s="8">
        <v>34750.703999999998</v>
      </c>
      <c r="Q213" s="8">
        <v>63855.089</v>
      </c>
      <c r="R213" s="8">
        <f t="shared" si="34"/>
        <v>318633.40299999999</v>
      </c>
      <c r="S213" s="8">
        <f t="shared" si="35"/>
        <v>292873.15700000001</v>
      </c>
      <c r="T213" s="8">
        <f t="shared" si="38"/>
        <v>3284.8804432989691</v>
      </c>
      <c r="U213" s="8">
        <f t="shared" si="39"/>
        <v>2926.6257628865983</v>
      </c>
      <c r="V213" s="8">
        <f t="shared" si="40"/>
        <v>2661.0562164948456</v>
      </c>
      <c r="W213" s="8">
        <f t="shared" si="41"/>
        <v>2626.5805567010311</v>
      </c>
      <c r="X213" s="8">
        <f t="shared" si="42"/>
        <v>266.05688753514528</v>
      </c>
      <c r="Y213" s="8">
        <f t="shared" si="43"/>
        <v>241.9142014995314</v>
      </c>
    </row>
    <row r="214" spans="1:25" s="5" customFormat="1">
      <c r="A214" s="4" t="s">
        <v>126</v>
      </c>
      <c r="B214" s="5" t="s">
        <v>282</v>
      </c>
      <c r="C214" s="5" t="s">
        <v>283</v>
      </c>
      <c r="D214" s="8">
        <v>22</v>
      </c>
      <c r="E214" s="6">
        <v>21.25</v>
      </c>
      <c r="F214" s="6">
        <f t="shared" si="33"/>
        <v>8.84</v>
      </c>
      <c r="G214" s="7">
        <f t="shared" si="36"/>
        <v>0.11990950226244344</v>
      </c>
      <c r="H214" s="7">
        <f t="shared" si="37"/>
        <v>0.57579185520361986</v>
      </c>
      <c r="I214" s="6">
        <v>1.06</v>
      </c>
      <c r="J214" s="6">
        <v>4.03</v>
      </c>
      <c r="K214" s="6">
        <v>3.75</v>
      </c>
      <c r="L214" s="6">
        <v>1.5</v>
      </c>
      <c r="M214" s="6">
        <v>10.34</v>
      </c>
      <c r="N214" s="8">
        <v>-7720.223</v>
      </c>
      <c r="O214" s="8">
        <v>60694.195</v>
      </c>
      <c r="P214" s="8">
        <v>6247.3969999999999</v>
      </c>
      <c r="Q214" s="8">
        <v>12717.284</v>
      </c>
      <c r="R214" s="8">
        <f t="shared" si="34"/>
        <v>73411.478999999992</v>
      </c>
      <c r="S214" s="8">
        <f t="shared" si="35"/>
        <v>65691.255999999994</v>
      </c>
      <c r="T214" s="8">
        <f t="shared" si="38"/>
        <v>3454.6578352941174</v>
      </c>
      <c r="U214" s="8">
        <f t="shared" si="39"/>
        <v>3160.6626823529409</v>
      </c>
      <c r="V214" s="8">
        <f t="shared" si="40"/>
        <v>2797.358070588235</v>
      </c>
      <c r="W214" s="8">
        <f t="shared" si="41"/>
        <v>2856.197411764706</v>
      </c>
      <c r="X214" s="8">
        <f t="shared" si="42"/>
        <v>287.33297112299465</v>
      </c>
      <c r="Y214" s="8">
        <f t="shared" si="43"/>
        <v>254.305279144385</v>
      </c>
    </row>
    <row r="215" spans="1:25" s="5" customFormat="1">
      <c r="A215" s="4" t="s">
        <v>32</v>
      </c>
      <c r="B215" s="5" t="s">
        <v>284</v>
      </c>
      <c r="C215" s="5" t="s">
        <v>285</v>
      </c>
      <c r="D215" s="5">
        <v>36</v>
      </c>
      <c r="E215" s="6">
        <v>31.875</v>
      </c>
      <c r="F215" s="6">
        <f t="shared" si="33"/>
        <v>12.12</v>
      </c>
      <c r="G215" s="7">
        <f t="shared" si="36"/>
        <v>0.16501650165016502</v>
      </c>
      <c r="H215" s="7">
        <f t="shared" si="37"/>
        <v>0.24752475247524755</v>
      </c>
      <c r="I215" s="6">
        <v>2</v>
      </c>
      <c r="J215" s="6">
        <v>1</v>
      </c>
      <c r="K215" s="6">
        <v>9.1199999999999992</v>
      </c>
      <c r="L215" s="6">
        <v>0.56000000000000005</v>
      </c>
      <c r="M215" s="6">
        <v>12.68</v>
      </c>
      <c r="N215" s="8">
        <v>-12018.516</v>
      </c>
      <c r="O215" s="8">
        <v>69315.41</v>
      </c>
      <c r="P215" s="8">
        <v>6743.1319999999996</v>
      </c>
      <c r="Q215" s="8">
        <v>16688.405999999999</v>
      </c>
      <c r="R215" s="8">
        <f t="shared" si="34"/>
        <v>86003.816000000006</v>
      </c>
      <c r="S215" s="8">
        <f t="shared" si="35"/>
        <v>73985.3</v>
      </c>
      <c r="T215" s="8">
        <f t="shared" si="38"/>
        <v>2698.1589333333336</v>
      </c>
      <c r="U215" s="8">
        <f t="shared" si="39"/>
        <v>2486.6096941176475</v>
      </c>
      <c r="V215" s="8">
        <f t="shared" si="40"/>
        <v>2109.5582117647059</v>
      </c>
      <c r="W215" s="8">
        <f t="shared" si="41"/>
        <v>2174.6010980392157</v>
      </c>
      <c r="X215" s="8">
        <f t="shared" si="42"/>
        <v>226.05542673796796</v>
      </c>
      <c r="Y215" s="8">
        <f t="shared" si="43"/>
        <v>191.7780192513369</v>
      </c>
    </row>
    <row r="216" spans="1:25" s="5" customFormat="1">
      <c r="A216" s="4" t="s">
        <v>35</v>
      </c>
      <c r="B216" s="5" t="s">
        <v>286</v>
      </c>
      <c r="C216" s="5" t="s">
        <v>287</v>
      </c>
      <c r="D216" s="5">
        <v>84</v>
      </c>
      <c r="E216" s="6">
        <v>81.375</v>
      </c>
      <c r="F216" s="6">
        <f t="shared" si="33"/>
        <v>33.18</v>
      </c>
      <c r="G216" s="7">
        <f t="shared" si="36"/>
        <v>0.27124773960216997</v>
      </c>
      <c r="H216" s="7">
        <f t="shared" si="37"/>
        <v>0.46805304400241116</v>
      </c>
      <c r="I216" s="6">
        <v>9</v>
      </c>
      <c r="J216" s="6">
        <v>6.53</v>
      </c>
      <c r="K216" s="6">
        <v>17.649999999999999</v>
      </c>
      <c r="L216" s="6">
        <v>0.31</v>
      </c>
      <c r="M216" s="6">
        <v>33.49</v>
      </c>
      <c r="N216" s="8">
        <v>-33537.737999999998</v>
      </c>
      <c r="O216" s="8">
        <v>248726.79199999999</v>
      </c>
      <c r="P216" s="8">
        <v>23041.26</v>
      </c>
      <c r="Q216" s="8">
        <v>67371.217999999993</v>
      </c>
      <c r="R216" s="8">
        <f t="shared" si="34"/>
        <v>316098.01</v>
      </c>
      <c r="S216" s="8">
        <f t="shared" si="35"/>
        <v>282560.272</v>
      </c>
      <c r="T216" s="8">
        <f t="shared" si="38"/>
        <v>3884.4609523809527</v>
      </c>
      <c r="U216" s="8">
        <f t="shared" si="39"/>
        <v>3601.3118279569894</v>
      </c>
      <c r="V216" s="8">
        <f t="shared" si="40"/>
        <v>3189.1737265745005</v>
      </c>
      <c r="W216" s="8">
        <f t="shared" si="41"/>
        <v>3056.5504393241167</v>
      </c>
      <c r="X216" s="8">
        <f t="shared" si="42"/>
        <v>327.39198435972634</v>
      </c>
      <c r="Y216" s="8">
        <f t="shared" si="43"/>
        <v>289.92488423404552</v>
      </c>
    </row>
    <row r="217" spans="1:25" s="5" customFormat="1">
      <c r="A217" s="4" t="s">
        <v>35</v>
      </c>
      <c r="B217" s="5" t="s">
        <v>288</v>
      </c>
      <c r="C217" s="5" t="s">
        <v>289</v>
      </c>
      <c r="D217" s="5">
        <v>77</v>
      </c>
      <c r="E217" s="6">
        <v>76.875</v>
      </c>
      <c r="F217" s="6">
        <f t="shared" si="33"/>
        <v>34.840000000000003</v>
      </c>
      <c r="G217" s="7">
        <f t="shared" si="36"/>
        <v>0.1041905855338691</v>
      </c>
      <c r="H217" s="7">
        <f t="shared" si="37"/>
        <v>0.34184845005740527</v>
      </c>
      <c r="I217" s="6">
        <v>3.63</v>
      </c>
      <c r="J217" s="6">
        <v>8.2799999999999994</v>
      </c>
      <c r="K217" s="6">
        <v>22.93</v>
      </c>
      <c r="L217" s="6">
        <v>1.1599999999999999</v>
      </c>
      <c r="M217" s="6">
        <v>36</v>
      </c>
      <c r="N217" s="8">
        <v>-16040.880999999999</v>
      </c>
      <c r="O217" s="8">
        <v>207950.12899999999</v>
      </c>
      <c r="P217" s="8">
        <v>24015.554</v>
      </c>
      <c r="Q217" s="8">
        <v>58370.962</v>
      </c>
      <c r="R217" s="8">
        <f t="shared" si="34"/>
        <v>266321.09100000001</v>
      </c>
      <c r="S217" s="8">
        <f t="shared" si="35"/>
        <v>250280.21000000002</v>
      </c>
      <c r="T217" s="8">
        <f t="shared" si="38"/>
        <v>3464.3393951219514</v>
      </c>
      <c r="U217" s="8">
        <f t="shared" si="39"/>
        <v>3151.9419447154473</v>
      </c>
      <c r="V217" s="8">
        <f t="shared" si="40"/>
        <v>2943.2800780487805</v>
      </c>
      <c r="W217" s="8">
        <f t="shared" si="41"/>
        <v>2705.0423284552844</v>
      </c>
      <c r="X217" s="8">
        <f t="shared" si="42"/>
        <v>286.54017679231339</v>
      </c>
      <c r="Y217" s="8">
        <f t="shared" si="43"/>
        <v>267.57091618625276</v>
      </c>
    </row>
    <row r="218" spans="1:25" s="5" customFormat="1">
      <c r="A218" s="4" t="s">
        <v>32</v>
      </c>
      <c r="B218" s="5" t="s">
        <v>288</v>
      </c>
      <c r="C218" s="5" t="s">
        <v>290</v>
      </c>
      <c r="D218" s="5">
        <v>42</v>
      </c>
      <c r="E218" s="6">
        <v>40.875</v>
      </c>
      <c r="F218" s="6">
        <f t="shared" si="33"/>
        <v>12.17</v>
      </c>
      <c r="G218" s="7">
        <f t="shared" si="36"/>
        <v>0.28759244042728022</v>
      </c>
      <c r="H218" s="7">
        <f t="shared" si="37"/>
        <v>0.50123253903040266</v>
      </c>
      <c r="I218" s="6">
        <v>3.5</v>
      </c>
      <c r="J218" s="6">
        <v>2.6</v>
      </c>
      <c r="K218" s="6">
        <v>6.07</v>
      </c>
      <c r="L218" s="6">
        <v>0.5</v>
      </c>
      <c r="M218" s="6">
        <v>12.67</v>
      </c>
      <c r="N218" s="8">
        <v>-8561.9279999999999</v>
      </c>
      <c r="O218" s="8">
        <v>96438.380999999994</v>
      </c>
      <c r="P218" s="8">
        <v>14036.476000000001</v>
      </c>
      <c r="Q218" s="8">
        <v>31428.395</v>
      </c>
      <c r="R218" s="8">
        <f t="shared" si="34"/>
        <v>127866.776</v>
      </c>
      <c r="S218" s="8">
        <f t="shared" si="35"/>
        <v>119304.848</v>
      </c>
      <c r="T218" s="8">
        <f t="shared" si="38"/>
        <v>3128.2391681957188</v>
      </c>
      <c r="U218" s="8">
        <f t="shared" si="39"/>
        <v>2784.8391437308869</v>
      </c>
      <c r="V218" s="8">
        <f t="shared" si="40"/>
        <v>2575.37301529052</v>
      </c>
      <c r="W218" s="8">
        <f t="shared" si="41"/>
        <v>2359.3487706422015</v>
      </c>
      <c r="X218" s="8">
        <f t="shared" si="42"/>
        <v>253.16719488462607</v>
      </c>
      <c r="Y218" s="8">
        <f t="shared" si="43"/>
        <v>234.12481957186546</v>
      </c>
    </row>
    <row r="219" spans="1:25" s="5" customFormat="1">
      <c r="A219" s="4" t="s">
        <v>32</v>
      </c>
      <c r="B219" t="s">
        <v>306</v>
      </c>
      <c r="C219" t="s">
        <v>307</v>
      </c>
      <c r="D219" s="5">
        <v>40</v>
      </c>
      <c r="E219" s="6">
        <v>38</v>
      </c>
      <c r="F219" s="6">
        <v>14.77</v>
      </c>
      <c r="G219" s="7">
        <v>0.16249153689911983</v>
      </c>
      <c r="H219" s="7">
        <v>0.46987136086662151</v>
      </c>
      <c r="I219" s="6">
        <v>2.4</v>
      </c>
      <c r="J219" s="6">
        <v>4.54</v>
      </c>
      <c r="K219" s="6">
        <v>7.83</v>
      </c>
      <c r="L219" s="6">
        <v>0.88</v>
      </c>
      <c r="M219" s="6">
        <v>15.65</v>
      </c>
      <c r="N219" s="8">
        <v>-14888.044</v>
      </c>
      <c r="O219" s="8">
        <v>125476.712</v>
      </c>
      <c r="P219" s="8">
        <v>15865.165000000001</v>
      </c>
      <c r="Q219" s="8">
        <v>27375.712</v>
      </c>
      <c r="R219" s="8">
        <v>152852.424</v>
      </c>
      <c r="S219" s="8">
        <v>137964.38</v>
      </c>
      <c r="T219" s="8">
        <f t="shared" si="38"/>
        <v>4022.4322105263159</v>
      </c>
      <c r="U219" s="8">
        <f t="shared" si="39"/>
        <v>3604.9278684210526</v>
      </c>
      <c r="V219" s="8">
        <f t="shared" si="40"/>
        <v>3213.1372368421053</v>
      </c>
      <c r="W219" s="8">
        <f t="shared" si="41"/>
        <v>3302.0187368421052</v>
      </c>
      <c r="X219" s="8">
        <f t="shared" si="42"/>
        <v>327.72071531100477</v>
      </c>
      <c r="Y219" s="8">
        <f t="shared" si="43"/>
        <v>292.10338516746413</v>
      </c>
    </row>
    <row r="220" spans="1:25" s="5" customFormat="1">
      <c r="A220" s="4" t="s">
        <v>35</v>
      </c>
      <c r="B220" s="5" t="s">
        <v>291</v>
      </c>
      <c r="C220" s="5" t="s">
        <v>292</v>
      </c>
      <c r="D220" s="5">
        <v>74</v>
      </c>
      <c r="E220" s="6">
        <v>75.25</v>
      </c>
      <c r="F220" s="6">
        <f t="shared" si="33"/>
        <v>29.43</v>
      </c>
      <c r="G220" s="7">
        <f t="shared" si="36"/>
        <v>0.29289840299014608</v>
      </c>
      <c r="H220" s="7">
        <f t="shared" si="37"/>
        <v>0.40978593272171249</v>
      </c>
      <c r="I220" s="6">
        <v>8.6199999999999992</v>
      </c>
      <c r="J220" s="6">
        <v>3.44</v>
      </c>
      <c r="K220" s="6">
        <v>17.37</v>
      </c>
      <c r="L220" s="6">
        <v>0</v>
      </c>
      <c r="M220" s="6">
        <v>29.43</v>
      </c>
      <c r="N220" s="8">
        <v>-27704.362000000001</v>
      </c>
      <c r="O220" s="8">
        <v>201173.114</v>
      </c>
      <c r="P220" s="8">
        <v>24552</v>
      </c>
      <c r="Q220" s="8">
        <v>53332.942000000003</v>
      </c>
      <c r="R220" s="8">
        <f t="shared" si="34"/>
        <v>254506.05600000001</v>
      </c>
      <c r="S220" s="8">
        <f t="shared" si="35"/>
        <v>226801.69400000002</v>
      </c>
      <c r="T220" s="8">
        <f t="shared" si="38"/>
        <v>3382.1402790697675</v>
      </c>
      <c r="U220" s="8">
        <f t="shared" si="39"/>
        <v>3055.8678538205982</v>
      </c>
      <c r="V220" s="8">
        <f t="shared" si="40"/>
        <v>2687.7035747508307</v>
      </c>
      <c r="W220" s="8">
        <f t="shared" si="41"/>
        <v>2673.3968637873754</v>
      </c>
      <c r="X220" s="8">
        <f t="shared" si="42"/>
        <v>277.80616852914528</v>
      </c>
      <c r="Y220" s="8">
        <f t="shared" si="43"/>
        <v>244.33668861371189</v>
      </c>
    </row>
    <row r="221" spans="1:25" s="5" customFormat="1">
      <c r="A221" s="4" t="s">
        <v>40</v>
      </c>
      <c r="B221" s="8" t="s">
        <v>291</v>
      </c>
      <c r="C221" s="8" t="s">
        <v>293</v>
      </c>
      <c r="D221" s="5">
        <v>107</v>
      </c>
      <c r="E221" s="6">
        <v>105.375</v>
      </c>
      <c r="F221" s="6">
        <f t="shared" si="33"/>
        <v>34.29</v>
      </c>
      <c r="G221" s="7">
        <f t="shared" si="36"/>
        <v>0.10090405365995918</v>
      </c>
      <c r="H221" s="7">
        <f t="shared" si="37"/>
        <v>0.29133858267716539</v>
      </c>
      <c r="I221" s="6">
        <v>3.46</v>
      </c>
      <c r="J221" s="6">
        <v>6.53</v>
      </c>
      <c r="K221" s="6">
        <v>24.3</v>
      </c>
      <c r="L221" s="6">
        <v>3</v>
      </c>
      <c r="M221" s="6">
        <v>37.29</v>
      </c>
      <c r="N221" s="8">
        <v>-64439.307000000001</v>
      </c>
      <c r="O221" s="8">
        <v>238483.66</v>
      </c>
      <c r="P221" s="8">
        <v>73553</v>
      </c>
      <c r="Q221" s="8">
        <v>110775.565</v>
      </c>
      <c r="R221" s="8">
        <f t="shared" si="34"/>
        <v>349259.22499999998</v>
      </c>
      <c r="S221" s="8">
        <f t="shared" si="35"/>
        <v>284819.91799999995</v>
      </c>
      <c r="T221" s="8">
        <f t="shared" si="38"/>
        <v>3314.4410438908658</v>
      </c>
      <c r="U221" s="8">
        <f t="shared" si="39"/>
        <v>2616.4291814946619</v>
      </c>
      <c r="V221" s="8">
        <f t="shared" si="40"/>
        <v>2004.9055088967966</v>
      </c>
      <c r="W221" s="8">
        <f t="shared" si="41"/>
        <v>2263.1901304863582</v>
      </c>
      <c r="X221" s="8">
        <f t="shared" si="42"/>
        <v>237.85719831769654</v>
      </c>
      <c r="Y221" s="8">
        <f t="shared" si="43"/>
        <v>182.26413717243605</v>
      </c>
    </row>
    <row r="222" spans="1:25" s="5" customFormat="1">
      <c r="A222" s="4" t="s">
        <v>40</v>
      </c>
      <c r="B222" s="5" t="s">
        <v>294</v>
      </c>
      <c r="C222" s="5" t="s">
        <v>295</v>
      </c>
      <c r="D222" s="5">
        <v>99</v>
      </c>
      <c r="E222" s="6">
        <v>101.25</v>
      </c>
      <c r="F222" s="6">
        <f t="shared" si="33"/>
        <v>30.5</v>
      </c>
      <c r="G222" s="7">
        <f t="shared" si="36"/>
        <v>0.19672131147540983</v>
      </c>
      <c r="H222" s="7">
        <f t="shared" si="37"/>
        <v>0.52459016393442626</v>
      </c>
      <c r="I222" s="6">
        <v>6</v>
      </c>
      <c r="J222" s="6">
        <v>10</v>
      </c>
      <c r="K222" s="6">
        <v>14.5</v>
      </c>
      <c r="L222" s="6">
        <v>0.88</v>
      </c>
      <c r="M222" s="6">
        <v>31.38</v>
      </c>
      <c r="N222" s="8">
        <v>-34648.731</v>
      </c>
      <c r="O222" s="8">
        <v>190597.476</v>
      </c>
      <c r="P222" s="8">
        <v>33399.995999999999</v>
      </c>
      <c r="Q222" s="8">
        <v>140626.875</v>
      </c>
      <c r="R222" s="8">
        <f t="shared" si="34"/>
        <v>331224.35100000002</v>
      </c>
      <c r="S222" s="8">
        <f t="shared" si="35"/>
        <v>296575.62</v>
      </c>
      <c r="T222" s="8">
        <f t="shared" si="38"/>
        <v>3271.3516148148151</v>
      </c>
      <c r="U222" s="8">
        <f t="shared" si="39"/>
        <v>2941.4751111111113</v>
      </c>
      <c r="V222" s="8">
        <f t="shared" si="40"/>
        <v>2599.2654222222222</v>
      </c>
      <c r="W222" s="8">
        <f t="shared" si="41"/>
        <v>1882.4442074074072</v>
      </c>
      <c r="X222" s="8">
        <f t="shared" si="42"/>
        <v>267.40682828282831</v>
      </c>
      <c r="Y222" s="8">
        <f t="shared" si="43"/>
        <v>236.29685656565655</v>
      </c>
    </row>
    <row r="223" spans="1:25" s="5" customFormat="1">
      <c r="A223" s="4" t="s">
        <v>126</v>
      </c>
      <c r="B223" s="5" t="s">
        <v>296</v>
      </c>
      <c r="C223" s="5" t="s">
        <v>297</v>
      </c>
      <c r="D223" s="5">
        <v>20</v>
      </c>
      <c r="E223" s="6">
        <v>19.5</v>
      </c>
      <c r="F223" s="6">
        <f t="shared" si="33"/>
        <v>6.52</v>
      </c>
      <c r="G223" s="7">
        <f t="shared" si="36"/>
        <v>0.30674846625766872</v>
      </c>
      <c r="H223" s="7">
        <f t="shared" si="37"/>
        <v>0.30674846625766872</v>
      </c>
      <c r="I223" s="6">
        <v>2</v>
      </c>
      <c r="J223" s="6">
        <v>0</v>
      </c>
      <c r="K223" s="6">
        <v>4.5199999999999996</v>
      </c>
      <c r="L223" s="6">
        <v>0</v>
      </c>
      <c r="M223" s="6">
        <v>6.52</v>
      </c>
      <c r="N223" s="8">
        <v>-9174.4310000000005</v>
      </c>
      <c r="O223" s="8">
        <v>98731.232000000004</v>
      </c>
      <c r="P223" s="8">
        <v>0</v>
      </c>
      <c r="Q223" s="8">
        <v>933.29</v>
      </c>
      <c r="R223" s="8">
        <f t="shared" si="34"/>
        <v>99664.521999999997</v>
      </c>
      <c r="S223" s="8">
        <f t="shared" si="35"/>
        <v>90490.091</v>
      </c>
      <c r="T223" s="8">
        <f t="shared" si="38"/>
        <v>5111.0011282051282</v>
      </c>
      <c r="U223" s="8">
        <f t="shared" si="39"/>
        <v>5111.0011282051282</v>
      </c>
      <c r="V223" s="8">
        <f t="shared" si="40"/>
        <v>4640.517487179487</v>
      </c>
      <c r="W223" s="8">
        <f t="shared" si="41"/>
        <v>5063.1401025641026</v>
      </c>
      <c r="X223" s="8">
        <f t="shared" si="42"/>
        <v>464.6364662004662</v>
      </c>
      <c r="Y223" s="8">
        <f t="shared" si="43"/>
        <v>421.86522610722608</v>
      </c>
    </row>
    <row r="224" spans="1:25" s="5" customFormat="1">
      <c r="A224" s="4" t="s">
        <v>32</v>
      </c>
      <c r="B224" s="5" t="s">
        <v>298</v>
      </c>
      <c r="C224" s="5" t="s">
        <v>299</v>
      </c>
      <c r="D224" s="5">
        <v>34</v>
      </c>
      <c r="E224" s="6">
        <v>33.25</v>
      </c>
      <c r="F224" s="6">
        <f t="shared" si="33"/>
        <v>11.36</v>
      </c>
      <c r="G224" s="7">
        <f t="shared" si="36"/>
        <v>0.676056338028169</v>
      </c>
      <c r="H224" s="7">
        <f t="shared" si="37"/>
        <v>0.71126760563380287</v>
      </c>
      <c r="I224" s="6">
        <v>7.68</v>
      </c>
      <c r="J224" s="6">
        <v>0.4</v>
      </c>
      <c r="K224" s="6">
        <v>3.28</v>
      </c>
      <c r="L224" s="6">
        <v>1.1000000000000001</v>
      </c>
      <c r="M224" s="6">
        <v>12.46</v>
      </c>
      <c r="N224" s="8">
        <v>-1240.2529999999999</v>
      </c>
      <c r="O224" s="8">
        <v>108018.353</v>
      </c>
      <c r="P224" s="8">
        <v>8068.38</v>
      </c>
      <c r="Q224" s="8">
        <v>22130.406999999999</v>
      </c>
      <c r="R224" s="8">
        <f t="shared" si="34"/>
        <v>130148.76000000001</v>
      </c>
      <c r="S224" s="8">
        <f t="shared" si="35"/>
        <v>128908.50700000001</v>
      </c>
      <c r="T224" s="8">
        <f t="shared" si="38"/>
        <v>3914.2484210526318</v>
      </c>
      <c r="U224" s="8">
        <f t="shared" si="39"/>
        <v>3671.5903759398498</v>
      </c>
      <c r="V224" s="8">
        <f t="shared" si="40"/>
        <v>3634.2895338345866</v>
      </c>
      <c r="W224" s="8">
        <f t="shared" si="41"/>
        <v>3248.6722706766918</v>
      </c>
      <c r="X224" s="8">
        <f t="shared" si="42"/>
        <v>333.78094326725909</v>
      </c>
      <c r="Y224" s="8">
        <f t="shared" si="43"/>
        <v>330.38995762132606</v>
      </c>
    </row>
    <row r="225" spans="1:25" s="5" customFormat="1">
      <c r="A225" s="4" t="s">
        <v>32</v>
      </c>
      <c r="B225" s="5" t="s">
        <v>300</v>
      </c>
      <c r="C225" s="5" t="s">
        <v>301</v>
      </c>
      <c r="D225" s="5">
        <v>38</v>
      </c>
      <c r="E225" s="6">
        <v>37.875</v>
      </c>
      <c r="F225" s="6">
        <f t="shared" si="33"/>
        <v>11.77</v>
      </c>
      <c r="G225" s="7">
        <f t="shared" si="36"/>
        <v>0.16992353440951571</v>
      </c>
      <c r="H225" s="7">
        <f t="shared" si="37"/>
        <v>0.60832625318606626</v>
      </c>
      <c r="I225" s="6">
        <v>2</v>
      </c>
      <c r="J225" s="6">
        <v>5.16</v>
      </c>
      <c r="K225" s="6">
        <v>4.6100000000000003</v>
      </c>
      <c r="L225" s="6">
        <v>1</v>
      </c>
      <c r="M225" s="6">
        <v>12.77</v>
      </c>
      <c r="N225" s="8">
        <v>-12263.623</v>
      </c>
      <c r="O225" s="8">
        <v>108987.507</v>
      </c>
      <c r="P225" s="8">
        <v>25333.416000000001</v>
      </c>
      <c r="Q225" s="8">
        <v>63595.502999999997</v>
      </c>
      <c r="R225" s="8">
        <f t="shared" si="34"/>
        <v>172583.01</v>
      </c>
      <c r="S225" s="8">
        <f t="shared" si="35"/>
        <v>160319.38700000002</v>
      </c>
      <c r="T225" s="8">
        <f t="shared" si="38"/>
        <v>4556.6471287128716</v>
      </c>
      <c r="U225" s="8">
        <f t="shared" si="39"/>
        <v>3887.7780594059409</v>
      </c>
      <c r="V225" s="8">
        <f t="shared" si="40"/>
        <v>3563.9860330033007</v>
      </c>
      <c r="W225" s="8">
        <f t="shared" si="41"/>
        <v>2877.5579405940593</v>
      </c>
      <c r="X225" s="8">
        <f t="shared" si="42"/>
        <v>353.43436903690372</v>
      </c>
      <c r="Y225" s="8">
        <f t="shared" si="43"/>
        <v>323.99873027302732</v>
      </c>
    </row>
    <row r="226" spans="1:25" s="5" customFormat="1">
      <c r="A226" s="4" t="s">
        <v>126</v>
      </c>
      <c r="B226" s="5" t="s">
        <v>300</v>
      </c>
      <c r="C226" s="5" t="s">
        <v>302</v>
      </c>
      <c r="D226" s="5">
        <v>19</v>
      </c>
      <c r="E226" s="6">
        <v>19</v>
      </c>
      <c r="F226" s="6">
        <f t="shared" si="33"/>
        <v>6.8599999999999994</v>
      </c>
      <c r="G226" s="7">
        <f t="shared" si="36"/>
        <v>0.32944606413994171</v>
      </c>
      <c r="H226" s="7">
        <f t="shared" si="37"/>
        <v>0.63556851311953355</v>
      </c>
      <c r="I226" s="6">
        <v>2.2599999999999998</v>
      </c>
      <c r="J226" s="6">
        <v>2.1</v>
      </c>
      <c r="K226" s="6">
        <v>2.5</v>
      </c>
      <c r="L226" s="6">
        <v>1</v>
      </c>
      <c r="M226" s="6">
        <v>7.86</v>
      </c>
      <c r="N226" s="8">
        <v>-7856.942</v>
      </c>
      <c r="O226" s="8">
        <v>63731.887999999999</v>
      </c>
      <c r="P226" s="8">
        <v>5863.38</v>
      </c>
      <c r="Q226" s="8">
        <v>15237.699000000001</v>
      </c>
      <c r="R226" s="8">
        <f t="shared" si="34"/>
        <v>78969.587</v>
      </c>
      <c r="S226" s="8">
        <f t="shared" si="35"/>
        <v>71112.645000000004</v>
      </c>
      <c r="T226" s="8">
        <f t="shared" si="38"/>
        <v>4156.2940526315788</v>
      </c>
      <c r="U226" s="8">
        <f t="shared" si="39"/>
        <v>3847.6951052631575</v>
      </c>
      <c r="V226" s="8">
        <f t="shared" si="40"/>
        <v>3434.1718421052633</v>
      </c>
      <c r="W226" s="8">
        <f t="shared" si="41"/>
        <v>3354.3098947368421</v>
      </c>
      <c r="X226" s="8">
        <f t="shared" si="42"/>
        <v>349.7904641148325</v>
      </c>
      <c r="Y226" s="8">
        <f t="shared" si="43"/>
        <v>312.19744019138756</v>
      </c>
    </row>
    <row r="227" spans="1:25" s="5" customFormat="1">
      <c r="A227" s="4" t="s">
        <v>32</v>
      </c>
      <c r="B227" s="5" t="s">
        <v>303</v>
      </c>
      <c r="C227" s="5" t="s">
        <v>304</v>
      </c>
      <c r="D227" s="5">
        <v>45</v>
      </c>
      <c r="E227" s="6">
        <v>42.125</v>
      </c>
      <c r="F227" s="6">
        <f t="shared" si="33"/>
        <v>13.4</v>
      </c>
      <c r="G227" s="7">
        <f t="shared" si="36"/>
        <v>0.29850746268656714</v>
      </c>
      <c r="H227" s="7">
        <f t="shared" si="37"/>
        <v>0.51268656716417915</v>
      </c>
      <c r="I227" s="6">
        <v>4</v>
      </c>
      <c r="J227" s="6">
        <v>2.87</v>
      </c>
      <c r="K227" s="6">
        <v>6.53</v>
      </c>
      <c r="L227" s="6">
        <v>1</v>
      </c>
      <c r="M227" s="6">
        <v>14.4</v>
      </c>
      <c r="N227" s="8">
        <v>-20110.699000000001</v>
      </c>
      <c r="O227" s="8">
        <v>125154.386</v>
      </c>
      <c r="P227" s="8">
        <v>24460.284</v>
      </c>
      <c r="Q227" s="8">
        <v>46039.951999999997</v>
      </c>
      <c r="R227" s="8">
        <f t="shared" si="34"/>
        <v>171194.33799999999</v>
      </c>
      <c r="S227" s="8">
        <f t="shared" si="35"/>
        <v>151083.639</v>
      </c>
      <c r="T227" s="8">
        <f t="shared" si="38"/>
        <v>4063.9605459940649</v>
      </c>
      <c r="U227" s="8">
        <f t="shared" si="39"/>
        <v>3483.300985163205</v>
      </c>
      <c r="V227" s="8">
        <f t="shared" si="40"/>
        <v>3005.8956676557864</v>
      </c>
      <c r="W227" s="8">
        <f t="shared" si="41"/>
        <v>2971.0239999999999</v>
      </c>
      <c r="X227" s="8">
        <f t="shared" si="42"/>
        <v>316.66372592392776</v>
      </c>
      <c r="Y227" s="8">
        <f t="shared" si="43"/>
        <v>273.26324251416241</v>
      </c>
    </row>
    <row r="228" spans="1:25" s="13" customFormat="1" ht="15.75" thickBot="1">
      <c r="A228" s="61"/>
      <c r="B228" s="61" t="s">
        <v>321</v>
      </c>
      <c r="C228" s="61"/>
      <c r="D228" s="62">
        <f>SUM(D9:D227)</f>
        <v>15782</v>
      </c>
      <c r="E228" s="63">
        <f>SUM(E9:E227)</f>
        <v>15901</v>
      </c>
      <c r="F228" s="63">
        <f>SUM(F9:F227)</f>
        <v>4724.7500000000009</v>
      </c>
      <c r="G228" s="64">
        <f t="shared" si="36"/>
        <v>0.27921054024022435</v>
      </c>
      <c r="H228" s="64">
        <f t="shared" si="37"/>
        <v>0.45810677813640927</v>
      </c>
      <c r="I228" s="63">
        <f t="shared" ref="I228:S228" si="44">SUM(I9:I227)</f>
        <v>1319.2000000000003</v>
      </c>
      <c r="J228" s="63">
        <f t="shared" si="44"/>
        <v>845.23999999999978</v>
      </c>
      <c r="K228" s="63">
        <f t="shared" si="44"/>
        <v>2560.3100000000013</v>
      </c>
      <c r="L228" s="63">
        <f t="shared" si="44"/>
        <v>297.51000000000005</v>
      </c>
      <c r="M228" s="63">
        <f t="shared" si="44"/>
        <v>5022.2599999999993</v>
      </c>
      <c r="N228" s="62">
        <f t="shared" si="44"/>
        <v>-5119022.9411652153</v>
      </c>
      <c r="O228" s="62">
        <f t="shared" si="44"/>
        <v>38273599.518956512</v>
      </c>
      <c r="P228" s="62">
        <f t="shared" si="44"/>
        <v>4662799.2479999978</v>
      </c>
      <c r="Q228" s="62">
        <f t="shared" si="44"/>
        <v>10143390.136634775</v>
      </c>
      <c r="R228" s="62">
        <f t="shared" si="44"/>
        <v>48416989.655591339</v>
      </c>
      <c r="S228" s="62">
        <f t="shared" si="44"/>
        <v>43297966.714426078</v>
      </c>
      <c r="T228" s="62">
        <f t="shared" si="38"/>
        <v>3044.9021857487792</v>
      </c>
      <c r="U228" s="62">
        <f t="shared" si="39"/>
        <v>2751.662814136931</v>
      </c>
      <c r="V228" s="62">
        <f t="shared" si="40"/>
        <v>2429.731932986987</v>
      </c>
      <c r="W228" s="62">
        <f t="shared" si="41"/>
        <v>2406.9932406110629</v>
      </c>
      <c r="X228" s="62">
        <f t="shared" si="42"/>
        <v>250.15116492153919</v>
      </c>
      <c r="Y228" s="62">
        <f t="shared" si="43"/>
        <v>220.88472118063518</v>
      </c>
    </row>
    <row r="229" spans="1:25" s="5" customFormat="1" ht="15.75" thickTop="1">
      <c r="E229" s="6"/>
      <c r="F229" s="6"/>
      <c r="G229" s="6"/>
      <c r="H229" s="6"/>
      <c r="I229" s="6"/>
      <c r="J229" s="6"/>
      <c r="K229" s="6"/>
      <c r="L229" s="6"/>
      <c r="M229" s="6"/>
    </row>
    <row r="230" spans="1:25" s="5" customFormat="1">
      <c r="E230" s="6"/>
      <c r="F230" s="6"/>
      <c r="G230" s="6"/>
      <c r="H230" s="6"/>
      <c r="I230" s="6"/>
      <c r="J230" s="6"/>
      <c r="K230" s="6"/>
      <c r="L230" s="6"/>
      <c r="M230" s="6"/>
    </row>
    <row r="232" spans="1:25">
      <c r="S232">
        <f>+S228/E228</f>
        <v>2722.9713045988351</v>
      </c>
    </row>
    <row r="249" customFormat="1"/>
    <row r="250" customFormat="1"/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07237B-1585-496D-9C7E-1F5A765D4189}">
  <dimension ref="A1:AI254"/>
  <sheetViews>
    <sheetView tabSelected="1" workbookViewId="0">
      <selection activeCell="B71" sqref="B71"/>
    </sheetView>
  </sheetViews>
  <sheetFormatPr defaultRowHeight="15"/>
  <cols>
    <col min="1" max="1" width="16.5703125" customWidth="1"/>
    <col min="2" max="2" width="39.5703125" customWidth="1"/>
    <col min="3" max="3" width="37" customWidth="1"/>
    <col min="4" max="4" width="12.7109375" style="66" customWidth="1"/>
    <col min="5" max="5" width="12" style="11" customWidth="1"/>
    <col min="6" max="6" width="9.140625" style="11"/>
    <col min="7" max="7" width="15.42578125" customWidth="1"/>
    <col min="8" max="8" width="14" customWidth="1"/>
    <col min="9" max="9" width="17.42578125" style="11" customWidth="1"/>
    <col min="10" max="10" width="14.7109375" style="11" customWidth="1"/>
    <col min="11" max="11" width="15.140625" style="11" customWidth="1"/>
    <col min="12" max="12" width="15.7109375" style="11" customWidth="1"/>
    <col min="13" max="13" width="15" style="11" customWidth="1"/>
    <col min="14" max="14" width="16.140625" customWidth="1"/>
    <col min="15" max="15" width="12.28515625" customWidth="1"/>
    <col min="16" max="16" width="15" customWidth="1"/>
    <col min="17" max="17" width="11.5703125" customWidth="1"/>
    <col min="18" max="18" width="12.85546875" customWidth="1"/>
    <col min="19" max="19" width="14" customWidth="1"/>
    <col min="20" max="20" width="12.28515625" customWidth="1"/>
    <col min="21" max="21" width="14.7109375" customWidth="1"/>
    <col min="22" max="22" width="14.85546875" customWidth="1"/>
    <col min="23" max="23" width="13.140625" customWidth="1"/>
    <col min="24" max="24" width="12.28515625" customWidth="1"/>
    <col min="25" max="25" width="14" customWidth="1"/>
  </cols>
  <sheetData>
    <row r="1" spans="1:35" s="1" customFormat="1">
      <c r="A1" s="1" t="s">
        <v>0</v>
      </c>
      <c r="D1" s="65"/>
      <c r="E1" s="9" t="s">
        <v>1</v>
      </c>
      <c r="F1" s="9"/>
      <c r="G1" s="2"/>
      <c r="H1" s="2"/>
      <c r="I1" s="9" t="s">
        <v>31</v>
      </c>
      <c r="J1" s="9"/>
      <c r="K1" s="9"/>
      <c r="L1" s="9"/>
      <c r="M1" s="10"/>
      <c r="X1" s="1">
        <v>11</v>
      </c>
    </row>
    <row r="2" spans="1:35" ht="15.75" customHeight="1">
      <c r="A2" s="1" t="s">
        <v>30</v>
      </c>
      <c r="N2" s="8"/>
      <c r="O2" s="8"/>
      <c r="P2" s="8"/>
      <c r="Q2" s="8"/>
      <c r="R2" s="8"/>
      <c r="S2" s="8"/>
    </row>
    <row r="3" spans="1:35" ht="5.25" customHeight="1"/>
    <row r="4" spans="1:35" s="1" customFormat="1" ht="13.5" customHeight="1">
      <c r="A4" s="1" t="s">
        <v>2</v>
      </c>
      <c r="D4" s="65"/>
      <c r="E4" s="9"/>
      <c r="F4" s="9"/>
      <c r="G4" s="2"/>
      <c r="H4" s="2"/>
      <c r="I4" s="9"/>
      <c r="J4" s="9"/>
      <c r="K4" s="9"/>
      <c r="L4" s="9"/>
      <c r="M4" s="10"/>
    </row>
    <row r="5" spans="1:35" s="1" customFormat="1">
      <c r="D5" s="65"/>
      <c r="E5" s="9"/>
      <c r="F5" s="9"/>
      <c r="G5" s="2"/>
      <c r="H5" s="2"/>
      <c r="I5" s="9"/>
      <c r="J5" s="9"/>
      <c r="K5" s="9"/>
      <c r="L5" s="9"/>
      <c r="M5" s="10"/>
    </row>
    <row r="6" spans="1:35" s="1" customFormat="1">
      <c r="D6" s="65"/>
      <c r="E6" s="9"/>
      <c r="F6" s="9"/>
      <c r="G6" s="2"/>
      <c r="H6" s="2"/>
      <c r="I6" s="9"/>
      <c r="J6" s="9"/>
      <c r="K6" s="9"/>
      <c r="L6" s="9"/>
      <c r="M6" s="10"/>
    </row>
    <row r="7" spans="1:35" s="1" customFormat="1">
      <c r="D7" s="65"/>
      <c r="E7" s="9"/>
      <c r="F7" s="9"/>
      <c r="G7" s="2"/>
      <c r="H7" s="2"/>
      <c r="I7" s="9"/>
      <c r="J7" s="9"/>
      <c r="K7" s="9"/>
      <c r="L7" s="9"/>
      <c r="M7" s="10"/>
    </row>
    <row r="8" spans="1:35" s="3" customFormat="1" ht="65.099999999999994" customHeight="1">
      <c r="A8" s="14" t="s">
        <v>3</v>
      </c>
      <c r="B8" s="15" t="s">
        <v>4</v>
      </c>
      <c r="C8" s="16" t="s">
        <v>5</v>
      </c>
      <c r="D8" s="67" t="s">
        <v>6</v>
      </c>
      <c r="E8" s="59" t="s">
        <v>7</v>
      </c>
      <c r="F8" s="60" t="s">
        <v>8</v>
      </c>
      <c r="G8" s="14" t="s">
        <v>9</v>
      </c>
      <c r="H8" s="14" t="s">
        <v>10</v>
      </c>
      <c r="I8" s="60" t="s">
        <v>11</v>
      </c>
      <c r="J8" s="60" t="s">
        <v>12</v>
      </c>
      <c r="K8" s="60" t="s">
        <v>13</v>
      </c>
      <c r="L8" s="60" t="s">
        <v>14</v>
      </c>
      <c r="M8" s="60" t="s">
        <v>15</v>
      </c>
      <c r="N8" s="17" t="s">
        <v>16</v>
      </c>
      <c r="O8" s="17" t="s">
        <v>17</v>
      </c>
      <c r="P8" s="14" t="s">
        <v>18</v>
      </c>
      <c r="Q8" s="17" t="s">
        <v>19</v>
      </c>
      <c r="R8" s="17" t="s">
        <v>20</v>
      </c>
      <c r="S8" s="15" t="s">
        <v>21</v>
      </c>
      <c r="T8" s="15" t="s">
        <v>22</v>
      </c>
      <c r="U8" s="18" t="s">
        <v>23</v>
      </c>
      <c r="V8" s="18" t="s">
        <v>24</v>
      </c>
      <c r="W8" s="18" t="s">
        <v>25</v>
      </c>
      <c r="X8" s="18" t="s">
        <v>26</v>
      </c>
      <c r="Y8" s="18" t="s">
        <v>27</v>
      </c>
      <c r="AH8" s="3" t="s">
        <v>28</v>
      </c>
      <c r="AI8" s="3" t="s">
        <v>29</v>
      </c>
    </row>
    <row r="9" spans="1:35" s="5" customFormat="1">
      <c r="A9" s="20" t="s">
        <v>126</v>
      </c>
      <c r="B9" s="21" t="s">
        <v>123</v>
      </c>
      <c r="C9" s="21" t="s">
        <v>127</v>
      </c>
      <c r="D9" s="24">
        <v>24</v>
      </c>
      <c r="E9" s="22">
        <v>24.25</v>
      </c>
      <c r="F9" s="22">
        <f t="shared" ref="F9:F43" si="0">+I9+J9+K9</f>
        <v>4.5299999999999994</v>
      </c>
      <c r="G9" s="23">
        <f t="shared" ref="G9:G41" si="1">+I9/F9</f>
        <v>0.42604856512141287</v>
      </c>
      <c r="H9" s="23">
        <f t="shared" ref="H9:H41" si="2">+(I9+J9)/F9</f>
        <v>0.44812362030905079</v>
      </c>
      <c r="I9" s="22">
        <v>1.93</v>
      </c>
      <c r="J9" s="22">
        <v>0.1</v>
      </c>
      <c r="K9" s="22">
        <v>2.5</v>
      </c>
      <c r="L9" s="22">
        <v>0</v>
      </c>
      <c r="M9" s="22">
        <v>4.53</v>
      </c>
      <c r="N9" s="24">
        <v>-9908.6209999999992</v>
      </c>
      <c r="O9" s="24">
        <v>33514.631000000001</v>
      </c>
      <c r="P9" s="24">
        <v>4414.9080000000004</v>
      </c>
      <c r="Q9" s="24">
        <v>16549.056</v>
      </c>
      <c r="R9" s="24">
        <f t="shared" ref="R9:R27" si="3">+Q9+O9</f>
        <v>50063.687000000005</v>
      </c>
      <c r="S9" s="24">
        <f t="shared" ref="S9:S27" si="4">+R9+N9</f>
        <v>40155.066000000006</v>
      </c>
      <c r="T9" s="24">
        <f t="shared" ref="T9:T43" si="5">+R9/E9</f>
        <v>2064.4819381443303</v>
      </c>
      <c r="U9" s="24">
        <f t="shared" ref="U9:U73" si="6">+(R9-P9)/E9</f>
        <v>1882.4238762886598</v>
      </c>
      <c r="V9" s="24">
        <f t="shared" ref="V9:V73" si="7">+(S9-P9)/E9</f>
        <v>1473.8209484536085</v>
      </c>
      <c r="W9" s="24">
        <f t="shared" ref="W9:W73" si="8">+O9/E9</f>
        <v>1382.0466391752577</v>
      </c>
      <c r="X9" s="24">
        <f t="shared" ref="X9:X73" si="9">+U9/$X$1</f>
        <v>171.12944329896908</v>
      </c>
      <c r="Y9" s="25">
        <f t="shared" ref="Y9:Y73" si="10">+V9/$X$1</f>
        <v>133.98372258669167</v>
      </c>
    </row>
    <row r="10" spans="1:35" s="5" customFormat="1">
      <c r="A10" s="19" t="s">
        <v>126</v>
      </c>
      <c r="B10" s="26" t="s">
        <v>123</v>
      </c>
      <c r="C10" s="26" t="s">
        <v>133</v>
      </c>
      <c r="D10" s="29">
        <v>27</v>
      </c>
      <c r="E10" s="27">
        <v>26.25</v>
      </c>
      <c r="F10" s="27">
        <f t="shared" si="0"/>
        <v>10.700000000000001</v>
      </c>
      <c r="G10" s="28">
        <f t="shared" si="1"/>
        <v>0.50934579439252337</v>
      </c>
      <c r="H10" s="28">
        <f t="shared" si="2"/>
        <v>0.65887850467289721</v>
      </c>
      <c r="I10" s="27">
        <v>5.45</v>
      </c>
      <c r="J10" s="27">
        <v>1.6</v>
      </c>
      <c r="K10" s="27">
        <v>3.65</v>
      </c>
      <c r="L10" s="27">
        <v>1</v>
      </c>
      <c r="M10" s="27">
        <v>11.7</v>
      </c>
      <c r="N10" s="29">
        <v>-10880.118</v>
      </c>
      <c r="O10" s="29">
        <v>94237.763999999996</v>
      </c>
      <c r="P10" s="29">
        <v>1184.7719999999999</v>
      </c>
      <c r="Q10" s="29">
        <v>16890.418000000001</v>
      </c>
      <c r="R10" s="29">
        <f t="shared" si="3"/>
        <v>111128.182</v>
      </c>
      <c r="S10" s="29">
        <f t="shared" si="4"/>
        <v>100248.064</v>
      </c>
      <c r="T10" s="29">
        <f t="shared" si="5"/>
        <v>4233.454552380952</v>
      </c>
      <c r="U10" s="29">
        <f t="shared" si="6"/>
        <v>4188.3203809523811</v>
      </c>
      <c r="V10" s="29">
        <f t="shared" si="7"/>
        <v>3773.8396952380954</v>
      </c>
      <c r="W10" s="29">
        <f t="shared" si="8"/>
        <v>3590.010057142857</v>
      </c>
      <c r="X10" s="29">
        <f t="shared" si="9"/>
        <v>380.7563982683983</v>
      </c>
      <c r="Y10" s="30">
        <f t="shared" si="10"/>
        <v>343.07633593073592</v>
      </c>
    </row>
    <row r="11" spans="1:35" s="5" customFormat="1">
      <c r="A11" s="4" t="s">
        <v>126</v>
      </c>
      <c r="B11" s="12" t="s">
        <v>181</v>
      </c>
      <c r="C11" s="12" t="s">
        <v>183</v>
      </c>
      <c r="D11" s="33">
        <v>27</v>
      </c>
      <c r="E11" s="31">
        <v>25.75</v>
      </c>
      <c r="F11" s="31">
        <f t="shared" si="0"/>
        <v>8.7000000000000011</v>
      </c>
      <c r="G11" s="32">
        <f t="shared" si="1"/>
        <v>0.11494252873563217</v>
      </c>
      <c r="H11" s="32">
        <f t="shared" si="2"/>
        <v>0.2068965517241379</v>
      </c>
      <c r="I11" s="31">
        <v>1</v>
      </c>
      <c r="J11" s="31">
        <v>0.8</v>
      </c>
      <c r="K11" s="31">
        <v>6.9</v>
      </c>
      <c r="L11" s="31">
        <v>1.2</v>
      </c>
      <c r="M11" s="31">
        <v>9.9</v>
      </c>
      <c r="N11" s="33">
        <v>-9130.5310000000009</v>
      </c>
      <c r="O11" s="33">
        <v>67314.842999999993</v>
      </c>
      <c r="P11" s="33">
        <v>4831.6679999999997</v>
      </c>
      <c r="Q11" s="33">
        <v>12997.71</v>
      </c>
      <c r="R11" s="33">
        <f t="shared" si="3"/>
        <v>80312.552999999985</v>
      </c>
      <c r="S11" s="33">
        <f t="shared" si="4"/>
        <v>71182.021999999983</v>
      </c>
      <c r="T11" s="33">
        <f t="shared" si="5"/>
        <v>3118.9340970873782</v>
      </c>
      <c r="U11" s="33">
        <f t="shared" si="6"/>
        <v>2931.2965048543683</v>
      </c>
      <c r="V11" s="33">
        <f t="shared" si="7"/>
        <v>2576.7127766990284</v>
      </c>
      <c r="W11" s="33">
        <f t="shared" si="8"/>
        <v>2614.1686601941747</v>
      </c>
      <c r="X11" s="33">
        <f t="shared" si="9"/>
        <v>266.4815004413062</v>
      </c>
      <c r="Y11" s="34">
        <f t="shared" si="10"/>
        <v>234.24661606354803</v>
      </c>
    </row>
    <row r="12" spans="1:35" s="5" customFormat="1">
      <c r="A12" s="19" t="s">
        <v>126</v>
      </c>
      <c r="B12" s="26" t="s">
        <v>186</v>
      </c>
      <c r="C12" s="26" t="s">
        <v>187</v>
      </c>
      <c r="D12" s="29">
        <v>9</v>
      </c>
      <c r="E12" s="27">
        <v>8.25</v>
      </c>
      <c r="F12" s="27">
        <f t="shared" si="0"/>
        <v>2.9</v>
      </c>
      <c r="G12" s="28">
        <f t="shared" si="1"/>
        <v>0.65517241379310343</v>
      </c>
      <c r="H12" s="28">
        <f t="shared" si="2"/>
        <v>0.65517241379310343</v>
      </c>
      <c r="I12" s="27">
        <v>1.9</v>
      </c>
      <c r="J12" s="27">
        <v>0</v>
      </c>
      <c r="K12" s="27">
        <v>1</v>
      </c>
      <c r="L12" s="27">
        <v>0</v>
      </c>
      <c r="M12" s="27">
        <v>2.9</v>
      </c>
      <c r="N12" s="29">
        <v>-5528.6369999999997</v>
      </c>
      <c r="O12" s="29">
        <v>26587.951000000001</v>
      </c>
      <c r="P12" s="29">
        <v>583.70600000000002</v>
      </c>
      <c r="Q12" s="29">
        <v>2971.3049999999998</v>
      </c>
      <c r="R12" s="29">
        <f t="shared" si="3"/>
        <v>29559.256000000001</v>
      </c>
      <c r="S12" s="29">
        <f t="shared" si="4"/>
        <v>24030.619000000002</v>
      </c>
      <c r="T12" s="29">
        <f t="shared" si="5"/>
        <v>3582.9401212121215</v>
      </c>
      <c r="U12" s="29">
        <f t="shared" si="6"/>
        <v>3512.1878787878791</v>
      </c>
      <c r="V12" s="29">
        <f t="shared" si="7"/>
        <v>2842.0500606060609</v>
      </c>
      <c r="W12" s="29">
        <f t="shared" si="8"/>
        <v>3222.7819393939394</v>
      </c>
      <c r="X12" s="29">
        <f t="shared" si="9"/>
        <v>319.28980716253449</v>
      </c>
      <c r="Y12" s="30">
        <f t="shared" si="10"/>
        <v>258.3681873278237</v>
      </c>
    </row>
    <row r="13" spans="1:35" s="5" customFormat="1">
      <c r="A13" s="4" t="s">
        <v>126</v>
      </c>
      <c r="B13" s="12" t="s">
        <v>191</v>
      </c>
      <c r="C13" s="12" t="s">
        <v>192</v>
      </c>
      <c r="D13" s="33">
        <v>9</v>
      </c>
      <c r="E13" s="31">
        <v>9</v>
      </c>
      <c r="F13" s="31">
        <f t="shared" si="0"/>
        <v>2.63</v>
      </c>
      <c r="G13" s="32">
        <f t="shared" si="1"/>
        <v>0</v>
      </c>
      <c r="H13" s="32">
        <f t="shared" si="2"/>
        <v>0.11406844106463879</v>
      </c>
      <c r="I13" s="31">
        <v>0</v>
      </c>
      <c r="J13" s="31">
        <v>0.3</v>
      </c>
      <c r="K13" s="31">
        <v>2.33</v>
      </c>
      <c r="L13" s="31">
        <v>0.25</v>
      </c>
      <c r="M13" s="31">
        <v>2.88</v>
      </c>
      <c r="N13" s="33">
        <v>-7513</v>
      </c>
      <c r="O13" s="33">
        <v>21104</v>
      </c>
      <c r="P13" s="33">
        <v>0</v>
      </c>
      <c r="Q13" s="33">
        <v>3557</v>
      </c>
      <c r="R13" s="33">
        <f t="shared" si="3"/>
        <v>24661</v>
      </c>
      <c r="S13" s="33">
        <f t="shared" si="4"/>
        <v>17148</v>
      </c>
      <c r="T13" s="33">
        <f t="shared" si="5"/>
        <v>2740.1111111111113</v>
      </c>
      <c r="U13" s="33">
        <f t="shared" si="6"/>
        <v>2740.1111111111113</v>
      </c>
      <c r="V13" s="33">
        <f t="shared" si="7"/>
        <v>1905.3333333333333</v>
      </c>
      <c r="W13" s="33">
        <f t="shared" si="8"/>
        <v>2344.8888888888887</v>
      </c>
      <c r="X13" s="33">
        <f t="shared" si="9"/>
        <v>249.10101010101013</v>
      </c>
      <c r="Y13" s="34">
        <f t="shared" si="10"/>
        <v>173.21212121212122</v>
      </c>
    </row>
    <row r="14" spans="1:35" s="5" customFormat="1">
      <c r="A14" s="19" t="s">
        <v>126</v>
      </c>
      <c r="B14" s="26" t="s">
        <v>195</v>
      </c>
      <c r="C14" s="26" t="s">
        <v>196</v>
      </c>
      <c r="D14" s="29">
        <v>19</v>
      </c>
      <c r="E14" s="27">
        <v>17.75</v>
      </c>
      <c r="F14" s="27">
        <f t="shared" si="0"/>
        <v>7.65</v>
      </c>
      <c r="G14" s="28">
        <f t="shared" si="1"/>
        <v>6.535947712418301E-2</v>
      </c>
      <c r="H14" s="28">
        <f t="shared" si="2"/>
        <v>0.47712418300653592</v>
      </c>
      <c r="I14" s="27">
        <v>0.5</v>
      </c>
      <c r="J14" s="27">
        <v>3.15</v>
      </c>
      <c r="K14" s="27">
        <v>4</v>
      </c>
      <c r="L14" s="27">
        <v>0.88</v>
      </c>
      <c r="M14" s="27">
        <v>8.5299999999999994</v>
      </c>
      <c r="N14" s="29">
        <v>-7474.884</v>
      </c>
      <c r="O14" s="29">
        <v>63035.614000000001</v>
      </c>
      <c r="P14" s="29">
        <v>10813.392</v>
      </c>
      <c r="Q14" s="29">
        <v>16505.493999999999</v>
      </c>
      <c r="R14" s="29">
        <f t="shared" si="3"/>
        <v>79541.108000000007</v>
      </c>
      <c r="S14" s="29">
        <f t="shared" si="4"/>
        <v>72066.224000000002</v>
      </c>
      <c r="T14" s="29">
        <f t="shared" si="5"/>
        <v>4481.1891830985924</v>
      </c>
      <c r="U14" s="29">
        <f t="shared" si="6"/>
        <v>3871.9840000000008</v>
      </c>
      <c r="V14" s="29">
        <f t="shared" si="7"/>
        <v>3450.8637746478876</v>
      </c>
      <c r="W14" s="29">
        <f t="shared" si="8"/>
        <v>3551.3021971830985</v>
      </c>
      <c r="X14" s="29">
        <f t="shared" si="9"/>
        <v>351.99854545454554</v>
      </c>
      <c r="Y14" s="30">
        <f t="shared" si="10"/>
        <v>313.7148886043534</v>
      </c>
    </row>
    <row r="15" spans="1:35" s="5" customFormat="1">
      <c r="A15" s="4" t="s">
        <v>126</v>
      </c>
      <c r="B15" s="12" t="s">
        <v>199</v>
      </c>
      <c r="C15" s="12" t="s">
        <v>200</v>
      </c>
      <c r="D15" s="33">
        <v>14</v>
      </c>
      <c r="E15" s="31">
        <v>13.5</v>
      </c>
      <c r="F15" s="31">
        <f t="shared" si="0"/>
        <v>6</v>
      </c>
      <c r="G15" s="32">
        <f t="shared" si="1"/>
        <v>0</v>
      </c>
      <c r="H15" s="32">
        <f t="shared" si="2"/>
        <v>0.66666666666666663</v>
      </c>
      <c r="I15" s="31">
        <v>0</v>
      </c>
      <c r="J15" s="31">
        <v>4</v>
      </c>
      <c r="K15" s="31">
        <v>2</v>
      </c>
      <c r="L15" s="31">
        <v>0</v>
      </c>
      <c r="M15" s="31">
        <v>6</v>
      </c>
      <c r="N15" s="33">
        <v>-6111.7889999999998</v>
      </c>
      <c r="O15" s="33">
        <v>45443.9</v>
      </c>
      <c r="P15" s="33">
        <v>7372.62</v>
      </c>
      <c r="Q15" s="33">
        <v>18355.919000000002</v>
      </c>
      <c r="R15" s="33">
        <f t="shared" si="3"/>
        <v>63799.819000000003</v>
      </c>
      <c r="S15" s="33">
        <f t="shared" si="4"/>
        <v>57688.030000000006</v>
      </c>
      <c r="T15" s="33">
        <f t="shared" si="5"/>
        <v>4725.9125185185185</v>
      </c>
      <c r="U15" s="33">
        <f t="shared" si="6"/>
        <v>4179.7925185185186</v>
      </c>
      <c r="V15" s="33">
        <f t="shared" si="7"/>
        <v>3727.0674074074077</v>
      </c>
      <c r="W15" s="33">
        <f t="shared" si="8"/>
        <v>3366.2148148148149</v>
      </c>
      <c r="X15" s="33">
        <f t="shared" si="9"/>
        <v>379.98113804713807</v>
      </c>
      <c r="Y15" s="34">
        <f t="shared" si="10"/>
        <v>338.82430976430982</v>
      </c>
    </row>
    <row r="16" spans="1:35" s="5" customFormat="1">
      <c r="A16" s="19" t="s">
        <v>126</v>
      </c>
      <c r="B16" s="26" t="s">
        <v>199</v>
      </c>
      <c r="C16" s="26" t="s">
        <v>201</v>
      </c>
      <c r="D16" s="29">
        <v>16</v>
      </c>
      <c r="E16" s="27">
        <v>14.125</v>
      </c>
      <c r="F16" s="27">
        <f t="shared" si="0"/>
        <v>5.5600000000000005</v>
      </c>
      <c r="G16" s="28">
        <f t="shared" si="1"/>
        <v>0</v>
      </c>
      <c r="H16" s="28">
        <f t="shared" si="2"/>
        <v>0.49460431654676257</v>
      </c>
      <c r="I16" s="27">
        <v>0</v>
      </c>
      <c r="J16" s="27">
        <v>2.75</v>
      </c>
      <c r="K16" s="27">
        <v>2.81</v>
      </c>
      <c r="L16" s="27">
        <v>0.9</v>
      </c>
      <c r="M16" s="27">
        <v>6.46</v>
      </c>
      <c r="N16" s="29">
        <v>-7315.5290000000005</v>
      </c>
      <c r="O16" s="29">
        <v>36619.002</v>
      </c>
      <c r="P16" s="29">
        <v>7051.3149999999996</v>
      </c>
      <c r="Q16" s="29">
        <v>14847.911</v>
      </c>
      <c r="R16" s="29">
        <f t="shared" si="3"/>
        <v>51466.913</v>
      </c>
      <c r="S16" s="29">
        <f t="shared" si="4"/>
        <v>44151.383999999998</v>
      </c>
      <c r="T16" s="29">
        <f t="shared" si="5"/>
        <v>3643.6752566371683</v>
      </c>
      <c r="U16" s="29">
        <f t="shared" si="6"/>
        <v>3144.4671150442477</v>
      </c>
      <c r="V16" s="29">
        <f t="shared" si="7"/>
        <v>2626.5535575221238</v>
      </c>
      <c r="W16" s="29">
        <f t="shared" si="8"/>
        <v>2592.4957168141591</v>
      </c>
      <c r="X16" s="29">
        <f t="shared" si="9"/>
        <v>285.86064682220433</v>
      </c>
      <c r="Y16" s="30">
        <f t="shared" si="10"/>
        <v>238.77759613837489</v>
      </c>
    </row>
    <row r="17" spans="1:25" s="5" customFormat="1">
      <c r="A17" s="4" t="s">
        <v>126</v>
      </c>
      <c r="B17" s="12" t="s">
        <v>199</v>
      </c>
      <c r="C17" s="12" t="s">
        <v>203</v>
      </c>
      <c r="D17" s="33">
        <v>16</v>
      </c>
      <c r="E17" s="31">
        <v>16.125</v>
      </c>
      <c r="F17" s="31">
        <f t="shared" si="0"/>
        <v>5</v>
      </c>
      <c r="G17" s="32">
        <f t="shared" si="1"/>
        <v>0.4</v>
      </c>
      <c r="H17" s="32">
        <f t="shared" si="2"/>
        <v>0.8</v>
      </c>
      <c r="I17" s="31">
        <v>2</v>
      </c>
      <c r="J17" s="31">
        <v>2</v>
      </c>
      <c r="K17" s="31">
        <v>1</v>
      </c>
      <c r="L17" s="31">
        <v>1.1299999999999999</v>
      </c>
      <c r="M17" s="31">
        <v>6.13</v>
      </c>
      <c r="N17" s="33">
        <v>-7359.3580000000002</v>
      </c>
      <c r="O17" s="33">
        <v>48302.296999999999</v>
      </c>
      <c r="P17" s="33">
        <v>6132.6959999999999</v>
      </c>
      <c r="Q17" s="33">
        <v>12876.41</v>
      </c>
      <c r="R17" s="33">
        <f t="shared" si="3"/>
        <v>61178.706999999995</v>
      </c>
      <c r="S17" s="33">
        <f t="shared" si="4"/>
        <v>53819.348999999995</v>
      </c>
      <c r="T17" s="33">
        <f t="shared" si="5"/>
        <v>3794.0283410852712</v>
      </c>
      <c r="U17" s="33">
        <f t="shared" si="6"/>
        <v>3413.7061085271316</v>
      </c>
      <c r="V17" s="33">
        <f t="shared" si="7"/>
        <v>2957.3118139534877</v>
      </c>
      <c r="W17" s="33">
        <f t="shared" si="8"/>
        <v>2995.4912868217052</v>
      </c>
      <c r="X17" s="33">
        <f t="shared" si="9"/>
        <v>310.33691895701196</v>
      </c>
      <c r="Y17" s="34">
        <f t="shared" si="10"/>
        <v>268.84652854122618</v>
      </c>
    </row>
    <row r="18" spans="1:25" s="5" customFormat="1">
      <c r="A18" s="19" t="s">
        <v>126</v>
      </c>
      <c r="B18" s="26" t="s">
        <v>204</v>
      </c>
      <c r="C18" s="26" t="s">
        <v>205</v>
      </c>
      <c r="D18" s="29">
        <v>13</v>
      </c>
      <c r="E18" s="27">
        <v>11.875</v>
      </c>
      <c r="F18" s="27">
        <f t="shared" si="0"/>
        <v>4.75</v>
      </c>
      <c r="G18" s="28">
        <f t="shared" si="1"/>
        <v>0.21052631578947367</v>
      </c>
      <c r="H18" s="28">
        <f t="shared" si="2"/>
        <v>0.42105263157894735</v>
      </c>
      <c r="I18" s="27">
        <v>1</v>
      </c>
      <c r="J18" s="27">
        <v>1</v>
      </c>
      <c r="K18" s="27">
        <v>2.75</v>
      </c>
      <c r="L18" s="27">
        <v>0.4</v>
      </c>
      <c r="M18" s="27">
        <v>5.15</v>
      </c>
      <c r="N18" s="29">
        <v>-3558.6959999999999</v>
      </c>
      <c r="O18" s="29">
        <v>49449.095200000003</v>
      </c>
      <c r="P18" s="29">
        <v>7705.3559999999998</v>
      </c>
      <c r="Q18" s="29">
        <v>19842.68</v>
      </c>
      <c r="R18" s="29">
        <f t="shared" si="3"/>
        <v>69291.775200000004</v>
      </c>
      <c r="S18" s="29">
        <f t="shared" si="4"/>
        <v>65733.079200000007</v>
      </c>
      <c r="T18" s="29">
        <f t="shared" si="5"/>
        <v>5835.0968589473687</v>
      </c>
      <c r="U18" s="29">
        <f t="shared" si="6"/>
        <v>5186.2247747368428</v>
      </c>
      <c r="V18" s="29">
        <f t="shared" si="7"/>
        <v>4886.5451115789483</v>
      </c>
      <c r="W18" s="29">
        <f t="shared" si="8"/>
        <v>4164.1343326315791</v>
      </c>
      <c r="X18" s="29">
        <f t="shared" si="9"/>
        <v>471.47497952153117</v>
      </c>
      <c r="Y18" s="30">
        <f t="shared" si="10"/>
        <v>444.2313737799044</v>
      </c>
    </row>
    <row r="19" spans="1:25" s="5" customFormat="1">
      <c r="A19" s="4" t="s">
        <v>126</v>
      </c>
      <c r="B19" s="12" t="s">
        <v>206</v>
      </c>
      <c r="C19" s="12" t="s">
        <v>207</v>
      </c>
      <c r="D19" s="33">
        <v>13</v>
      </c>
      <c r="E19" s="31">
        <v>11.875</v>
      </c>
      <c r="F19" s="31">
        <f t="shared" si="0"/>
        <v>4.38</v>
      </c>
      <c r="G19" s="32">
        <f t="shared" si="1"/>
        <v>0.22831050228310504</v>
      </c>
      <c r="H19" s="32">
        <f t="shared" si="2"/>
        <v>0.68493150684931503</v>
      </c>
      <c r="I19" s="31">
        <v>1</v>
      </c>
      <c r="J19" s="31">
        <v>2</v>
      </c>
      <c r="K19" s="31">
        <v>1.38</v>
      </c>
      <c r="L19" s="31">
        <v>1.28</v>
      </c>
      <c r="M19" s="31">
        <v>5.66</v>
      </c>
      <c r="N19" s="33">
        <v>-1968.8040000000001</v>
      </c>
      <c r="O19" s="33">
        <v>19749.833999999999</v>
      </c>
      <c r="P19" s="33">
        <v>3998.4479999999999</v>
      </c>
      <c r="Q19" s="33">
        <v>6577.7340000000004</v>
      </c>
      <c r="R19" s="33">
        <f t="shared" si="3"/>
        <v>26327.567999999999</v>
      </c>
      <c r="S19" s="33">
        <f t="shared" si="4"/>
        <v>24358.763999999999</v>
      </c>
      <c r="T19" s="33">
        <f t="shared" si="5"/>
        <v>2217.0583578947367</v>
      </c>
      <c r="U19" s="33">
        <f t="shared" si="6"/>
        <v>1880.3469473684211</v>
      </c>
      <c r="V19" s="33">
        <f t="shared" si="7"/>
        <v>1714.5529263157894</v>
      </c>
      <c r="W19" s="33">
        <f t="shared" si="8"/>
        <v>1663.1439157894736</v>
      </c>
      <c r="X19" s="33">
        <f t="shared" si="9"/>
        <v>170.94063157894738</v>
      </c>
      <c r="Y19" s="34">
        <f t="shared" si="10"/>
        <v>155.86844784688995</v>
      </c>
    </row>
    <row r="20" spans="1:25" s="5" customFormat="1">
      <c r="A20" s="19" t="s">
        <v>126</v>
      </c>
      <c r="B20" s="26" t="s">
        <v>208</v>
      </c>
      <c r="C20" s="26" t="s">
        <v>210</v>
      </c>
      <c r="D20" s="29">
        <v>12</v>
      </c>
      <c r="E20" s="27">
        <v>12</v>
      </c>
      <c r="F20" s="27">
        <f t="shared" si="0"/>
        <v>3.8600000000000003</v>
      </c>
      <c r="G20" s="28">
        <f t="shared" si="1"/>
        <v>0</v>
      </c>
      <c r="H20" s="28">
        <f t="shared" si="2"/>
        <v>0.33678756476683935</v>
      </c>
      <c r="I20" s="27">
        <v>0</v>
      </c>
      <c r="J20" s="27">
        <v>1.3</v>
      </c>
      <c r="K20" s="27">
        <v>2.56</v>
      </c>
      <c r="L20" s="27">
        <v>0</v>
      </c>
      <c r="M20" s="27">
        <v>3.86</v>
      </c>
      <c r="N20" s="29">
        <v>-3876.2730000000001</v>
      </c>
      <c r="O20" s="29">
        <v>26740.963</v>
      </c>
      <c r="P20" s="29">
        <v>2558.1030000000001</v>
      </c>
      <c r="Q20" s="29">
        <v>5266.0550000000003</v>
      </c>
      <c r="R20" s="29">
        <f t="shared" si="3"/>
        <v>32007.018</v>
      </c>
      <c r="S20" s="29">
        <f t="shared" si="4"/>
        <v>28130.744999999999</v>
      </c>
      <c r="T20" s="29">
        <f t="shared" si="5"/>
        <v>2667.2514999999999</v>
      </c>
      <c r="U20" s="29">
        <f t="shared" si="6"/>
        <v>2454.0762500000001</v>
      </c>
      <c r="V20" s="29">
        <f t="shared" si="7"/>
        <v>2131.0535</v>
      </c>
      <c r="W20" s="29">
        <f t="shared" si="8"/>
        <v>2228.4135833333335</v>
      </c>
      <c r="X20" s="29">
        <f t="shared" si="9"/>
        <v>223.09784090909091</v>
      </c>
      <c r="Y20" s="30">
        <f t="shared" si="10"/>
        <v>193.73213636363636</v>
      </c>
    </row>
    <row r="21" spans="1:25" s="5" customFormat="1">
      <c r="A21" s="4" t="s">
        <v>126</v>
      </c>
      <c r="B21" s="12" t="s">
        <v>257</v>
      </c>
      <c r="C21" s="12" t="s">
        <v>258</v>
      </c>
      <c r="D21" s="33">
        <v>17</v>
      </c>
      <c r="E21" s="31">
        <v>16.625</v>
      </c>
      <c r="F21" s="31">
        <f t="shared" si="0"/>
        <v>5.25</v>
      </c>
      <c r="G21" s="32">
        <f t="shared" si="1"/>
        <v>0</v>
      </c>
      <c r="H21" s="32">
        <f t="shared" si="2"/>
        <v>0.23809523809523808</v>
      </c>
      <c r="I21" s="31">
        <v>0</v>
      </c>
      <c r="J21" s="31">
        <v>1.25</v>
      </c>
      <c r="K21" s="31">
        <v>4</v>
      </c>
      <c r="L21" s="31">
        <v>0</v>
      </c>
      <c r="M21" s="31">
        <v>5.25</v>
      </c>
      <c r="N21" s="33">
        <v>-5237.0870000000004</v>
      </c>
      <c r="O21" s="33">
        <v>42828.298999999999</v>
      </c>
      <c r="P21" s="33">
        <v>5782.1040000000003</v>
      </c>
      <c r="Q21" s="33">
        <v>11755.807000000001</v>
      </c>
      <c r="R21" s="33">
        <f t="shared" si="3"/>
        <v>54584.106</v>
      </c>
      <c r="S21" s="33">
        <f t="shared" si="4"/>
        <v>49347.019</v>
      </c>
      <c r="T21" s="33">
        <f t="shared" si="5"/>
        <v>3283.2544962406014</v>
      </c>
      <c r="U21" s="33">
        <f t="shared" si="6"/>
        <v>2935.4587669172934</v>
      </c>
      <c r="V21" s="33">
        <f t="shared" si="7"/>
        <v>2620.446015037594</v>
      </c>
      <c r="W21" s="33">
        <f t="shared" si="8"/>
        <v>2576.1382857142858</v>
      </c>
      <c r="X21" s="33">
        <f t="shared" si="9"/>
        <v>266.85988790157211</v>
      </c>
      <c r="Y21" s="34">
        <f t="shared" si="10"/>
        <v>238.22236500341762</v>
      </c>
    </row>
    <row r="22" spans="1:25" s="5" customFormat="1">
      <c r="A22" s="19" t="s">
        <v>126</v>
      </c>
      <c r="B22" s="26" t="s">
        <v>208</v>
      </c>
      <c r="C22" s="26" t="s">
        <v>211</v>
      </c>
      <c r="D22" s="29">
        <v>7</v>
      </c>
      <c r="E22" s="27">
        <v>7.5</v>
      </c>
      <c r="F22" s="27">
        <f t="shared" si="0"/>
        <v>3.8</v>
      </c>
      <c r="G22" s="28">
        <f t="shared" si="1"/>
        <v>0.13157894736842105</v>
      </c>
      <c r="H22" s="28">
        <f t="shared" si="2"/>
        <v>0.2105263157894737</v>
      </c>
      <c r="I22" s="27">
        <v>0.5</v>
      </c>
      <c r="J22" s="27">
        <v>0.3</v>
      </c>
      <c r="K22" s="27">
        <v>3</v>
      </c>
      <c r="L22" s="27">
        <v>0</v>
      </c>
      <c r="M22" s="27">
        <v>3.8</v>
      </c>
      <c r="N22" s="29">
        <v>0</v>
      </c>
      <c r="O22" s="29">
        <v>0</v>
      </c>
      <c r="P22" s="29">
        <v>0</v>
      </c>
      <c r="Q22" s="29">
        <v>0</v>
      </c>
      <c r="R22" s="29">
        <f t="shared" si="3"/>
        <v>0</v>
      </c>
      <c r="S22" s="29">
        <f t="shared" si="4"/>
        <v>0</v>
      </c>
      <c r="T22" s="29">
        <f t="shared" si="5"/>
        <v>0</v>
      </c>
      <c r="U22" s="29">
        <f t="shared" si="6"/>
        <v>0</v>
      </c>
      <c r="V22" s="29">
        <f t="shared" si="7"/>
        <v>0</v>
      </c>
      <c r="W22" s="29">
        <f t="shared" si="8"/>
        <v>0</v>
      </c>
      <c r="X22" s="29">
        <f t="shared" si="9"/>
        <v>0</v>
      </c>
      <c r="Y22" s="30">
        <f t="shared" si="10"/>
        <v>0</v>
      </c>
    </row>
    <row r="23" spans="1:25" s="5" customFormat="1">
      <c r="A23" s="4" t="s">
        <v>126</v>
      </c>
      <c r="B23" s="12" t="s">
        <v>212</v>
      </c>
      <c r="C23" s="12" t="s">
        <v>213</v>
      </c>
      <c r="D23" s="33">
        <v>11</v>
      </c>
      <c r="E23" s="31">
        <v>10.25</v>
      </c>
      <c r="F23" s="31">
        <f t="shared" si="0"/>
        <v>3.2</v>
      </c>
      <c r="G23" s="32">
        <f t="shared" si="1"/>
        <v>0</v>
      </c>
      <c r="H23" s="32">
        <f t="shared" si="2"/>
        <v>7.8125E-2</v>
      </c>
      <c r="I23" s="31">
        <v>0</v>
      </c>
      <c r="J23" s="31">
        <v>0.25</v>
      </c>
      <c r="K23" s="31">
        <v>2.95</v>
      </c>
      <c r="L23" s="31">
        <v>0</v>
      </c>
      <c r="M23" s="31">
        <v>3.2</v>
      </c>
      <c r="N23" s="33">
        <v>-1987.7395652173914</v>
      </c>
      <c r="O23" s="33">
        <v>22634.355956521737</v>
      </c>
      <c r="P23" s="33">
        <v>1598</v>
      </c>
      <c r="Q23" s="33">
        <v>5575.8314347826081</v>
      </c>
      <c r="R23" s="33">
        <f t="shared" si="3"/>
        <v>28210.187391304346</v>
      </c>
      <c r="S23" s="33">
        <f t="shared" si="4"/>
        <v>26222.447826086955</v>
      </c>
      <c r="T23" s="33">
        <f t="shared" si="5"/>
        <v>2752.2134040296924</v>
      </c>
      <c r="U23" s="33">
        <f t="shared" si="6"/>
        <v>2596.310965005302</v>
      </c>
      <c r="V23" s="33">
        <f t="shared" si="7"/>
        <v>2402.385153764581</v>
      </c>
      <c r="W23" s="33">
        <f t="shared" si="8"/>
        <v>2208.2298494167549</v>
      </c>
      <c r="X23" s="33">
        <f t="shared" si="9"/>
        <v>236.02826954593655</v>
      </c>
      <c r="Y23" s="34">
        <f t="shared" si="10"/>
        <v>218.39865034223465</v>
      </c>
    </row>
    <row r="24" spans="1:25" s="5" customFormat="1">
      <c r="A24" s="19" t="s">
        <v>126</v>
      </c>
      <c r="B24" s="26" t="s">
        <v>214</v>
      </c>
      <c r="C24" s="26" t="s">
        <v>215</v>
      </c>
      <c r="D24" s="29">
        <v>24</v>
      </c>
      <c r="E24" s="27">
        <v>23.25</v>
      </c>
      <c r="F24" s="27">
        <f t="shared" si="0"/>
        <v>8.23</v>
      </c>
      <c r="G24" s="28">
        <f t="shared" si="1"/>
        <v>0</v>
      </c>
      <c r="H24" s="28">
        <f t="shared" si="2"/>
        <v>0.80194410692588081</v>
      </c>
      <c r="I24" s="27">
        <v>0</v>
      </c>
      <c r="J24" s="27">
        <v>6.6</v>
      </c>
      <c r="K24" s="27">
        <v>1.63</v>
      </c>
      <c r="L24" s="27">
        <v>1.2</v>
      </c>
      <c r="M24" s="27">
        <v>9.43</v>
      </c>
      <c r="N24" s="29">
        <v>-8223.6669999999995</v>
      </c>
      <c r="O24" s="29">
        <v>72895.543000000005</v>
      </c>
      <c r="P24" s="29">
        <v>9200</v>
      </c>
      <c r="Q24" s="29">
        <v>22796.754000000001</v>
      </c>
      <c r="R24" s="29">
        <f t="shared" si="3"/>
        <v>95692.297000000006</v>
      </c>
      <c r="S24" s="29">
        <f t="shared" si="4"/>
        <v>87468.63</v>
      </c>
      <c r="T24" s="29">
        <f t="shared" si="5"/>
        <v>4115.7977204301078</v>
      </c>
      <c r="U24" s="29">
        <f t="shared" si="6"/>
        <v>3720.0987956989252</v>
      </c>
      <c r="V24" s="29">
        <f t="shared" si="7"/>
        <v>3366.3926881720431</v>
      </c>
      <c r="W24" s="29">
        <f t="shared" si="8"/>
        <v>3135.2921720430109</v>
      </c>
      <c r="X24" s="29">
        <f t="shared" si="9"/>
        <v>338.19079960899319</v>
      </c>
      <c r="Y24" s="30">
        <f t="shared" si="10"/>
        <v>306.03569892473121</v>
      </c>
    </row>
    <row r="25" spans="1:25" s="5" customFormat="1">
      <c r="A25" s="4" t="s">
        <v>126</v>
      </c>
      <c r="B25" s="12" t="s">
        <v>216</v>
      </c>
      <c r="C25" s="12" t="s">
        <v>219</v>
      </c>
      <c r="D25" s="33">
        <v>25</v>
      </c>
      <c r="E25" s="31">
        <v>24.125</v>
      </c>
      <c r="F25" s="31">
        <f t="shared" si="0"/>
        <v>9.59</v>
      </c>
      <c r="G25" s="32">
        <f t="shared" si="1"/>
        <v>0.52137643378519294</v>
      </c>
      <c r="H25" s="32">
        <f t="shared" si="2"/>
        <v>0.52137643378519294</v>
      </c>
      <c r="I25" s="31">
        <v>5</v>
      </c>
      <c r="J25" s="31">
        <v>0</v>
      </c>
      <c r="K25" s="31">
        <v>4.59</v>
      </c>
      <c r="L25" s="31">
        <v>1</v>
      </c>
      <c r="M25" s="31">
        <v>10.59</v>
      </c>
      <c r="N25" s="33">
        <v>-11714.123</v>
      </c>
      <c r="O25" s="33">
        <v>88648.017000000007</v>
      </c>
      <c r="P25" s="33">
        <v>6552</v>
      </c>
      <c r="Q25" s="33">
        <v>14736.172</v>
      </c>
      <c r="R25" s="33">
        <f t="shared" si="3"/>
        <v>103384.18900000001</v>
      </c>
      <c r="S25" s="33">
        <f t="shared" si="4"/>
        <v>91670.066000000021</v>
      </c>
      <c r="T25" s="33">
        <f t="shared" si="5"/>
        <v>4285.3549844559593</v>
      </c>
      <c r="U25" s="33">
        <f t="shared" si="6"/>
        <v>4013.7694922279798</v>
      </c>
      <c r="V25" s="33">
        <f t="shared" si="7"/>
        <v>3528.2099896373065</v>
      </c>
      <c r="W25" s="33">
        <f t="shared" si="8"/>
        <v>3674.5292020725392</v>
      </c>
      <c r="X25" s="33">
        <f t="shared" si="9"/>
        <v>364.88813565708909</v>
      </c>
      <c r="Y25" s="34">
        <f t="shared" si="10"/>
        <v>320.74636269430061</v>
      </c>
    </row>
    <row r="26" spans="1:25" s="5" customFormat="1">
      <c r="A26" s="19" t="s">
        <v>126</v>
      </c>
      <c r="B26" s="26" t="s">
        <v>224</v>
      </c>
      <c r="C26" s="26" t="s">
        <v>225</v>
      </c>
      <c r="D26" s="29">
        <v>17</v>
      </c>
      <c r="E26" s="27">
        <v>16.875</v>
      </c>
      <c r="F26" s="27">
        <f t="shared" si="0"/>
        <v>4.9000000000000004</v>
      </c>
      <c r="G26" s="28">
        <f t="shared" si="1"/>
        <v>0.4081632653061224</v>
      </c>
      <c r="H26" s="28">
        <f t="shared" si="2"/>
        <v>0.42857142857142855</v>
      </c>
      <c r="I26" s="27">
        <v>2</v>
      </c>
      <c r="J26" s="27">
        <v>0.1</v>
      </c>
      <c r="K26" s="27">
        <v>2.8</v>
      </c>
      <c r="L26" s="27">
        <v>0</v>
      </c>
      <c r="M26" s="27">
        <v>4.9000000000000004</v>
      </c>
      <c r="N26" s="29">
        <v>-3385.2080000000001</v>
      </c>
      <c r="O26" s="29">
        <v>31172.539000000001</v>
      </c>
      <c r="P26" s="29">
        <v>4034</v>
      </c>
      <c r="Q26" s="29">
        <v>9648.4159999999993</v>
      </c>
      <c r="R26" s="29">
        <f t="shared" si="3"/>
        <v>40820.955000000002</v>
      </c>
      <c r="S26" s="29">
        <f t="shared" si="4"/>
        <v>37435.747000000003</v>
      </c>
      <c r="T26" s="29">
        <f t="shared" si="5"/>
        <v>2419.0195555555556</v>
      </c>
      <c r="U26" s="29">
        <f t="shared" si="6"/>
        <v>2179.9677037037036</v>
      </c>
      <c r="V26" s="29">
        <f t="shared" si="7"/>
        <v>1979.3627851851854</v>
      </c>
      <c r="W26" s="29">
        <f t="shared" si="8"/>
        <v>1847.2615703703705</v>
      </c>
      <c r="X26" s="29">
        <f t="shared" si="9"/>
        <v>198.17888215488213</v>
      </c>
      <c r="Y26" s="30">
        <f t="shared" si="10"/>
        <v>179.94207138047139</v>
      </c>
    </row>
    <row r="27" spans="1:25" s="5" customFormat="1">
      <c r="A27" s="4" t="s">
        <v>126</v>
      </c>
      <c r="B27" s="12" t="s">
        <v>226</v>
      </c>
      <c r="C27" s="12" t="s">
        <v>227</v>
      </c>
      <c r="D27" s="33">
        <v>7</v>
      </c>
      <c r="E27" s="31">
        <v>6.625</v>
      </c>
      <c r="F27" s="31">
        <f t="shared" si="0"/>
        <v>1.3800000000000001</v>
      </c>
      <c r="G27" s="32">
        <f t="shared" si="1"/>
        <v>0</v>
      </c>
      <c r="H27" s="32">
        <f t="shared" si="2"/>
        <v>7.2463768115942032E-2</v>
      </c>
      <c r="I27" s="31">
        <v>0</v>
      </c>
      <c r="J27" s="31">
        <v>0.1</v>
      </c>
      <c r="K27" s="31">
        <v>1.28</v>
      </c>
      <c r="L27" s="31">
        <v>0</v>
      </c>
      <c r="M27" s="31">
        <v>1.38</v>
      </c>
      <c r="N27" s="33">
        <v>-725.02099999999996</v>
      </c>
      <c r="O27" s="33">
        <v>6924.058</v>
      </c>
      <c r="P27" s="33">
        <v>1995.4839999999999</v>
      </c>
      <c r="Q27" s="33">
        <v>2477.2669999999998</v>
      </c>
      <c r="R27" s="33">
        <f t="shared" si="3"/>
        <v>9401.3250000000007</v>
      </c>
      <c r="S27" s="33">
        <f t="shared" si="4"/>
        <v>8676.3040000000001</v>
      </c>
      <c r="T27" s="33">
        <f t="shared" si="5"/>
        <v>1419.067924528302</v>
      </c>
      <c r="U27" s="33">
        <f t="shared" si="6"/>
        <v>1117.8627924528303</v>
      </c>
      <c r="V27" s="33">
        <f t="shared" si="7"/>
        <v>1008.4256603773584</v>
      </c>
      <c r="W27" s="33">
        <f t="shared" si="8"/>
        <v>1045.1408301886793</v>
      </c>
      <c r="X27" s="33">
        <f t="shared" si="9"/>
        <v>101.62389022298457</v>
      </c>
      <c r="Y27" s="34">
        <f t="shared" si="10"/>
        <v>91.675060034305318</v>
      </c>
    </row>
    <row r="28" spans="1:25" s="5" customFormat="1">
      <c r="A28" s="19" t="s">
        <v>126</v>
      </c>
      <c r="B28" s="26" t="s">
        <v>236</v>
      </c>
      <c r="C28" s="26" t="s">
        <v>239</v>
      </c>
      <c r="D28" s="29">
        <v>4</v>
      </c>
      <c r="E28" s="27">
        <v>3.625</v>
      </c>
      <c r="F28" s="27">
        <f t="shared" si="0"/>
        <v>3</v>
      </c>
      <c r="G28" s="28">
        <f t="shared" si="1"/>
        <v>0.33333333333333331</v>
      </c>
      <c r="H28" s="28">
        <f t="shared" si="2"/>
        <v>0.33333333333333331</v>
      </c>
      <c r="I28" s="27">
        <v>1</v>
      </c>
      <c r="J28" s="27">
        <v>0</v>
      </c>
      <c r="K28" s="27">
        <v>2</v>
      </c>
      <c r="L28" s="27">
        <v>0</v>
      </c>
      <c r="M28" s="27">
        <v>3</v>
      </c>
      <c r="N28" s="29">
        <v>-1500</v>
      </c>
      <c r="O28" s="29">
        <v>12872</v>
      </c>
      <c r="P28" s="29">
        <v>3216</v>
      </c>
      <c r="Q28" s="29">
        <v>5482</v>
      </c>
      <c r="R28" s="29">
        <v>18354</v>
      </c>
      <c r="S28" s="29">
        <v>16854</v>
      </c>
      <c r="T28" s="29">
        <f t="shared" si="5"/>
        <v>5063.1724137931033</v>
      </c>
      <c r="U28" s="29">
        <f t="shared" si="6"/>
        <v>4176</v>
      </c>
      <c r="V28" s="29">
        <f t="shared" si="7"/>
        <v>3762.2068965517242</v>
      </c>
      <c r="W28" s="29">
        <f t="shared" si="8"/>
        <v>3550.8965517241381</v>
      </c>
      <c r="X28" s="29">
        <f t="shared" si="9"/>
        <v>379.63636363636363</v>
      </c>
      <c r="Y28" s="30">
        <f t="shared" si="10"/>
        <v>342.01880877742946</v>
      </c>
    </row>
    <row r="29" spans="1:25" s="5" customFormat="1">
      <c r="A29" s="4" t="s">
        <v>126</v>
      </c>
      <c r="B29" s="12" t="s">
        <v>236</v>
      </c>
      <c r="C29" s="12" t="s">
        <v>309</v>
      </c>
      <c r="D29" s="33">
        <v>13</v>
      </c>
      <c r="E29" s="31">
        <v>12.125</v>
      </c>
      <c r="F29" s="31">
        <f t="shared" si="0"/>
        <v>3.5500000000000003</v>
      </c>
      <c r="G29" s="32">
        <f t="shared" si="1"/>
        <v>0.28169014084507038</v>
      </c>
      <c r="H29" s="32">
        <f t="shared" si="2"/>
        <v>0.83098591549295775</v>
      </c>
      <c r="I29" s="31">
        <v>1</v>
      </c>
      <c r="J29" s="31">
        <v>1.95</v>
      </c>
      <c r="K29" s="31">
        <v>0.6</v>
      </c>
      <c r="L29" s="31">
        <v>0</v>
      </c>
      <c r="M29" s="31">
        <v>3.55</v>
      </c>
      <c r="N29" s="33">
        <v>-2820</v>
      </c>
      <c r="O29" s="33">
        <v>38071</v>
      </c>
      <c r="P29" s="33">
        <v>5093</v>
      </c>
      <c r="Q29" s="33">
        <v>8039</v>
      </c>
      <c r="R29" s="33">
        <v>46110</v>
      </c>
      <c r="S29" s="33">
        <v>43290</v>
      </c>
      <c r="T29" s="33">
        <f t="shared" si="5"/>
        <v>3802.8865979381444</v>
      </c>
      <c r="U29" s="33">
        <f t="shared" si="6"/>
        <v>3382.8453608247423</v>
      </c>
      <c r="V29" s="33">
        <f t="shared" si="7"/>
        <v>3150.2680412371133</v>
      </c>
      <c r="W29" s="33">
        <f t="shared" si="8"/>
        <v>3139.8762886597938</v>
      </c>
      <c r="X29" s="33">
        <f t="shared" si="9"/>
        <v>307.53139643861294</v>
      </c>
      <c r="Y29" s="34">
        <f t="shared" si="10"/>
        <v>286.38800374882845</v>
      </c>
    </row>
    <row r="30" spans="1:25" s="5" customFormat="1">
      <c r="A30" s="19" t="s">
        <v>126</v>
      </c>
      <c r="B30" s="26" t="s">
        <v>242</v>
      </c>
      <c r="C30" s="26" t="s">
        <v>243</v>
      </c>
      <c r="D30" s="29">
        <v>12</v>
      </c>
      <c r="E30" s="27">
        <v>11.125</v>
      </c>
      <c r="F30" s="27">
        <f t="shared" si="0"/>
        <v>3.35</v>
      </c>
      <c r="G30" s="28">
        <f t="shared" si="1"/>
        <v>0.59104477611940298</v>
      </c>
      <c r="H30" s="28">
        <f t="shared" si="2"/>
        <v>0.62089552238805967</v>
      </c>
      <c r="I30" s="27">
        <v>1.98</v>
      </c>
      <c r="J30" s="27">
        <v>0.1</v>
      </c>
      <c r="K30" s="27">
        <v>1.27</v>
      </c>
      <c r="L30" s="27">
        <v>0</v>
      </c>
      <c r="M30" s="27">
        <v>3.35</v>
      </c>
      <c r="N30" s="29">
        <v>-5985.0516000000007</v>
      </c>
      <c r="O30" s="29">
        <v>30747.602800000001</v>
      </c>
      <c r="P30" s="29">
        <v>0</v>
      </c>
      <c r="Q30" s="29">
        <v>18225.911199999999</v>
      </c>
      <c r="R30" s="29">
        <f t="shared" ref="R30:R43" si="11">+Q30+O30</f>
        <v>48973.513999999996</v>
      </c>
      <c r="S30" s="29">
        <f t="shared" ref="S30:S43" si="12">+R30+N30</f>
        <v>42988.462399999997</v>
      </c>
      <c r="T30" s="29">
        <f t="shared" si="5"/>
        <v>4402.1136179775276</v>
      </c>
      <c r="U30" s="29">
        <f t="shared" si="6"/>
        <v>4402.1136179775276</v>
      </c>
      <c r="V30" s="29">
        <f t="shared" si="7"/>
        <v>3864.1314516853931</v>
      </c>
      <c r="W30" s="29">
        <f t="shared" si="8"/>
        <v>2763.8294651685392</v>
      </c>
      <c r="X30" s="29">
        <f t="shared" si="9"/>
        <v>400.19214708886614</v>
      </c>
      <c r="Y30" s="30">
        <f t="shared" si="10"/>
        <v>351.28467742594484</v>
      </c>
    </row>
    <row r="31" spans="1:25" s="5" customFormat="1">
      <c r="A31" s="4" t="s">
        <v>126</v>
      </c>
      <c r="B31" s="12" t="s">
        <v>249</v>
      </c>
      <c r="C31" s="12" t="s">
        <v>250</v>
      </c>
      <c r="D31" s="33">
        <v>30</v>
      </c>
      <c r="E31" s="31">
        <v>30</v>
      </c>
      <c r="F31" s="31">
        <f t="shared" si="0"/>
        <v>9.56</v>
      </c>
      <c r="G31" s="32">
        <f t="shared" si="1"/>
        <v>0.30648535564853557</v>
      </c>
      <c r="H31" s="32">
        <f t="shared" si="2"/>
        <v>0.41108786610878661</v>
      </c>
      <c r="I31" s="31">
        <v>2.93</v>
      </c>
      <c r="J31" s="31">
        <v>1</v>
      </c>
      <c r="K31" s="31">
        <v>5.63</v>
      </c>
      <c r="L31" s="31">
        <v>0</v>
      </c>
      <c r="M31" s="31">
        <v>9.56</v>
      </c>
      <c r="N31" s="33">
        <v>-8300.1859999999997</v>
      </c>
      <c r="O31" s="33">
        <v>80640.69</v>
      </c>
      <c r="P31" s="33">
        <v>9635.6129999999994</v>
      </c>
      <c r="Q31" s="33">
        <v>19204.647000000001</v>
      </c>
      <c r="R31" s="33">
        <f t="shared" si="11"/>
        <v>99845.337</v>
      </c>
      <c r="S31" s="33">
        <f t="shared" si="12"/>
        <v>91545.150999999998</v>
      </c>
      <c r="T31" s="33">
        <f t="shared" si="5"/>
        <v>3328.1779000000001</v>
      </c>
      <c r="U31" s="33">
        <f t="shared" si="6"/>
        <v>3006.9908</v>
      </c>
      <c r="V31" s="33">
        <f t="shared" si="7"/>
        <v>2730.3179333333333</v>
      </c>
      <c r="W31" s="33">
        <f t="shared" si="8"/>
        <v>2688.0230000000001</v>
      </c>
      <c r="X31" s="33">
        <f t="shared" si="9"/>
        <v>273.36279999999999</v>
      </c>
      <c r="Y31" s="34">
        <f t="shared" si="10"/>
        <v>248.2107212121212</v>
      </c>
    </row>
    <row r="32" spans="1:25" s="5" customFormat="1">
      <c r="A32" s="19" t="s">
        <v>126</v>
      </c>
      <c r="B32" s="26" t="s">
        <v>251</v>
      </c>
      <c r="C32" s="26" t="s">
        <v>252</v>
      </c>
      <c r="D32" s="29">
        <v>15</v>
      </c>
      <c r="E32" s="27">
        <v>14.25</v>
      </c>
      <c r="F32" s="27">
        <f t="shared" si="0"/>
        <v>4.71</v>
      </c>
      <c r="G32" s="28">
        <f t="shared" si="1"/>
        <v>0.53078556263269638</v>
      </c>
      <c r="H32" s="28">
        <f t="shared" si="2"/>
        <v>0.72823779193205951</v>
      </c>
      <c r="I32" s="27">
        <v>2.5</v>
      </c>
      <c r="J32" s="27">
        <v>0.93</v>
      </c>
      <c r="K32" s="27">
        <v>1.28</v>
      </c>
      <c r="L32" s="27">
        <v>0.25</v>
      </c>
      <c r="M32" s="27">
        <v>4.96</v>
      </c>
      <c r="N32" s="29">
        <v>-6076.2250000000004</v>
      </c>
      <c r="O32" s="29">
        <v>49364.47</v>
      </c>
      <c r="P32" s="29">
        <v>5967</v>
      </c>
      <c r="Q32" s="29">
        <v>12604.897000000001</v>
      </c>
      <c r="R32" s="29">
        <f t="shared" si="11"/>
        <v>61969.366999999998</v>
      </c>
      <c r="S32" s="29">
        <f t="shared" si="12"/>
        <v>55893.142</v>
      </c>
      <c r="T32" s="29">
        <f t="shared" si="5"/>
        <v>4348.7275087719299</v>
      </c>
      <c r="U32" s="29">
        <f t="shared" si="6"/>
        <v>3929.9906666666666</v>
      </c>
      <c r="V32" s="29">
        <f t="shared" si="7"/>
        <v>3503.5889122807016</v>
      </c>
      <c r="W32" s="29">
        <f t="shared" si="8"/>
        <v>3464.1733333333336</v>
      </c>
      <c r="X32" s="29">
        <f t="shared" si="9"/>
        <v>357.27187878787879</v>
      </c>
      <c r="Y32" s="30">
        <f t="shared" si="10"/>
        <v>318.50808293460926</v>
      </c>
    </row>
    <row r="33" spans="1:25" s="5" customFormat="1">
      <c r="A33" s="4" t="s">
        <v>126</v>
      </c>
      <c r="B33" s="12" t="s">
        <v>253</v>
      </c>
      <c r="C33" s="12" t="s">
        <v>254</v>
      </c>
      <c r="D33" s="33">
        <v>18</v>
      </c>
      <c r="E33" s="31">
        <v>16.625</v>
      </c>
      <c r="F33" s="31">
        <f t="shared" si="0"/>
        <v>6.75</v>
      </c>
      <c r="G33" s="32">
        <f t="shared" si="1"/>
        <v>0.29185185185185186</v>
      </c>
      <c r="H33" s="32">
        <f t="shared" si="2"/>
        <v>0.72888888888888892</v>
      </c>
      <c r="I33" s="31">
        <v>1.97</v>
      </c>
      <c r="J33" s="31">
        <v>2.95</v>
      </c>
      <c r="K33" s="31">
        <v>1.83</v>
      </c>
      <c r="L33" s="31">
        <v>0.6</v>
      </c>
      <c r="M33" s="31">
        <v>7.35</v>
      </c>
      <c r="N33" s="33">
        <v>-5041.1909999999998</v>
      </c>
      <c r="O33" s="33">
        <v>67225.081000000006</v>
      </c>
      <c r="P33" s="33">
        <v>17788.511999999999</v>
      </c>
      <c r="Q33" s="33">
        <v>21959.672999999999</v>
      </c>
      <c r="R33" s="33">
        <f t="shared" si="11"/>
        <v>89184.754000000001</v>
      </c>
      <c r="S33" s="33">
        <f t="shared" si="12"/>
        <v>84143.562999999995</v>
      </c>
      <c r="T33" s="33">
        <f t="shared" si="5"/>
        <v>5364.4964812030075</v>
      </c>
      <c r="U33" s="33">
        <f t="shared" si="6"/>
        <v>4294.5107969924811</v>
      </c>
      <c r="V33" s="33">
        <f t="shared" si="7"/>
        <v>3991.281263157894</v>
      </c>
      <c r="W33" s="33">
        <f t="shared" si="8"/>
        <v>4043.6138947368427</v>
      </c>
      <c r="X33" s="33">
        <f t="shared" si="9"/>
        <v>390.41007245386191</v>
      </c>
      <c r="Y33" s="34">
        <f t="shared" si="10"/>
        <v>362.84375119617221</v>
      </c>
    </row>
    <row r="34" spans="1:25" s="5" customFormat="1">
      <c r="A34" s="19" t="s">
        <v>126</v>
      </c>
      <c r="B34" s="26" t="s">
        <v>255</v>
      </c>
      <c r="C34" s="26" t="s">
        <v>305</v>
      </c>
      <c r="D34" s="29">
        <v>24</v>
      </c>
      <c r="E34" s="27">
        <v>23.375</v>
      </c>
      <c r="F34" s="27">
        <f t="shared" si="0"/>
        <v>7.48</v>
      </c>
      <c r="G34" s="28">
        <f t="shared" si="1"/>
        <v>0.13368983957219249</v>
      </c>
      <c r="H34" s="28">
        <f t="shared" si="2"/>
        <v>0.46524064171122992</v>
      </c>
      <c r="I34" s="27">
        <v>1</v>
      </c>
      <c r="J34" s="27">
        <v>2.48</v>
      </c>
      <c r="K34" s="27">
        <v>4</v>
      </c>
      <c r="L34" s="27">
        <v>2.0099999999999998</v>
      </c>
      <c r="M34" s="27">
        <v>9.49</v>
      </c>
      <c r="N34" s="29">
        <v>-6368.9170000000004</v>
      </c>
      <c r="O34" s="29">
        <v>113281.20299999999</v>
      </c>
      <c r="P34" s="29">
        <v>10198.85</v>
      </c>
      <c r="Q34" s="29">
        <v>17014.973999999998</v>
      </c>
      <c r="R34" s="29">
        <f t="shared" si="11"/>
        <v>130296.177</v>
      </c>
      <c r="S34" s="29">
        <f t="shared" si="12"/>
        <v>123927.26</v>
      </c>
      <c r="T34" s="29">
        <f t="shared" si="5"/>
        <v>5574.1679999999997</v>
      </c>
      <c r="U34" s="29">
        <f t="shared" si="6"/>
        <v>5137.8535614973262</v>
      </c>
      <c r="V34" s="29">
        <f t="shared" si="7"/>
        <v>4865.3865240641708</v>
      </c>
      <c r="W34" s="29">
        <f t="shared" si="8"/>
        <v>4846.2546737967914</v>
      </c>
      <c r="X34" s="29">
        <f t="shared" si="9"/>
        <v>467.07759649975691</v>
      </c>
      <c r="Y34" s="30">
        <f t="shared" si="10"/>
        <v>442.30786582401555</v>
      </c>
    </row>
    <row r="35" spans="1:25" s="5" customFormat="1">
      <c r="A35" s="4" t="s">
        <v>126</v>
      </c>
      <c r="B35" s="12" t="s">
        <v>255</v>
      </c>
      <c r="C35" s="12" t="s">
        <v>256</v>
      </c>
      <c r="D35" s="33">
        <v>7</v>
      </c>
      <c r="E35" s="31">
        <v>6.125</v>
      </c>
      <c r="F35" s="31">
        <f t="shared" si="0"/>
        <v>2.9</v>
      </c>
      <c r="G35" s="32">
        <f t="shared" si="1"/>
        <v>0.34482758620689657</v>
      </c>
      <c r="H35" s="32">
        <f t="shared" si="2"/>
        <v>0.65517241379310343</v>
      </c>
      <c r="I35" s="31">
        <v>1</v>
      </c>
      <c r="J35" s="31">
        <v>0.9</v>
      </c>
      <c r="K35" s="31">
        <v>1</v>
      </c>
      <c r="L35" s="31">
        <v>0</v>
      </c>
      <c r="M35" s="31">
        <v>2.9</v>
      </c>
      <c r="N35" s="33">
        <v>0</v>
      </c>
      <c r="O35" s="33">
        <v>0</v>
      </c>
      <c r="P35" s="33">
        <v>0</v>
      </c>
      <c r="Q35" s="33">
        <v>0</v>
      </c>
      <c r="R35" s="33">
        <f t="shared" si="11"/>
        <v>0</v>
      </c>
      <c r="S35" s="33">
        <f t="shared" si="12"/>
        <v>0</v>
      </c>
      <c r="T35" s="33">
        <f t="shared" si="5"/>
        <v>0</v>
      </c>
      <c r="U35" s="33">
        <f t="shared" si="6"/>
        <v>0</v>
      </c>
      <c r="V35" s="33">
        <f t="shared" si="7"/>
        <v>0</v>
      </c>
      <c r="W35" s="33">
        <f t="shared" si="8"/>
        <v>0</v>
      </c>
      <c r="X35" s="33">
        <f t="shared" si="9"/>
        <v>0</v>
      </c>
      <c r="Y35" s="34">
        <f t="shared" si="10"/>
        <v>0</v>
      </c>
    </row>
    <row r="36" spans="1:25" s="5" customFormat="1">
      <c r="A36" s="5" t="s">
        <v>126</v>
      </c>
      <c r="B36" t="s">
        <v>328</v>
      </c>
      <c r="C36" t="s">
        <v>329</v>
      </c>
      <c r="D36" s="5">
        <v>21</v>
      </c>
      <c r="E36" s="6">
        <v>20.5</v>
      </c>
      <c r="F36" s="6">
        <v>6.2</v>
      </c>
      <c r="G36" s="7">
        <f t="shared" si="1"/>
        <v>0.24193548387096772</v>
      </c>
      <c r="H36" s="7">
        <f t="shared" si="2"/>
        <v>0.40322580645161288</v>
      </c>
      <c r="I36" s="6">
        <v>1.5</v>
      </c>
      <c r="J36" s="6">
        <v>1</v>
      </c>
      <c r="K36" s="6">
        <v>3.7</v>
      </c>
      <c r="L36" s="6">
        <v>1</v>
      </c>
      <c r="M36" s="6">
        <f>+L36+K36+J36+I36</f>
        <v>7.2</v>
      </c>
      <c r="N36" s="8">
        <v>-21466</v>
      </c>
      <c r="O36" s="8">
        <v>55458</v>
      </c>
      <c r="P36" s="8">
        <v>28621</v>
      </c>
      <c r="Q36" s="8">
        <v>37887</v>
      </c>
      <c r="R36" s="8">
        <f t="shared" si="11"/>
        <v>93345</v>
      </c>
      <c r="S36" s="8">
        <f t="shared" si="12"/>
        <v>71879</v>
      </c>
      <c r="T36" s="8">
        <f t="shared" si="5"/>
        <v>4553.4146341463411</v>
      </c>
      <c r="U36" s="8">
        <f t="shared" si="6"/>
        <v>3157.268292682927</v>
      </c>
      <c r="V36" s="8">
        <f t="shared" si="7"/>
        <v>2110.1463414634145</v>
      </c>
      <c r="W36" s="8">
        <f t="shared" si="8"/>
        <v>2705.268292682927</v>
      </c>
      <c r="X36" s="8">
        <f t="shared" si="9"/>
        <v>287.02439024390247</v>
      </c>
      <c r="Y36" s="8">
        <f t="shared" si="10"/>
        <v>191.83148558758313</v>
      </c>
    </row>
    <row r="37" spans="1:25" s="5" customFormat="1">
      <c r="A37" s="19" t="s">
        <v>126</v>
      </c>
      <c r="B37" s="26" t="s">
        <v>263</v>
      </c>
      <c r="C37" s="26" t="s">
        <v>264</v>
      </c>
      <c r="D37" s="29">
        <v>32</v>
      </c>
      <c r="E37" s="27">
        <v>30.875</v>
      </c>
      <c r="F37" s="27">
        <f t="shared" si="0"/>
        <v>9.3500000000000014</v>
      </c>
      <c r="G37" s="28">
        <f t="shared" si="1"/>
        <v>0.32085561497326198</v>
      </c>
      <c r="H37" s="28">
        <f t="shared" si="2"/>
        <v>0.44919786096256681</v>
      </c>
      <c r="I37" s="27">
        <v>3</v>
      </c>
      <c r="J37" s="27">
        <v>1.2</v>
      </c>
      <c r="K37" s="27">
        <v>5.15</v>
      </c>
      <c r="L37" s="27">
        <v>1.75</v>
      </c>
      <c r="M37" s="27">
        <v>11.1</v>
      </c>
      <c r="N37" s="29">
        <v>-12322.555</v>
      </c>
      <c r="O37" s="29">
        <v>81216.763000000006</v>
      </c>
      <c r="P37" s="29">
        <v>9971</v>
      </c>
      <c r="Q37" s="29">
        <v>19890.251</v>
      </c>
      <c r="R37" s="29">
        <f t="shared" si="11"/>
        <v>101107.01400000001</v>
      </c>
      <c r="S37" s="29">
        <f t="shared" si="12"/>
        <v>88784.459000000003</v>
      </c>
      <c r="T37" s="29">
        <f t="shared" si="5"/>
        <v>3274.7211012145754</v>
      </c>
      <c r="U37" s="29">
        <f t="shared" si="6"/>
        <v>2951.7737327935224</v>
      </c>
      <c r="V37" s="29">
        <f t="shared" si="7"/>
        <v>2552.6626396761135</v>
      </c>
      <c r="W37" s="29">
        <f t="shared" si="8"/>
        <v>2630.5024453441297</v>
      </c>
      <c r="X37" s="29">
        <f t="shared" si="9"/>
        <v>268.34306661759297</v>
      </c>
      <c r="Y37" s="30">
        <f t="shared" si="10"/>
        <v>232.06023997055578</v>
      </c>
    </row>
    <row r="38" spans="1:25" s="5" customFormat="1">
      <c r="A38" s="4" t="s">
        <v>126</v>
      </c>
      <c r="B38" s="12" t="s">
        <v>263</v>
      </c>
      <c r="C38" s="12" t="s">
        <v>265</v>
      </c>
      <c r="D38" s="33">
        <v>1</v>
      </c>
      <c r="E38" s="31">
        <v>1</v>
      </c>
      <c r="F38" s="31">
        <f t="shared" si="0"/>
        <v>1.2</v>
      </c>
      <c r="G38" s="32">
        <f t="shared" si="1"/>
        <v>0</v>
      </c>
      <c r="H38" s="32">
        <f t="shared" si="2"/>
        <v>0.16666666666666669</v>
      </c>
      <c r="I38" s="31">
        <v>0</v>
      </c>
      <c r="J38" s="31">
        <v>0.2</v>
      </c>
      <c r="K38" s="31">
        <v>1</v>
      </c>
      <c r="L38" s="31">
        <v>0</v>
      </c>
      <c r="M38" s="31">
        <v>1.2</v>
      </c>
      <c r="N38" s="33">
        <v>0</v>
      </c>
      <c r="O38" s="33">
        <v>9381.4740000000002</v>
      </c>
      <c r="P38" s="33">
        <v>0</v>
      </c>
      <c r="Q38" s="33">
        <v>31.552</v>
      </c>
      <c r="R38" s="33">
        <f t="shared" si="11"/>
        <v>9413.0259999999998</v>
      </c>
      <c r="S38" s="33">
        <f t="shared" si="12"/>
        <v>9413.0259999999998</v>
      </c>
      <c r="T38" s="33">
        <f t="shared" si="5"/>
        <v>9413.0259999999998</v>
      </c>
      <c r="U38" s="33">
        <f t="shared" si="6"/>
        <v>9413.0259999999998</v>
      </c>
      <c r="V38" s="33">
        <f t="shared" si="7"/>
        <v>9413.0259999999998</v>
      </c>
      <c r="W38" s="33">
        <f t="shared" si="8"/>
        <v>9381.4740000000002</v>
      </c>
      <c r="X38" s="33">
        <f t="shared" si="9"/>
        <v>855.72963636363636</v>
      </c>
      <c r="Y38" s="34">
        <f t="shared" si="10"/>
        <v>855.72963636363636</v>
      </c>
    </row>
    <row r="39" spans="1:25" s="5" customFormat="1">
      <c r="A39" s="19" t="s">
        <v>126</v>
      </c>
      <c r="B39" s="26" t="s">
        <v>263</v>
      </c>
      <c r="C39" s="26" t="s">
        <v>266</v>
      </c>
      <c r="D39" s="29">
        <v>9</v>
      </c>
      <c r="E39" s="27">
        <v>6.625</v>
      </c>
      <c r="F39" s="27">
        <f t="shared" si="0"/>
        <v>2.7</v>
      </c>
      <c r="G39" s="28">
        <f t="shared" si="1"/>
        <v>0</v>
      </c>
      <c r="H39" s="28">
        <f t="shared" si="2"/>
        <v>0.37037037037037035</v>
      </c>
      <c r="I39" s="27">
        <v>0</v>
      </c>
      <c r="J39" s="27">
        <v>1</v>
      </c>
      <c r="K39" s="27">
        <v>1.7</v>
      </c>
      <c r="L39" s="27">
        <v>0</v>
      </c>
      <c r="M39" s="27">
        <v>2.7</v>
      </c>
      <c r="N39" s="29">
        <v>0</v>
      </c>
      <c r="O39" s="29">
        <v>0</v>
      </c>
      <c r="P39" s="29">
        <v>0</v>
      </c>
      <c r="Q39" s="29">
        <v>362.6</v>
      </c>
      <c r="R39" s="29">
        <f t="shared" si="11"/>
        <v>362.6</v>
      </c>
      <c r="S39" s="29">
        <f t="shared" si="12"/>
        <v>362.6</v>
      </c>
      <c r="T39" s="29">
        <f t="shared" si="5"/>
        <v>54.732075471698117</v>
      </c>
      <c r="U39" s="29">
        <f t="shared" si="6"/>
        <v>54.732075471698117</v>
      </c>
      <c r="V39" s="29">
        <f t="shared" si="7"/>
        <v>54.732075471698117</v>
      </c>
      <c r="W39" s="29">
        <f t="shared" si="8"/>
        <v>0</v>
      </c>
      <c r="X39" s="29">
        <f t="shared" si="9"/>
        <v>4.9756432246998292</v>
      </c>
      <c r="Y39" s="30">
        <f t="shared" si="10"/>
        <v>4.9756432246998292</v>
      </c>
    </row>
    <row r="40" spans="1:25" s="5" customFormat="1">
      <c r="A40" s="4" t="s">
        <v>126</v>
      </c>
      <c r="B40" s="12" t="s">
        <v>279</v>
      </c>
      <c r="C40" s="12" t="s">
        <v>280</v>
      </c>
      <c r="D40" s="33">
        <v>4</v>
      </c>
      <c r="E40" s="31">
        <v>3</v>
      </c>
      <c r="F40" s="31">
        <f t="shared" si="0"/>
        <v>2.23</v>
      </c>
      <c r="G40" s="32">
        <f t="shared" si="1"/>
        <v>0</v>
      </c>
      <c r="H40" s="32">
        <f t="shared" si="2"/>
        <v>0.1031390134529148</v>
      </c>
      <c r="I40" s="31">
        <v>0</v>
      </c>
      <c r="J40" s="31">
        <v>0.23</v>
      </c>
      <c r="K40" s="31">
        <v>2</v>
      </c>
      <c r="L40" s="31">
        <v>0</v>
      </c>
      <c r="M40" s="31">
        <v>2.23</v>
      </c>
      <c r="N40" s="33">
        <v>-1276.8389999999999</v>
      </c>
      <c r="O40" s="33">
        <v>17196.742999999999</v>
      </c>
      <c r="P40" s="33">
        <v>1501.5239999999999</v>
      </c>
      <c r="Q40" s="33">
        <v>2306.5790000000002</v>
      </c>
      <c r="R40" s="33">
        <f t="shared" si="11"/>
        <v>19503.322</v>
      </c>
      <c r="S40" s="33">
        <f t="shared" si="12"/>
        <v>18226.483</v>
      </c>
      <c r="T40" s="33">
        <f t="shared" si="5"/>
        <v>6501.1073333333334</v>
      </c>
      <c r="U40" s="33">
        <f t="shared" si="6"/>
        <v>6000.5993333333327</v>
      </c>
      <c r="V40" s="33">
        <f t="shared" si="7"/>
        <v>5574.9863333333333</v>
      </c>
      <c r="W40" s="33">
        <f t="shared" si="8"/>
        <v>5732.2476666666662</v>
      </c>
      <c r="X40" s="33">
        <f t="shared" si="9"/>
        <v>545.50903030303027</v>
      </c>
      <c r="Y40" s="34">
        <f t="shared" si="10"/>
        <v>506.81693939393938</v>
      </c>
    </row>
    <row r="41" spans="1:25" s="5" customFormat="1">
      <c r="A41" s="19" t="s">
        <v>126</v>
      </c>
      <c r="B41" s="26" t="s">
        <v>282</v>
      </c>
      <c r="C41" s="26" t="s">
        <v>283</v>
      </c>
      <c r="D41" s="29">
        <v>22</v>
      </c>
      <c r="E41" s="27">
        <v>21.25</v>
      </c>
      <c r="F41" s="27">
        <f t="shared" si="0"/>
        <v>8.84</v>
      </c>
      <c r="G41" s="28">
        <f t="shared" si="1"/>
        <v>0.11990950226244344</v>
      </c>
      <c r="H41" s="28">
        <f t="shared" si="2"/>
        <v>0.57579185520361986</v>
      </c>
      <c r="I41" s="27">
        <v>1.06</v>
      </c>
      <c r="J41" s="27">
        <v>4.03</v>
      </c>
      <c r="K41" s="27">
        <v>3.75</v>
      </c>
      <c r="L41" s="27">
        <v>1.5</v>
      </c>
      <c r="M41" s="27">
        <v>10.34</v>
      </c>
      <c r="N41" s="29">
        <v>-7720.223</v>
      </c>
      <c r="O41" s="29">
        <v>60694.195</v>
      </c>
      <c r="P41" s="29">
        <v>6247.3969999999999</v>
      </c>
      <c r="Q41" s="29">
        <v>12717.284</v>
      </c>
      <c r="R41" s="29">
        <f t="shared" si="11"/>
        <v>73411.478999999992</v>
      </c>
      <c r="S41" s="29">
        <f t="shared" si="12"/>
        <v>65691.255999999994</v>
      </c>
      <c r="T41" s="29">
        <f t="shared" si="5"/>
        <v>3454.6578352941174</v>
      </c>
      <c r="U41" s="29">
        <f t="shared" si="6"/>
        <v>3160.6626823529409</v>
      </c>
      <c r="V41" s="29">
        <f t="shared" si="7"/>
        <v>2797.358070588235</v>
      </c>
      <c r="W41" s="29">
        <f t="shared" si="8"/>
        <v>2856.197411764706</v>
      </c>
      <c r="X41" s="29">
        <f t="shared" si="9"/>
        <v>287.33297112299465</v>
      </c>
      <c r="Y41" s="30">
        <f t="shared" si="10"/>
        <v>254.305279144385</v>
      </c>
    </row>
    <row r="42" spans="1:25" s="5" customFormat="1">
      <c r="A42" s="4" t="s">
        <v>126</v>
      </c>
      <c r="B42" s="12" t="s">
        <v>296</v>
      </c>
      <c r="C42" s="12" t="s">
        <v>297</v>
      </c>
      <c r="D42" s="33">
        <v>20</v>
      </c>
      <c r="E42" s="31">
        <v>19.5</v>
      </c>
      <c r="F42" s="31">
        <f t="shared" si="0"/>
        <v>6.52</v>
      </c>
      <c r="G42" s="32">
        <f t="shared" ref="G42:G73" si="13">+I42/F42</f>
        <v>0.30674846625766872</v>
      </c>
      <c r="H42" s="32">
        <f t="shared" ref="H42:H73" si="14">+(I42+J42)/F42</f>
        <v>0.30674846625766872</v>
      </c>
      <c r="I42" s="31">
        <v>2</v>
      </c>
      <c r="J42" s="31">
        <v>0</v>
      </c>
      <c r="K42" s="31">
        <v>4.5199999999999996</v>
      </c>
      <c r="L42" s="31">
        <v>0</v>
      </c>
      <c r="M42" s="31">
        <v>6.52</v>
      </c>
      <c r="N42" s="33">
        <v>-9174.4310000000005</v>
      </c>
      <c r="O42" s="33">
        <v>98731.232000000004</v>
      </c>
      <c r="P42" s="33">
        <v>0</v>
      </c>
      <c r="Q42" s="33">
        <v>933.29</v>
      </c>
      <c r="R42" s="33">
        <f t="shared" si="11"/>
        <v>99664.521999999997</v>
      </c>
      <c r="S42" s="33">
        <f t="shared" si="12"/>
        <v>90490.091</v>
      </c>
      <c r="T42" s="33">
        <f t="shared" si="5"/>
        <v>5111.0011282051282</v>
      </c>
      <c r="U42" s="33">
        <f t="shared" si="6"/>
        <v>5111.0011282051282</v>
      </c>
      <c r="V42" s="33">
        <f t="shared" si="7"/>
        <v>4640.517487179487</v>
      </c>
      <c r="W42" s="33">
        <f t="shared" si="8"/>
        <v>5063.1401025641026</v>
      </c>
      <c r="X42" s="33">
        <f t="shared" si="9"/>
        <v>464.6364662004662</v>
      </c>
      <c r="Y42" s="34">
        <f t="shared" si="10"/>
        <v>421.86522610722608</v>
      </c>
    </row>
    <row r="43" spans="1:25" s="5" customFormat="1">
      <c r="A43" s="19" t="s">
        <v>126</v>
      </c>
      <c r="B43" s="26" t="s">
        <v>300</v>
      </c>
      <c r="C43" s="26" t="s">
        <v>302</v>
      </c>
      <c r="D43" s="29">
        <v>19</v>
      </c>
      <c r="E43" s="27">
        <v>19</v>
      </c>
      <c r="F43" s="27">
        <f t="shared" si="0"/>
        <v>6.8599999999999994</v>
      </c>
      <c r="G43" s="28">
        <f t="shared" si="13"/>
        <v>0.32944606413994171</v>
      </c>
      <c r="H43" s="28">
        <f t="shared" si="14"/>
        <v>0.63556851311953355</v>
      </c>
      <c r="I43" s="27">
        <v>2.2599999999999998</v>
      </c>
      <c r="J43" s="27">
        <v>2.1</v>
      </c>
      <c r="K43" s="27">
        <v>2.5</v>
      </c>
      <c r="L43" s="27">
        <v>1</v>
      </c>
      <c r="M43" s="27">
        <v>7.86</v>
      </c>
      <c r="N43" s="29">
        <v>-7856.942</v>
      </c>
      <c r="O43" s="29">
        <v>63731.887999999999</v>
      </c>
      <c r="P43" s="29">
        <v>5863.38</v>
      </c>
      <c r="Q43" s="29">
        <v>15237.699000000001</v>
      </c>
      <c r="R43" s="29">
        <f t="shared" si="11"/>
        <v>78969.587</v>
      </c>
      <c r="S43" s="29">
        <f t="shared" si="12"/>
        <v>71112.645000000004</v>
      </c>
      <c r="T43" s="29">
        <f t="shared" si="5"/>
        <v>4156.2940526315788</v>
      </c>
      <c r="U43" s="29">
        <f t="shared" si="6"/>
        <v>3847.6951052631575</v>
      </c>
      <c r="V43" s="29">
        <f t="shared" si="7"/>
        <v>3434.1718421052633</v>
      </c>
      <c r="W43" s="29">
        <f t="shared" si="8"/>
        <v>3354.3098947368421</v>
      </c>
      <c r="X43" s="29">
        <f t="shared" si="9"/>
        <v>349.7904641148325</v>
      </c>
      <c r="Y43" s="30">
        <f t="shared" si="10"/>
        <v>312.19744019138756</v>
      </c>
    </row>
    <row r="44" spans="1:25" s="13" customFormat="1">
      <c r="A44" s="35" t="s">
        <v>126</v>
      </c>
      <c r="B44" s="36" t="s">
        <v>316</v>
      </c>
      <c r="C44" s="36"/>
      <c r="D44" s="39">
        <f>SUM(D9:D43)</f>
        <v>558</v>
      </c>
      <c r="E44" s="37">
        <f>SUM(E9:E43)</f>
        <v>535</v>
      </c>
      <c r="F44" s="37">
        <f>SUM(F9:F43)</f>
        <v>188.20999999999998</v>
      </c>
      <c r="G44" s="38">
        <f t="shared" si="13"/>
        <v>0.24164497104298394</v>
      </c>
      <c r="H44" s="38">
        <f t="shared" si="14"/>
        <v>0.49492588066521448</v>
      </c>
      <c r="I44" s="37">
        <f>SUM(I9:I43)</f>
        <v>45.480000000000004</v>
      </c>
      <c r="J44" s="37">
        <f>SUM(J9:J43)</f>
        <v>47.67</v>
      </c>
      <c r="K44" s="37">
        <f>SUM(K9:K43)</f>
        <v>95.060000000000031</v>
      </c>
      <c r="L44" s="37">
        <f>SUM(L9:L43)</f>
        <v>17.350000000000001</v>
      </c>
      <c r="M44" s="37">
        <f>SUM(M9:M43)</f>
        <v>205.55999999999997</v>
      </c>
      <c r="N44" s="39">
        <f>SUM(N9:N43)</f>
        <v>-207807.64616521739</v>
      </c>
      <c r="O44" s="39">
        <f>SUM(O9:O43)</f>
        <v>1575815.0479565219</v>
      </c>
      <c r="P44" s="39">
        <f>SUM(P9:P43)</f>
        <v>189911.848</v>
      </c>
      <c r="Q44" s="39">
        <f>SUM(Q9:Q43)</f>
        <v>406125.29663478257</v>
      </c>
      <c r="R44" s="39">
        <f>SUM(R9:R43)</f>
        <v>1981940.3445913044</v>
      </c>
      <c r="S44" s="39">
        <f>SUM(S9:S43)</f>
        <v>1774132.6984260874</v>
      </c>
      <c r="T44" s="39">
        <f>SUM(T9:T43)</f>
        <v>129781.53860133825</v>
      </c>
      <c r="U44" s="39">
        <f t="shared" si="6"/>
        <v>3349.5859749370175</v>
      </c>
      <c r="V44" s="39">
        <f t="shared" si="7"/>
        <v>2961.1604680861446</v>
      </c>
      <c r="W44" s="39">
        <f t="shared" si="8"/>
        <v>2945.4486877691998</v>
      </c>
      <c r="X44" s="39">
        <f t="shared" si="9"/>
        <v>304.50781590336521</v>
      </c>
      <c r="Y44" s="40">
        <f t="shared" si="10"/>
        <v>269.19640618964951</v>
      </c>
    </row>
    <row r="45" spans="1:25" s="5" customFormat="1">
      <c r="A45" s="41" t="s">
        <v>32</v>
      </c>
      <c r="B45" s="42" t="s">
        <v>33</v>
      </c>
      <c r="C45" s="42" t="s">
        <v>34</v>
      </c>
      <c r="D45" s="45">
        <v>38</v>
      </c>
      <c r="E45" s="43">
        <v>39.125</v>
      </c>
      <c r="F45" s="43">
        <f t="shared" ref="F45:F77" si="15">+I45+J45+K45</f>
        <v>11.85</v>
      </c>
      <c r="G45" s="44">
        <f t="shared" si="13"/>
        <v>8.4388185654008435E-2</v>
      </c>
      <c r="H45" s="44">
        <f t="shared" si="14"/>
        <v>0.17721518987341772</v>
      </c>
      <c r="I45" s="43">
        <v>1</v>
      </c>
      <c r="J45" s="43">
        <v>1.1000000000000001</v>
      </c>
      <c r="K45" s="43">
        <v>9.75</v>
      </c>
      <c r="L45" s="43">
        <v>2</v>
      </c>
      <c r="M45" s="43">
        <v>13.85</v>
      </c>
      <c r="N45" s="45">
        <v>-8622.0439999999999</v>
      </c>
      <c r="O45" s="45">
        <v>89237.274999999994</v>
      </c>
      <c r="P45" s="45">
        <v>17276.776999999998</v>
      </c>
      <c r="Q45" s="45">
        <v>29696.413</v>
      </c>
      <c r="R45" s="45">
        <f t="shared" ref="R45:R63" si="16">+Q45+O45</f>
        <v>118933.68799999999</v>
      </c>
      <c r="S45" s="45">
        <f t="shared" ref="S45:S63" si="17">+R45+N45</f>
        <v>110311.644</v>
      </c>
      <c r="T45" s="45">
        <f t="shared" ref="T45:T77" si="18">+R45/E45</f>
        <v>3039.8386709265174</v>
      </c>
      <c r="U45" s="45">
        <f t="shared" si="6"/>
        <v>2598.2597060702874</v>
      </c>
      <c r="V45" s="45">
        <f t="shared" si="7"/>
        <v>2377.8879744408946</v>
      </c>
      <c r="W45" s="45">
        <f t="shared" si="8"/>
        <v>2280.8249201277954</v>
      </c>
      <c r="X45" s="45">
        <f t="shared" si="9"/>
        <v>236.20542782457159</v>
      </c>
      <c r="Y45" s="46">
        <f t="shared" si="10"/>
        <v>216.17163404008133</v>
      </c>
    </row>
    <row r="46" spans="1:25" s="5" customFormat="1">
      <c r="A46" s="4" t="s">
        <v>32</v>
      </c>
      <c r="B46" s="12" t="s">
        <v>33</v>
      </c>
      <c r="C46" s="12" t="s">
        <v>38</v>
      </c>
      <c r="D46" s="33">
        <v>59</v>
      </c>
      <c r="E46" s="31">
        <v>59.875</v>
      </c>
      <c r="F46" s="31">
        <f t="shared" si="15"/>
        <v>15.84</v>
      </c>
      <c r="G46" s="32">
        <f t="shared" si="13"/>
        <v>0.18939393939393939</v>
      </c>
      <c r="H46" s="32">
        <f t="shared" si="14"/>
        <v>0.32196969696969696</v>
      </c>
      <c r="I46" s="31">
        <v>3</v>
      </c>
      <c r="J46" s="31">
        <v>2.1</v>
      </c>
      <c r="K46" s="31">
        <v>10.74</v>
      </c>
      <c r="L46" s="31">
        <v>1</v>
      </c>
      <c r="M46" s="31">
        <v>16.84</v>
      </c>
      <c r="N46" s="33">
        <v>-13006.769</v>
      </c>
      <c r="O46" s="33">
        <v>129140.18399999999</v>
      </c>
      <c r="P46" s="33">
        <v>16744.984</v>
      </c>
      <c r="Q46" s="33">
        <v>38702.021000000001</v>
      </c>
      <c r="R46" s="33">
        <f t="shared" si="16"/>
        <v>167842.20499999999</v>
      </c>
      <c r="S46" s="33">
        <f t="shared" si="17"/>
        <v>154835.43599999999</v>
      </c>
      <c r="T46" s="33">
        <f t="shared" si="18"/>
        <v>2803.2101043841335</v>
      </c>
      <c r="U46" s="33">
        <f t="shared" si="6"/>
        <v>2523.5444008350728</v>
      </c>
      <c r="V46" s="33">
        <f t="shared" si="7"/>
        <v>2306.3123507306886</v>
      </c>
      <c r="W46" s="33">
        <f t="shared" si="8"/>
        <v>2156.8297954070981</v>
      </c>
      <c r="X46" s="33">
        <f t="shared" si="9"/>
        <v>229.41312734864297</v>
      </c>
      <c r="Y46" s="34">
        <f t="shared" si="10"/>
        <v>209.66475915733534</v>
      </c>
    </row>
    <row r="47" spans="1:25" s="5" customFormat="1">
      <c r="A47" s="19" t="s">
        <v>32</v>
      </c>
      <c r="B47" s="26" t="s">
        <v>33</v>
      </c>
      <c r="C47" s="26" t="s">
        <v>39</v>
      </c>
      <c r="D47" s="29">
        <v>42</v>
      </c>
      <c r="E47" s="27">
        <v>43.5</v>
      </c>
      <c r="F47" s="27">
        <f t="shared" si="15"/>
        <v>10.79</v>
      </c>
      <c r="G47" s="28">
        <f t="shared" si="13"/>
        <v>9.267840593141799E-2</v>
      </c>
      <c r="H47" s="28">
        <f t="shared" si="14"/>
        <v>0.20852641334569047</v>
      </c>
      <c r="I47" s="27">
        <v>1</v>
      </c>
      <c r="J47" s="27">
        <v>1.25</v>
      </c>
      <c r="K47" s="27">
        <v>8.5399999999999991</v>
      </c>
      <c r="L47" s="27">
        <v>1</v>
      </c>
      <c r="M47" s="27">
        <v>11.79</v>
      </c>
      <c r="N47" s="29">
        <v>-14690.795</v>
      </c>
      <c r="O47" s="29">
        <v>185374.446</v>
      </c>
      <c r="P47" s="29">
        <v>20948.006000000001</v>
      </c>
      <c r="Q47" s="29">
        <v>39658.338000000003</v>
      </c>
      <c r="R47" s="29">
        <f t="shared" si="16"/>
        <v>225032.78399999999</v>
      </c>
      <c r="S47" s="29">
        <f t="shared" si="17"/>
        <v>210341.98899999997</v>
      </c>
      <c r="T47" s="29">
        <f t="shared" si="18"/>
        <v>5173.1674482758617</v>
      </c>
      <c r="U47" s="29">
        <f t="shared" si="6"/>
        <v>4691.6040919540228</v>
      </c>
      <c r="V47" s="29">
        <f t="shared" si="7"/>
        <v>4353.8846666666659</v>
      </c>
      <c r="W47" s="29">
        <f t="shared" si="8"/>
        <v>4261.4815172413792</v>
      </c>
      <c r="X47" s="29">
        <f t="shared" si="9"/>
        <v>426.50946290491117</v>
      </c>
      <c r="Y47" s="30">
        <f t="shared" si="10"/>
        <v>395.80769696969691</v>
      </c>
    </row>
    <row r="48" spans="1:25" s="5" customFormat="1">
      <c r="A48" s="4" t="s">
        <v>32</v>
      </c>
      <c r="B48" s="12" t="s">
        <v>33</v>
      </c>
      <c r="C48" s="12" t="s">
        <v>46</v>
      </c>
      <c r="D48" s="33">
        <v>42</v>
      </c>
      <c r="E48" s="31">
        <v>43</v>
      </c>
      <c r="F48" s="31">
        <f t="shared" si="15"/>
        <v>15.55</v>
      </c>
      <c r="G48" s="32">
        <f t="shared" si="13"/>
        <v>0.50803858520900325</v>
      </c>
      <c r="H48" s="32">
        <f t="shared" si="14"/>
        <v>0.54019292604501612</v>
      </c>
      <c r="I48" s="31">
        <v>7.9</v>
      </c>
      <c r="J48" s="31">
        <v>0.5</v>
      </c>
      <c r="K48" s="31">
        <v>7.15</v>
      </c>
      <c r="L48" s="31">
        <v>0</v>
      </c>
      <c r="M48" s="31">
        <v>15.55</v>
      </c>
      <c r="N48" s="33">
        <v>-9990.9500000000007</v>
      </c>
      <c r="O48" s="33">
        <v>128612.281</v>
      </c>
      <c r="P48" s="33">
        <v>9191.0550000000003</v>
      </c>
      <c r="Q48" s="33">
        <v>26634.905999999999</v>
      </c>
      <c r="R48" s="33">
        <f t="shared" si="16"/>
        <v>155247.18700000001</v>
      </c>
      <c r="S48" s="33">
        <f t="shared" si="17"/>
        <v>145256.23699999999</v>
      </c>
      <c r="T48" s="33">
        <f t="shared" si="18"/>
        <v>3610.3996976744188</v>
      </c>
      <c r="U48" s="33">
        <f t="shared" si="6"/>
        <v>3396.6542325581399</v>
      </c>
      <c r="V48" s="33">
        <f t="shared" si="7"/>
        <v>3164.3065581395349</v>
      </c>
      <c r="W48" s="33">
        <f t="shared" si="8"/>
        <v>2990.9832790697674</v>
      </c>
      <c r="X48" s="33">
        <f t="shared" si="9"/>
        <v>308.78674841437635</v>
      </c>
      <c r="Y48" s="34">
        <f t="shared" si="10"/>
        <v>287.66423255813953</v>
      </c>
    </row>
    <row r="49" spans="1:25" s="5" customFormat="1">
      <c r="A49" s="19" t="s">
        <v>32</v>
      </c>
      <c r="B49" s="26" t="s">
        <v>33</v>
      </c>
      <c r="C49" s="26" t="s">
        <v>53</v>
      </c>
      <c r="D49" s="29">
        <v>38</v>
      </c>
      <c r="E49" s="27">
        <v>39.125</v>
      </c>
      <c r="F49" s="27">
        <f t="shared" si="15"/>
        <v>13.75</v>
      </c>
      <c r="G49" s="28">
        <f t="shared" si="13"/>
        <v>0.25018181818181817</v>
      </c>
      <c r="H49" s="28">
        <f t="shared" si="14"/>
        <v>0.36872727272727274</v>
      </c>
      <c r="I49" s="27">
        <v>3.44</v>
      </c>
      <c r="J49" s="27">
        <v>1.63</v>
      </c>
      <c r="K49" s="27">
        <v>8.68</v>
      </c>
      <c r="L49" s="27">
        <v>0.85</v>
      </c>
      <c r="M49" s="27">
        <v>14.6</v>
      </c>
      <c r="N49" s="29">
        <v>-15984.121999999999</v>
      </c>
      <c r="O49" s="29">
        <v>104212.53</v>
      </c>
      <c r="P49" s="29">
        <v>11857.459000000001</v>
      </c>
      <c r="Q49" s="29">
        <v>154512.41</v>
      </c>
      <c r="R49" s="29">
        <f t="shared" si="16"/>
        <v>258724.94</v>
      </c>
      <c r="S49" s="29">
        <f t="shared" si="17"/>
        <v>242740.818</v>
      </c>
      <c r="T49" s="29">
        <f t="shared" si="18"/>
        <v>6612.7780191693291</v>
      </c>
      <c r="U49" s="29">
        <f t="shared" si="6"/>
        <v>6309.7119744408947</v>
      </c>
      <c r="V49" s="29">
        <f t="shared" si="7"/>
        <v>5901.1721150159747</v>
      </c>
      <c r="W49" s="29">
        <f t="shared" si="8"/>
        <v>2663.5790415335464</v>
      </c>
      <c r="X49" s="29">
        <f t="shared" si="9"/>
        <v>573.61017949462678</v>
      </c>
      <c r="Y49" s="30">
        <f t="shared" si="10"/>
        <v>536.47019227417957</v>
      </c>
    </row>
    <row r="50" spans="1:25" s="5" customFormat="1">
      <c r="A50" s="4" t="s">
        <v>32</v>
      </c>
      <c r="B50" s="12" t="s">
        <v>33</v>
      </c>
      <c r="C50" s="12" t="s">
        <v>55</v>
      </c>
      <c r="D50" s="33">
        <v>47</v>
      </c>
      <c r="E50" s="31">
        <v>47.875</v>
      </c>
      <c r="F50" s="31">
        <f t="shared" si="15"/>
        <v>10.89</v>
      </c>
      <c r="G50" s="32">
        <f t="shared" si="13"/>
        <v>0.37190082644628097</v>
      </c>
      <c r="H50" s="32">
        <f t="shared" si="14"/>
        <v>0.37190082644628097</v>
      </c>
      <c r="I50" s="31">
        <v>4.05</v>
      </c>
      <c r="J50" s="31">
        <v>0</v>
      </c>
      <c r="K50" s="31">
        <v>6.84</v>
      </c>
      <c r="L50" s="31">
        <v>0</v>
      </c>
      <c r="M50" s="31">
        <v>10.89</v>
      </c>
      <c r="N50" s="33">
        <v>-11549.473</v>
      </c>
      <c r="O50" s="33">
        <v>93840.894</v>
      </c>
      <c r="P50" s="33">
        <v>9135.8359999999993</v>
      </c>
      <c r="Q50" s="33">
        <v>26598.172999999999</v>
      </c>
      <c r="R50" s="33">
        <f t="shared" si="16"/>
        <v>120439.067</v>
      </c>
      <c r="S50" s="33">
        <f t="shared" si="17"/>
        <v>108889.594</v>
      </c>
      <c r="T50" s="33">
        <f t="shared" si="18"/>
        <v>2515.6985274151434</v>
      </c>
      <c r="U50" s="33">
        <f t="shared" si="6"/>
        <v>2324.8716657963446</v>
      </c>
      <c r="V50" s="33">
        <f t="shared" si="7"/>
        <v>2083.6294099216711</v>
      </c>
      <c r="W50" s="33">
        <f t="shared" si="8"/>
        <v>1960.1231122715405</v>
      </c>
      <c r="X50" s="33">
        <f t="shared" si="9"/>
        <v>211.35196961784951</v>
      </c>
      <c r="Y50" s="34">
        <f t="shared" si="10"/>
        <v>189.42085544742466</v>
      </c>
    </row>
    <row r="51" spans="1:25" s="5" customFormat="1">
      <c r="A51" s="19" t="s">
        <v>32</v>
      </c>
      <c r="B51" s="26" t="s">
        <v>33</v>
      </c>
      <c r="C51" s="26" t="s">
        <v>66</v>
      </c>
      <c r="D51" s="29">
        <v>31</v>
      </c>
      <c r="E51" s="27">
        <v>32.625</v>
      </c>
      <c r="F51" s="27">
        <f t="shared" si="15"/>
        <v>9.6300000000000008</v>
      </c>
      <c r="G51" s="28">
        <f t="shared" si="13"/>
        <v>0.31983385254413288</v>
      </c>
      <c r="H51" s="28">
        <f t="shared" si="14"/>
        <v>0.46521287642782971</v>
      </c>
      <c r="I51" s="27">
        <v>3.08</v>
      </c>
      <c r="J51" s="27">
        <v>1.4</v>
      </c>
      <c r="K51" s="27">
        <v>5.15</v>
      </c>
      <c r="L51" s="27">
        <v>0</v>
      </c>
      <c r="M51" s="27">
        <v>9.6300000000000008</v>
      </c>
      <c r="N51" s="29">
        <v>0</v>
      </c>
      <c r="O51" s="29">
        <v>0</v>
      </c>
      <c r="P51" s="29">
        <v>0</v>
      </c>
      <c r="Q51" s="29">
        <v>0</v>
      </c>
      <c r="R51" s="29">
        <f t="shared" si="16"/>
        <v>0</v>
      </c>
      <c r="S51" s="29">
        <f t="shared" si="17"/>
        <v>0</v>
      </c>
      <c r="T51" s="29">
        <f t="shared" si="18"/>
        <v>0</v>
      </c>
      <c r="U51" s="29">
        <f t="shared" si="6"/>
        <v>0</v>
      </c>
      <c r="V51" s="29">
        <f t="shared" si="7"/>
        <v>0</v>
      </c>
      <c r="W51" s="29">
        <f t="shared" si="8"/>
        <v>0</v>
      </c>
      <c r="X51" s="29">
        <f t="shared" si="9"/>
        <v>0</v>
      </c>
      <c r="Y51" s="30">
        <f t="shared" si="10"/>
        <v>0</v>
      </c>
    </row>
    <row r="52" spans="1:25" s="5" customFormat="1">
      <c r="A52" s="4" t="s">
        <v>32</v>
      </c>
      <c r="B52" s="12" t="s">
        <v>33</v>
      </c>
      <c r="C52" s="12" t="s">
        <v>67</v>
      </c>
      <c r="D52" s="33">
        <v>47</v>
      </c>
      <c r="E52" s="31">
        <v>47.25</v>
      </c>
      <c r="F52" s="31">
        <f t="shared" si="15"/>
        <v>14.48</v>
      </c>
      <c r="G52" s="32">
        <f t="shared" si="13"/>
        <v>0.13812154696132597</v>
      </c>
      <c r="H52" s="32">
        <f t="shared" si="14"/>
        <v>0.13812154696132597</v>
      </c>
      <c r="I52" s="31">
        <v>2</v>
      </c>
      <c r="J52" s="31">
        <v>0</v>
      </c>
      <c r="K52" s="31">
        <v>12.48</v>
      </c>
      <c r="L52" s="31">
        <v>1</v>
      </c>
      <c r="M52" s="31">
        <v>15.48</v>
      </c>
      <c r="N52" s="33">
        <v>-9814.0650000000005</v>
      </c>
      <c r="O52" s="33">
        <v>126542.577</v>
      </c>
      <c r="P52" s="33">
        <v>15088.397999999999</v>
      </c>
      <c r="Q52" s="33">
        <v>30376.842000000001</v>
      </c>
      <c r="R52" s="33">
        <f t="shared" si="16"/>
        <v>156919.41899999999</v>
      </c>
      <c r="S52" s="33">
        <f t="shared" si="17"/>
        <v>147105.35399999999</v>
      </c>
      <c r="T52" s="33">
        <f t="shared" si="18"/>
        <v>3321.0459047619047</v>
      </c>
      <c r="U52" s="33">
        <f t="shared" si="6"/>
        <v>3001.7147301587302</v>
      </c>
      <c r="V52" s="33">
        <f t="shared" si="7"/>
        <v>2794.009650793651</v>
      </c>
      <c r="W52" s="33">
        <f t="shared" si="8"/>
        <v>2678.1497777777777</v>
      </c>
      <c r="X52" s="33">
        <f t="shared" si="9"/>
        <v>272.8831572871573</v>
      </c>
      <c r="Y52" s="34">
        <f t="shared" si="10"/>
        <v>254.00087734487735</v>
      </c>
    </row>
    <row r="53" spans="1:25" s="5" customFormat="1">
      <c r="A53" s="19" t="s">
        <v>32</v>
      </c>
      <c r="B53" s="26" t="s">
        <v>33</v>
      </c>
      <c r="C53" s="26" t="s">
        <v>69</v>
      </c>
      <c r="D53" s="29">
        <v>57</v>
      </c>
      <c r="E53" s="27">
        <v>59.875</v>
      </c>
      <c r="F53" s="27">
        <f t="shared" si="15"/>
        <v>17.79</v>
      </c>
      <c r="G53" s="28">
        <f t="shared" si="13"/>
        <v>0.35862844294547502</v>
      </c>
      <c r="H53" s="28">
        <f t="shared" si="14"/>
        <v>0.45193929173693081</v>
      </c>
      <c r="I53" s="27">
        <v>6.38</v>
      </c>
      <c r="J53" s="27">
        <v>1.66</v>
      </c>
      <c r="K53" s="27">
        <v>9.75</v>
      </c>
      <c r="L53" s="27">
        <v>1.5</v>
      </c>
      <c r="M53" s="27">
        <v>19.29</v>
      </c>
      <c r="N53" s="29">
        <v>-13319.565000000001</v>
      </c>
      <c r="O53" s="29">
        <v>148659.67800000001</v>
      </c>
      <c r="P53" s="29">
        <v>23217.076000000001</v>
      </c>
      <c r="Q53" s="29">
        <v>38654.612999999998</v>
      </c>
      <c r="R53" s="29">
        <f t="shared" si="16"/>
        <v>187314.29100000003</v>
      </c>
      <c r="S53" s="29">
        <f t="shared" si="17"/>
        <v>173994.72600000002</v>
      </c>
      <c r="T53" s="29">
        <f t="shared" si="18"/>
        <v>3128.4223966597083</v>
      </c>
      <c r="U53" s="29">
        <f t="shared" si="6"/>
        <v>2740.6632985386227</v>
      </c>
      <c r="V53" s="29">
        <f t="shared" si="7"/>
        <v>2518.2070981210859</v>
      </c>
      <c r="W53" s="29">
        <f t="shared" si="8"/>
        <v>2482.8338705636747</v>
      </c>
      <c r="X53" s="29">
        <f t="shared" si="9"/>
        <v>249.1512089580566</v>
      </c>
      <c r="Y53" s="30">
        <f t="shared" si="10"/>
        <v>228.92791801100782</v>
      </c>
    </row>
    <row r="54" spans="1:25" s="5" customFormat="1">
      <c r="A54" s="4" t="s">
        <v>32</v>
      </c>
      <c r="B54" s="12" t="s">
        <v>33</v>
      </c>
      <c r="C54" s="12" t="s">
        <v>73</v>
      </c>
      <c r="D54" s="33">
        <v>60</v>
      </c>
      <c r="E54" s="31">
        <v>60.375</v>
      </c>
      <c r="F54" s="31">
        <f t="shared" si="15"/>
        <v>20.18</v>
      </c>
      <c r="G54" s="32">
        <f t="shared" si="13"/>
        <v>0.23538156590683845</v>
      </c>
      <c r="H54" s="32">
        <f t="shared" si="14"/>
        <v>0.23538156590683845</v>
      </c>
      <c r="I54" s="31">
        <v>4.75</v>
      </c>
      <c r="J54" s="31">
        <v>0</v>
      </c>
      <c r="K54" s="31">
        <v>15.43</v>
      </c>
      <c r="L54" s="31">
        <v>1</v>
      </c>
      <c r="M54" s="31">
        <v>21.18</v>
      </c>
      <c r="N54" s="33">
        <v>-12770.942999999999</v>
      </c>
      <c r="O54" s="33">
        <v>155641.076</v>
      </c>
      <c r="P54" s="33">
        <v>16618.93</v>
      </c>
      <c r="Q54" s="33">
        <v>42754.455999999998</v>
      </c>
      <c r="R54" s="33">
        <f t="shared" si="16"/>
        <v>198395.53200000001</v>
      </c>
      <c r="S54" s="33">
        <f t="shared" si="17"/>
        <v>185624.58900000001</v>
      </c>
      <c r="T54" s="33">
        <f t="shared" si="18"/>
        <v>3286.0543602484472</v>
      </c>
      <c r="U54" s="33">
        <f t="shared" si="6"/>
        <v>3010.7925797101452</v>
      </c>
      <c r="V54" s="33">
        <f t="shared" si="7"/>
        <v>2799.2655734989648</v>
      </c>
      <c r="W54" s="33">
        <f t="shared" si="8"/>
        <v>2577.9060207039338</v>
      </c>
      <c r="X54" s="33">
        <f t="shared" si="9"/>
        <v>273.70841633728594</v>
      </c>
      <c r="Y54" s="34">
        <f t="shared" si="10"/>
        <v>254.4786884999059</v>
      </c>
    </row>
    <row r="55" spans="1:25" s="5" customFormat="1">
      <c r="A55" s="19" t="s">
        <v>32</v>
      </c>
      <c r="B55" s="26" t="s">
        <v>33</v>
      </c>
      <c r="C55" s="26" t="s">
        <v>84</v>
      </c>
      <c r="D55" s="29">
        <v>51</v>
      </c>
      <c r="E55" s="27">
        <v>52.625</v>
      </c>
      <c r="F55" s="27">
        <f t="shared" si="15"/>
        <v>18.16</v>
      </c>
      <c r="G55" s="28">
        <f t="shared" si="13"/>
        <v>0.11013215859030837</v>
      </c>
      <c r="H55" s="28">
        <f t="shared" si="14"/>
        <v>0.38546255506607929</v>
      </c>
      <c r="I55" s="27">
        <v>2</v>
      </c>
      <c r="J55" s="27">
        <v>5</v>
      </c>
      <c r="K55" s="27">
        <v>11.16</v>
      </c>
      <c r="L55" s="27">
        <v>1</v>
      </c>
      <c r="M55" s="27">
        <v>19.16</v>
      </c>
      <c r="N55" s="29">
        <v>-12797.731</v>
      </c>
      <c r="O55" s="29">
        <v>140037.76300000001</v>
      </c>
      <c r="P55" s="29">
        <v>14797.137000000001</v>
      </c>
      <c r="Q55" s="29">
        <v>33577.987000000001</v>
      </c>
      <c r="R55" s="29">
        <f t="shared" si="16"/>
        <v>173615.75</v>
      </c>
      <c r="S55" s="29">
        <f t="shared" si="17"/>
        <v>160818.019</v>
      </c>
      <c r="T55" s="29">
        <f t="shared" si="18"/>
        <v>3299.1116389548692</v>
      </c>
      <c r="U55" s="29">
        <f t="shared" si="6"/>
        <v>3017.9308883610452</v>
      </c>
      <c r="V55" s="29">
        <f t="shared" si="7"/>
        <v>2774.7436009501189</v>
      </c>
      <c r="W55" s="29">
        <f t="shared" si="8"/>
        <v>2661.0501282660334</v>
      </c>
      <c r="X55" s="29">
        <f t="shared" si="9"/>
        <v>274.35735348736773</v>
      </c>
      <c r="Y55" s="30">
        <f t="shared" si="10"/>
        <v>252.24941826819261</v>
      </c>
    </row>
    <row r="56" spans="1:25" s="5" customFormat="1">
      <c r="A56" s="4" t="s">
        <v>32</v>
      </c>
      <c r="B56" s="12" t="s">
        <v>33</v>
      </c>
      <c r="C56" s="12" t="s">
        <v>85</v>
      </c>
      <c r="D56" s="33">
        <v>52</v>
      </c>
      <c r="E56" s="31">
        <v>54.375</v>
      </c>
      <c r="F56" s="31">
        <f t="shared" si="15"/>
        <v>16.380000000000003</v>
      </c>
      <c r="G56" s="32">
        <f t="shared" si="13"/>
        <v>0.31929181929181927</v>
      </c>
      <c r="H56" s="32">
        <f t="shared" si="14"/>
        <v>0.42612942612942611</v>
      </c>
      <c r="I56" s="31">
        <v>5.23</v>
      </c>
      <c r="J56" s="31">
        <v>1.75</v>
      </c>
      <c r="K56" s="31">
        <v>9.4</v>
      </c>
      <c r="L56" s="31">
        <v>1.5</v>
      </c>
      <c r="M56" s="31">
        <v>17.88</v>
      </c>
      <c r="N56" s="33">
        <v>-12642.056</v>
      </c>
      <c r="O56" s="33">
        <v>135486.74600000001</v>
      </c>
      <c r="P56" s="33">
        <v>12028.383</v>
      </c>
      <c r="Q56" s="33">
        <v>31301.668000000001</v>
      </c>
      <c r="R56" s="33">
        <f t="shared" si="16"/>
        <v>166788.41400000002</v>
      </c>
      <c r="S56" s="33">
        <f t="shared" si="17"/>
        <v>154146.35800000001</v>
      </c>
      <c r="T56" s="33">
        <f t="shared" si="18"/>
        <v>3067.3731310344833</v>
      </c>
      <c r="U56" s="33">
        <f t="shared" si="6"/>
        <v>2846.1614896551728</v>
      </c>
      <c r="V56" s="33">
        <f t="shared" si="7"/>
        <v>2613.6639080459772</v>
      </c>
      <c r="W56" s="33">
        <f t="shared" si="8"/>
        <v>2491.7102712643682</v>
      </c>
      <c r="X56" s="33">
        <f t="shared" si="9"/>
        <v>258.74195360501568</v>
      </c>
      <c r="Y56" s="34">
        <f t="shared" si="10"/>
        <v>237.60580982236158</v>
      </c>
    </row>
    <row r="57" spans="1:25" s="5" customFormat="1">
      <c r="A57" s="19" t="s">
        <v>32</v>
      </c>
      <c r="B57" s="26" t="s">
        <v>33</v>
      </c>
      <c r="C57" s="26" t="s">
        <v>90</v>
      </c>
      <c r="D57" s="29">
        <v>48</v>
      </c>
      <c r="E57" s="27">
        <v>49.5</v>
      </c>
      <c r="F57" s="27">
        <f t="shared" si="15"/>
        <v>13.89</v>
      </c>
      <c r="G57" s="28">
        <f t="shared" si="13"/>
        <v>0.18070554355651547</v>
      </c>
      <c r="H57" s="28">
        <f t="shared" si="14"/>
        <v>0.30669546436285094</v>
      </c>
      <c r="I57" s="27">
        <v>2.5099999999999998</v>
      </c>
      <c r="J57" s="27">
        <v>1.75</v>
      </c>
      <c r="K57" s="27">
        <v>9.6300000000000008</v>
      </c>
      <c r="L57" s="27">
        <v>1</v>
      </c>
      <c r="M57" s="27">
        <v>14.89</v>
      </c>
      <c r="N57" s="29">
        <v>-11800.312</v>
      </c>
      <c r="O57" s="29">
        <v>120562.764</v>
      </c>
      <c r="P57" s="29">
        <v>15059.698</v>
      </c>
      <c r="Q57" s="29">
        <v>33863.112999999998</v>
      </c>
      <c r="R57" s="29">
        <f t="shared" si="16"/>
        <v>154425.87699999998</v>
      </c>
      <c r="S57" s="29">
        <f t="shared" si="17"/>
        <v>142625.56499999997</v>
      </c>
      <c r="T57" s="29">
        <f t="shared" si="18"/>
        <v>3119.7146868686864</v>
      </c>
      <c r="U57" s="29">
        <f t="shared" si="6"/>
        <v>2815.4783636363632</v>
      </c>
      <c r="V57" s="29">
        <f t="shared" si="7"/>
        <v>2577.0882222222217</v>
      </c>
      <c r="W57" s="29">
        <f t="shared" si="8"/>
        <v>2435.611393939394</v>
      </c>
      <c r="X57" s="29">
        <f t="shared" si="9"/>
        <v>255.95257851239666</v>
      </c>
      <c r="Y57" s="30">
        <f t="shared" si="10"/>
        <v>234.28074747474741</v>
      </c>
    </row>
    <row r="58" spans="1:25" s="5" customFormat="1">
      <c r="A58" s="4" t="s">
        <v>32</v>
      </c>
      <c r="B58" s="12" t="s">
        <v>33</v>
      </c>
      <c r="C58" s="12" t="s">
        <v>94</v>
      </c>
      <c r="D58" s="33">
        <v>49</v>
      </c>
      <c r="E58" s="31">
        <v>49.25</v>
      </c>
      <c r="F58" s="31">
        <f t="shared" si="15"/>
        <v>15.35</v>
      </c>
      <c r="G58" s="32">
        <f t="shared" si="13"/>
        <v>0.34853420195439738</v>
      </c>
      <c r="H58" s="32">
        <f t="shared" si="14"/>
        <v>0.51140065146579805</v>
      </c>
      <c r="I58" s="31">
        <v>5.35</v>
      </c>
      <c r="J58" s="31">
        <v>2.5</v>
      </c>
      <c r="K58" s="31">
        <v>7.5</v>
      </c>
      <c r="L58" s="31">
        <v>0</v>
      </c>
      <c r="M58" s="31">
        <v>15.35</v>
      </c>
      <c r="N58" s="33">
        <v>-19311.363000000001</v>
      </c>
      <c r="O58" s="33">
        <v>110530.97500000001</v>
      </c>
      <c r="P58" s="33">
        <v>24485.91</v>
      </c>
      <c r="Q58" s="33">
        <v>48866.415000000001</v>
      </c>
      <c r="R58" s="33">
        <f t="shared" si="16"/>
        <v>159397.39000000001</v>
      </c>
      <c r="S58" s="33">
        <f t="shared" si="17"/>
        <v>140086.027</v>
      </c>
      <c r="T58" s="33">
        <f t="shared" si="18"/>
        <v>3236.4952284263964</v>
      </c>
      <c r="U58" s="33">
        <f t="shared" si="6"/>
        <v>2739.3193908629446</v>
      </c>
      <c r="V58" s="33">
        <f t="shared" si="7"/>
        <v>2347.2104974619288</v>
      </c>
      <c r="W58" s="33">
        <f t="shared" si="8"/>
        <v>2244.2837563451776</v>
      </c>
      <c r="X58" s="33">
        <f t="shared" si="9"/>
        <v>249.02903553299495</v>
      </c>
      <c r="Y58" s="34">
        <f t="shared" si="10"/>
        <v>213.38277249653899</v>
      </c>
    </row>
    <row r="59" spans="1:25" s="5" customFormat="1">
      <c r="A59" s="19" t="s">
        <v>32</v>
      </c>
      <c r="B59" s="26" t="s">
        <v>101</v>
      </c>
      <c r="C59" s="26" t="s">
        <v>103</v>
      </c>
      <c r="D59" s="29">
        <v>59</v>
      </c>
      <c r="E59" s="27">
        <v>58.5</v>
      </c>
      <c r="F59" s="27">
        <f t="shared" si="15"/>
        <v>22.11</v>
      </c>
      <c r="G59" s="28">
        <f t="shared" si="13"/>
        <v>0.36227951153324289</v>
      </c>
      <c r="H59" s="28">
        <f t="shared" si="14"/>
        <v>0.43012211668928085</v>
      </c>
      <c r="I59" s="27">
        <v>8.01</v>
      </c>
      <c r="J59" s="27">
        <v>1.5</v>
      </c>
      <c r="K59" s="27">
        <v>12.6</v>
      </c>
      <c r="L59" s="27">
        <v>2</v>
      </c>
      <c r="M59" s="27">
        <v>24.11</v>
      </c>
      <c r="N59" s="29">
        <v>-21553.133000000002</v>
      </c>
      <c r="O59" s="29">
        <v>179719.978</v>
      </c>
      <c r="P59" s="29">
        <v>18995.328000000001</v>
      </c>
      <c r="Q59" s="29">
        <v>37908.809000000001</v>
      </c>
      <c r="R59" s="29">
        <f t="shared" si="16"/>
        <v>217628.78700000001</v>
      </c>
      <c r="S59" s="29">
        <f t="shared" si="17"/>
        <v>196075.65400000001</v>
      </c>
      <c r="T59" s="29">
        <f t="shared" si="18"/>
        <v>3720.1502051282055</v>
      </c>
      <c r="U59" s="29">
        <f t="shared" si="6"/>
        <v>3395.4437435897435</v>
      </c>
      <c r="V59" s="29">
        <f t="shared" si="7"/>
        <v>3027.0141196581199</v>
      </c>
      <c r="W59" s="29">
        <f t="shared" si="8"/>
        <v>3072.1363760683762</v>
      </c>
      <c r="X59" s="29">
        <f t="shared" si="9"/>
        <v>308.67670396270393</v>
      </c>
      <c r="Y59" s="30">
        <f t="shared" si="10"/>
        <v>275.1831017871018</v>
      </c>
    </row>
    <row r="60" spans="1:25" s="5" customFormat="1">
      <c r="A60" s="4" t="s">
        <v>32</v>
      </c>
      <c r="B60" s="12" t="s">
        <v>123</v>
      </c>
      <c r="C60" s="12" t="s">
        <v>128</v>
      </c>
      <c r="D60" s="33">
        <v>54</v>
      </c>
      <c r="E60" s="31">
        <v>55.375</v>
      </c>
      <c r="F60" s="31">
        <f t="shared" si="15"/>
        <v>15.739999999999998</v>
      </c>
      <c r="G60" s="32">
        <f t="shared" si="13"/>
        <v>0.47903430749682341</v>
      </c>
      <c r="H60" s="32">
        <f t="shared" si="14"/>
        <v>0.71156289707750953</v>
      </c>
      <c r="I60" s="31">
        <v>7.54</v>
      </c>
      <c r="J60" s="31">
        <v>3.66</v>
      </c>
      <c r="K60" s="31">
        <v>4.54</v>
      </c>
      <c r="L60" s="31">
        <v>1.6</v>
      </c>
      <c r="M60" s="31">
        <v>17.34</v>
      </c>
      <c r="N60" s="33">
        <v>-24325.236000000001</v>
      </c>
      <c r="O60" s="33">
        <v>157529.239</v>
      </c>
      <c r="P60" s="33">
        <v>12333.852000000001</v>
      </c>
      <c r="Q60" s="33">
        <v>32072.414000000001</v>
      </c>
      <c r="R60" s="33">
        <f t="shared" si="16"/>
        <v>189601.65299999999</v>
      </c>
      <c r="S60" s="33">
        <f t="shared" si="17"/>
        <v>165276.41699999999</v>
      </c>
      <c r="T60" s="33">
        <f t="shared" si="18"/>
        <v>3423.9576162528215</v>
      </c>
      <c r="U60" s="33">
        <f t="shared" si="6"/>
        <v>3201.2243972911961</v>
      </c>
      <c r="V60" s="33">
        <f t="shared" si="7"/>
        <v>2761.9424830699768</v>
      </c>
      <c r="W60" s="33">
        <f t="shared" si="8"/>
        <v>2844.7718103837474</v>
      </c>
      <c r="X60" s="33">
        <f t="shared" si="9"/>
        <v>291.0203997537451</v>
      </c>
      <c r="Y60" s="34">
        <f t="shared" si="10"/>
        <v>251.08568027908879</v>
      </c>
    </row>
    <row r="61" spans="1:25" s="5" customFormat="1">
      <c r="A61" s="19" t="s">
        <v>32</v>
      </c>
      <c r="B61" s="26" t="s">
        <v>123</v>
      </c>
      <c r="C61" s="26" t="s">
        <v>130</v>
      </c>
      <c r="D61" s="29">
        <v>59</v>
      </c>
      <c r="E61" s="27">
        <v>59.375</v>
      </c>
      <c r="F61" s="27">
        <f t="shared" si="15"/>
        <v>19.920000000000002</v>
      </c>
      <c r="G61" s="28">
        <f t="shared" si="13"/>
        <v>0.39859437751004012</v>
      </c>
      <c r="H61" s="28">
        <f t="shared" si="14"/>
        <v>0.39859437751004012</v>
      </c>
      <c r="I61" s="27">
        <v>7.94</v>
      </c>
      <c r="J61" s="27">
        <v>0</v>
      </c>
      <c r="K61" s="27">
        <v>11.98</v>
      </c>
      <c r="L61" s="27">
        <v>1.53</v>
      </c>
      <c r="M61" s="27">
        <v>21.45</v>
      </c>
      <c r="N61" s="29">
        <v>-24911.239000000001</v>
      </c>
      <c r="O61" s="29">
        <v>166371.26</v>
      </c>
      <c r="P61" s="29">
        <v>11476.752</v>
      </c>
      <c r="Q61" s="29">
        <v>33145.709000000003</v>
      </c>
      <c r="R61" s="29">
        <f t="shared" si="16"/>
        <v>199516.96900000001</v>
      </c>
      <c r="S61" s="29">
        <f t="shared" si="17"/>
        <v>174605.73</v>
      </c>
      <c r="T61" s="29">
        <f t="shared" si="18"/>
        <v>3360.2857936842106</v>
      </c>
      <c r="U61" s="29">
        <f t="shared" si="6"/>
        <v>3166.9931284210529</v>
      </c>
      <c r="V61" s="29">
        <f t="shared" si="7"/>
        <v>2747.4354189473684</v>
      </c>
      <c r="W61" s="29">
        <f t="shared" si="8"/>
        <v>2802.0422736842106</v>
      </c>
      <c r="X61" s="29">
        <f t="shared" si="9"/>
        <v>287.9084662200957</v>
      </c>
      <c r="Y61" s="30">
        <f t="shared" si="10"/>
        <v>249.76685626794259</v>
      </c>
    </row>
    <row r="62" spans="1:25" s="5" customFormat="1">
      <c r="A62" s="4" t="s">
        <v>32</v>
      </c>
      <c r="B62" s="12" t="s">
        <v>172</v>
      </c>
      <c r="C62" s="12" t="s">
        <v>173</v>
      </c>
      <c r="D62" s="33">
        <v>56</v>
      </c>
      <c r="E62" s="31">
        <v>53</v>
      </c>
      <c r="F62" s="31">
        <f t="shared" si="15"/>
        <v>16.34</v>
      </c>
      <c r="G62" s="32">
        <f t="shared" si="13"/>
        <v>0.22949816401468789</v>
      </c>
      <c r="H62" s="32">
        <f t="shared" si="14"/>
        <v>0.41309669522643822</v>
      </c>
      <c r="I62" s="31">
        <v>3.75</v>
      </c>
      <c r="J62" s="31">
        <v>3</v>
      </c>
      <c r="K62" s="31">
        <v>9.59</v>
      </c>
      <c r="L62" s="31">
        <v>1.9</v>
      </c>
      <c r="M62" s="31">
        <v>18.239999999999998</v>
      </c>
      <c r="N62" s="33">
        <v>-19999.728999999999</v>
      </c>
      <c r="O62" s="33">
        <v>144189.799</v>
      </c>
      <c r="P62" s="33">
        <v>16681.331999999999</v>
      </c>
      <c r="Q62" s="33">
        <v>34752.023000000001</v>
      </c>
      <c r="R62" s="33">
        <f t="shared" si="16"/>
        <v>178941.82199999999</v>
      </c>
      <c r="S62" s="33">
        <f t="shared" si="17"/>
        <v>158942.09299999999</v>
      </c>
      <c r="T62" s="33">
        <f t="shared" si="18"/>
        <v>3376.2607924528297</v>
      </c>
      <c r="U62" s="33">
        <f t="shared" si="6"/>
        <v>3061.5186792452828</v>
      </c>
      <c r="V62" s="33">
        <f t="shared" si="7"/>
        <v>2684.1653018867923</v>
      </c>
      <c r="W62" s="33">
        <f t="shared" si="8"/>
        <v>2720.5622452830189</v>
      </c>
      <c r="X62" s="33">
        <f t="shared" si="9"/>
        <v>278.31987993138932</v>
      </c>
      <c r="Y62" s="34">
        <f t="shared" si="10"/>
        <v>244.01502744425386</v>
      </c>
    </row>
    <row r="63" spans="1:25" s="5" customFormat="1">
      <c r="A63" s="19" t="s">
        <v>32</v>
      </c>
      <c r="B63" s="26" t="s">
        <v>179</v>
      </c>
      <c r="C63" s="26" t="s">
        <v>180</v>
      </c>
      <c r="D63" s="29">
        <v>33</v>
      </c>
      <c r="E63" s="27">
        <v>32.25</v>
      </c>
      <c r="F63" s="27">
        <f t="shared" si="15"/>
        <v>10.370000000000001</v>
      </c>
      <c r="G63" s="28">
        <f t="shared" si="13"/>
        <v>0.3172613307618129</v>
      </c>
      <c r="H63" s="28">
        <f t="shared" si="14"/>
        <v>0.51012536162005784</v>
      </c>
      <c r="I63" s="27">
        <v>3.29</v>
      </c>
      <c r="J63" s="27">
        <v>2</v>
      </c>
      <c r="K63" s="27">
        <v>5.08</v>
      </c>
      <c r="L63" s="27">
        <v>1.4</v>
      </c>
      <c r="M63" s="27">
        <v>11.77</v>
      </c>
      <c r="N63" s="29">
        <v>-14959.611999999999</v>
      </c>
      <c r="O63" s="29">
        <v>91479.942999999999</v>
      </c>
      <c r="P63" s="29">
        <v>10637.88</v>
      </c>
      <c r="Q63" s="29">
        <v>21073.125</v>
      </c>
      <c r="R63" s="29">
        <f t="shared" si="16"/>
        <v>112553.068</v>
      </c>
      <c r="S63" s="29">
        <f t="shared" si="17"/>
        <v>97593.456000000006</v>
      </c>
      <c r="T63" s="29">
        <f t="shared" si="18"/>
        <v>3490.0176124031009</v>
      </c>
      <c r="U63" s="29">
        <f t="shared" si="6"/>
        <v>3160.160868217054</v>
      </c>
      <c r="V63" s="29">
        <f t="shared" si="7"/>
        <v>2696.2969302325582</v>
      </c>
      <c r="W63" s="29">
        <f t="shared" si="8"/>
        <v>2836.5873798449611</v>
      </c>
      <c r="X63" s="29">
        <f t="shared" si="9"/>
        <v>287.28735165609584</v>
      </c>
      <c r="Y63" s="30">
        <f t="shared" si="10"/>
        <v>245.11790274841439</v>
      </c>
    </row>
    <row r="64" spans="1:25" s="5" customFormat="1">
      <c r="A64" s="4" t="s">
        <v>32</v>
      </c>
      <c r="B64" s="12" t="s">
        <v>181</v>
      </c>
      <c r="C64" s="12" t="s">
        <v>182</v>
      </c>
      <c r="D64" s="33">
        <v>45</v>
      </c>
      <c r="E64" s="31">
        <v>44.25</v>
      </c>
      <c r="F64" s="31">
        <f t="shared" si="15"/>
        <v>13.84</v>
      </c>
      <c r="G64" s="32">
        <f t="shared" si="13"/>
        <v>0.35043352601156069</v>
      </c>
      <c r="H64" s="32">
        <f t="shared" si="14"/>
        <v>0.44436416184971095</v>
      </c>
      <c r="I64" s="31">
        <v>4.8499999999999996</v>
      </c>
      <c r="J64" s="31">
        <v>1.3</v>
      </c>
      <c r="K64" s="31">
        <v>7.69</v>
      </c>
      <c r="L64" s="31">
        <v>1</v>
      </c>
      <c r="M64" s="31">
        <v>14.84</v>
      </c>
      <c r="N64" s="33">
        <v>-18078.143</v>
      </c>
      <c r="O64" s="33">
        <v>125451.07</v>
      </c>
      <c r="P64" s="33">
        <v>29958.671999999999</v>
      </c>
      <c r="Q64" s="33">
        <v>42430.900999999998</v>
      </c>
      <c r="R64" s="33">
        <v>167881.97100000002</v>
      </c>
      <c r="S64" s="33">
        <v>149803.82800000001</v>
      </c>
      <c r="T64" s="33">
        <f t="shared" si="18"/>
        <v>3793.9428474576275</v>
      </c>
      <c r="U64" s="33">
        <f t="shared" si="6"/>
        <v>3116.9107118644074</v>
      </c>
      <c r="V64" s="33">
        <f t="shared" si="7"/>
        <v>2708.3651073446331</v>
      </c>
      <c r="W64" s="33">
        <f t="shared" si="8"/>
        <v>2835.0524293785311</v>
      </c>
      <c r="X64" s="33">
        <f t="shared" si="9"/>
        <v>283.35551926040068</v>
      </c>
      <c r="Y64" s="34">
        <f t="shared" si="10"/>
        <v>246.215009758603</v>
      </c>
    </row>
    <row r="65" spans="1:25" s="5" customFormat="1">
      <c r="A65" s="19" t="s">
        <v>32</v>
      </c>
      <c r="B65" s="26" t="s">
        <v>186</v>
      </c>
      <c r="C65" s="26" t="s">
        <v>188</v>
      </c>
      <c r="D65" s="29">
        <v>47</v>
      </c>
      <c r="E65" s="27">
        <v>44.875</v>
      </c>
      <c r="F65" s="27">
        <f t="shared" si="15"/>
        <v>16.45</v>
      </c>
      <c r="G65" s="28">
        <f t="shared" si="13"/>
        <v>0.10638297872340426</v>
      </c>
      <c r="H65" s="28">
        <f t="shared" si="14"/>
        <v>0.31914893617021278</v>
      </c>
      <c r="I65" s="27">
        <v>1.75</v>
      </c>
      <c r="J65" s="27">
        <v>3.5</v>
      </c>
      <c r="K65" s="27">
        <v>11.2</v>
      </c>
      <c r="L65" s="27">
        <v>1.75</v>
      </c>
      <c r="M65" s="27">
        <v>18.2</v>
      </c>
      <c r="N65" s="29">
        <v>-23539.766</v>
      </c>
      <c r="O65" s="29">
        <v>122163.21400000001</v>
      </c>
      <c r="P65" s="29">
        <v>23001.760999999999</v>
      </c>
      <c r="Q65" s="29">
        <v>41234.383000000002</v>
      </c>
      <c r="R65" s="29">
        <f t="shared" ref="R65:R77" si="19">+Q65+O65</f>
        <v>163397.59700000001</v>
      </c>
      <c r="S65" s="29">
        <f t="shared" ref="S65:S77" si="20">+R65+N65</f>
        <v>139857.83100000001</v>
      </c>
      <c r="T65" s="29">
        <f t="shared" si="18"/>
        <v>3641.1720779944289</v>
      </c>
      <c r="U65" s="29">
        <f t="shared" si="6"/>
        <v>3128.598016713092</v>
      </c>
      <c r="V65" s="29">
        <f t="shared" si="7"/>
        <v>2604.0349860724236</v>
      </c>
      <c r="W65" s="29">
        <f t="shared" si="8"/>
        <v>2722.3000334261842</v>
      </c>
      <c r="X65" s="29">
        <f t="shared" si="9"/>
        <v>284.41800151937201</v>
      </c>
      <c r="Y65" s="30">
        <f t="shared" si="10"/>
        <v>236.73045327931123</v>
      </c>
    </row>
    <row r="66" spans="1:25" s="5" customFormat="1">
      <c r="A66" s="4" t="s">
        <v>32</v>
      </c>
      <c r="B66" s="12" t="s">
        <v>197</v>
      </c>
      <c r="C66" s="12" t="s">
        <v>198</v>
      </c>
      <c r="D66" s="33">
        <v>51</v>
      </c>
      <c r="E66" s="31">
        <v>52.625</v>
      </c>
      <c r="F66" s="31">
        <f t="shared" si="15"/>
        <v>16.39</v>
      </c>
      <c r="G66" s="32">
        <f t="shared" si="13"/>
        <v>0.20805369127516779</v>
      </c>
      <c r="H66" s="32">
        <f t="shared" si="14"/>
        <v>0.66870042708968891</v>
      </c>
      <c r="I66" s="31">
        <v>3.41</v>
      </c>
      <c r="J66" s="31">
        <v>7.55</v>
      </c>
      <c r="K66" s="31">
        <v>5.43</v>
      </c>
      <c r="L66" s="31">
        <v>1.75</v>
      </c>
      <c r="M66" s="31">
        <v>18.14</v>
      </c>
      <c r="N66" s="33">
        <v>-17768.32</v>
      </c>
      <c r="O66" s="33">
        <v>138627.90599999999</v>
      </c>
      <c r="P66" s="33">
        <v>5688.732</v>
      </c>
      <c r="Q66" s="33">
        <v>23626.712</v>
      </c>
      <c r="R66" s="33">
        <f t="shared" si="19"/>
        <v>162254.61799999999</v>
      </c>
      <c r="S66" s="33">
        <f t="shared" si="20"/>
        <v>144486.29799999998</v>
      </c>
      <c r="T66" s="33">
        <f t="shared" si="18"/>
        <v>3083.2231448931116</v>
      </c>
      <c r="U66" s="33">
        <f t="shared" si="6"/>
        <v>2975.1237244655581</v>
      </c>
      <c r="V66" s="33">
        <f t="shared" si="7"/>
        <v>2637.4834394299287</v>
      </c>
      <c r="W66" s="33">
        <f t="shared" si="8"/>
        <v>2634.2594964370546</v>
      </c>
      <c r="X66" s="33">
        <f t="shared" si="9"/>
        <v>270.46579313323258</v>
      </c>
      <c r="Y66" s="34">
        <f t="shared" si="10"/>
        <v>239.77122176635714</v>
      </c>
    </row>
    <row r="67" spans="1:25" s="5" customFormat="1">
      <c r="A67" s="19" t="s">
        <v>32</v>
      </c>
      <c r="B67" s="26" t="s">
        <v>208</v>
      </c>
      <c r="C67" s="26" t="s">
        <v>209</v>
      </c>
      <c r="D67" s="29">
        <v>44</v>
      </c>
      <c r="E67" s="27">
        <v>40.75</v>
      </c>
      <c r="F67" s="27">
        <f t="shared" si="15"/>
        <v>15.55</v>
      </c>
      <c r="G67" s="28">
        <f t="shared" si="13"/>
        <v>0.1157556270096463</v>
      </c>
      <c r="H67" s="28">
        <f t="shared" si="14"/>
        <v>0.37299035369774919</v>
      </c>
      <c r="I67" s="27">
        <v>1.8</v>
      </c>
      <c r="J67" s="27">
        <v>4</v>
      </c>
      <c r="K67" s="27">
        <v>9.75</v>
      </c>
      <c r="L67" s="27">
        <v>1.38</v>
      </c>
      <c r="M67" s="27">
        <v>16.93</v>
      </c>
      <c r="N67" s="29">
        <v>-12526.591</v>
      </c>
      <c r="O67" s="29">
        <v>107705.484</v>
      </c>
      <c r="P67" s="29">
        <v>7982.4269999999997</v>
      </c>
      <c r="Q67" s="29">
        <v>19126.203000000001</v>
      </c>
      <c r="R67" s="29">
        <f t="shared" si="19"/>
        <v>126831.68700000001</v>
      </c>
      <c r="S67" s="29">
        <f t="shared" si="20"/>
        <v>114305.09600000001</v>
      </c>
      <c r="T67" s="29">
        <f t="shared" si="18"/>
        <v>3112.434036809816</v>
      </c>
      <c r="U67" s="29">
        <f t="shared" si="6"/>
        <v>2916.5462576687119</v>
      </c>
      <c r="V67" s="29">
        <f t="shared" si="7"/>
        <v>2609.1452515337423</v>
      </c>
      <c r="W67" s="29">
        <f t="shared" si="8"/>
        <v>2643.07936196319</v>
      </c>
      <c r="X67" s="29">
        <f t="shared" si="9"/>
        <v>265.1405688789738</v>
      </c>
      <c r="Y67" s="30">
        <f t="shared" si="10"/>
        <v>237.19502286670385</v>
      </c>
    </row>
    <row r="68" spans="1:25" s="5" customFormat="1">
      <c r="A68" s="4" t="s">
        <v>32</v>
      </c>
      <c r="B68" s="12" t="s">
        <v>216</v>
      </c>
      <c r="C68" s="12" t="s">
        <v>218</v>
      </c>
      <c r="D68" s="33">
        <v>36</v>
      </c>
      <c r="E68" s="31">
        <v>34.75</v>
      </c>
      <c r="F68" s="31">
        <f t="shared" si="15"/>
        <v>12.73</v>
      </c>
      <c r="G68" s="32">
        <f t="shared" si="13"/>
        <v>0.36684996072270226</v>
      </c>
      <c r="H68" s="32">
        <f t="shared" si="14"/>
        <v>0.77297721916732121</v>
      </c>
      <c r="I68" s="31">
        <v>4.67</v>
      </c>
      <c r="J68" s="31">
        <v>5.17</v>
      </c>
      <c r="K68" s="31">
        <v>2.89</v>
      </c>
      <c r="L68" s="31">
        <v>0.73</v>
      </c>
      <c r="M68" s="31">
        <v>13.46</v>
      </c>
      <c r="N68" s="33">
        <v>-31081.757000000001</v>
      </c>
      <c r="O68" s="33">
        <v>100904.97100000001</v>
      </c>
      <c r="P68" s="33">
        <v>5484</v>
      </c>
      <c r="Q68" s="33">
        <v>16180.007</v>
      </c>
      <c r="R68" s="33">
        <f t="shared" si="19"/>
        <v>117084.978</v>
      </c>
      <c r="S68" s="33">
        <f t="shared" si="20"/>
        <v>86003.221000000005</v>
      </c>
      <c r="T68" s="33">
        <f t="shared" si="18"/>
        <v>3369.3518848920862</v>
      </c>
      <c r="U68" s="33">
        <f t="shared" si="6"/>
        <v>3211.5389352517986</v>
      </c>
      <c r="V68" s="33">
        <f t="shared" si="7"/>
        <v>2317.0998848920863</v>
      </c>
      <c r="W68" s="33">
        <f t="shared" si="8"/>
        <v>2903.7401726618705</v>
      </c>
      <c r="X68" s="33">
        <f t="shared" si="9"/>
        <v>291.95808502289077</v>
      </c>
      <c r="Y68" s="34">
        <f t="shared" si="10"/>
        <v>210.64544408109876</v>
      </c>
    </row>
    <row r="69" spans="1:25" s="5" customFormat="1">
      <c r="A69" s="19" t="s">
        <v>32</v>
      </c>
      <c r="B69" s="26" t="s">
        <v>220</v>
      </c>
      <c r="C69" s="26" t="s">
        <v>221</v>
      </c>
      <c r="D69" s="29">
        <v>50</v>
      </c>
      <c r="E69" s="27">
        <v>48</v>
      </c>
      <c r="F69" s="27">
        <f t="shared" si="15"/>
        <v>13.59</v>
      </c>
      <c r="G69" s="28">
        <f t="shared" si="13"/>
        <v>7.358351729212656E-2</v>
      </c>
      <c r="H69" s="28">
        <f t="shared" si="14"/>
        <v>0.30095658572479767</v>
      </c>
      <c r="I69" s="27">
        <v>1</v>
      </c>
      <c r="J69" s="27">
        <v>3.09</v>
      </c>
      <c r="K69" s="27">
        <v>9.5</v>
      </c>
      <c r="L69" s="27">
        <v>2</v>
      </c>
      <c r="M69" s="27">
        <v>15.59</v>
      </c>
      <c r="N69" s="29">
        <v>-18617.881000000001</v>
      </c>
      <c r="O69" s="29">
        <v>100915</v>
      </c>
      <c r="P69" s="29">
        <v>10825.68</v>
      </c>
      <c r="Q69" s="29">
        <v>28059</v>
      </c>
      <c r="R69" s="29">
        <f t="shared" si="19"/>
        <v>128974</v>
      </c>
      <c r="S69" s="29">
        <f t="shared" si="20"/>
        <v>110356.11900000001</v>
      </c>
      <c r="T69" s="29">
        <f t="shared" si="18"/>
        <v>2686.9583333333335</v>
      </c>
      <c r="U69" s="29">
        <f t="shared" si="6"/>
        <v>2461.4233333333336</v>
      </c>
      <c r="V69" s="29">
        <f t="shared" si="7"/>
        <v>2073.5508125000001</v>
      </c>
      <c r="W69" s="29">
        <f t="shared" si="8"/>
        <v>2102.3958333333335</v>
      </c>
      <c r="X69" s="29">
        <f t="shared" si="9"/>
        <v>223.76575757575759</v>
      </c>
      <c r="Y69" s="30">
        <f t="shared" si="10"/>
        <v>188.50461931818182</v>
      </c>
    </row>
    <row r="70" spans="1:25" s="5" customFormat="1">
      <c r="A70" s="4" t="s">
        <v>32</v>
      </c>
      <c r="B70" s="12" t="s">
        <v>247</v>
      </c>
      <c r="C70" s="12" t="s">
        <v>248</v>
      </c>
      <c r="D70" s="33">
        <v>44</v>
      </c>
      <c r="E70" s="31">
        <v>42.125</v>
      </c>
      <c r="F70" s="31">
        <f t="shared" si="15"/>
        <v>11.94</v>
      </c>
      <c r="G70" s="32">
        <f t="shared" si="13"/>
        <v>0.60050251256281406</v>
      </c>
      <c r="H70" s="32">
        <f t="shared" si="14"/>
        <v>0.76800670016750416</v>
      </c>
      <c r="I70" s="31">
        <v>7.17</v>
      </c>
      <c r="J70" s="31">
        <v>2</v>
      </c>
      <c r="K70" s="31">
        <v>2.77</v>
      </c>
      <c r="L70" s="31">
        <v>1.38</v>
      </c>
      <c r="M70" s="31">
        <v>13.32</v>
      </c>
      <c r="N70" s="33">
        <v>-17069.995999999999</v>
      </c>
      <c r="O70" s="33">
        <v>114094.219</v>
      </c>
      <c r="P70" s="33">
        <v>19767.78</v>
      </c>
      <c r="Q70" s="33">
        <v>35465.849000000002</v>
      </c>
      <c r="R70" s="33">
        <f t="shared" si="19"/>
        <v>149560.068</v>
      </c>
      <c r="S70" s="33">
        <f t="shared" si="20"/>
        <v>132490.07199999999</v>
      </c>
      <c r="T70" s="33">
        <f t="shared" si="18"/>
        <v>3550.3873709198815</v>
      </c>
      <c r="U70" s="33">
        <f t="shared" si="6"/>
        <v>3081.1225637982197</v>
      </c>
      <c r="V70" s="33">
        <f t="shared" si="7"/>
        <v>2675.9001068249254</v>
      </c>
      <c r="W70" s="33">
        <f t="shared" si="8"/>
        <v>2708.4681068249256</v>
      </c>
      <c r="X70" s="33">
        <f t="shared" si="9"/>
        <v>280.10205125438364</v>
      </c>
      <c r="Y70" s="34">
        <f t="shared" si="10"/>
        <v>243.2636460749932</v>
      </c>
    </row>
    <row r="71" spans="1:25" s="5" customFormat="1">
      <c r="A71" s="19" t="s">
        <v>32</v>
      </c>
      <c r="B71" s="26" t="s">
        <v>257</v>
      </c>
      <c r="C71" s="26" t="s">
        <v>261</v>
      </c>
      <c r="D71" s="29">
        <v>39</v>
      </c>
      <c r="E71" s="27">
        <v>36.375</v>
      </c>
      <c r="F71" s="27">
        <f t="shared" si="15"/>
        <v>11.440000000000001</v>
      </c>
      <c r="G71" s="28">
        <f t="shared" si="13"/>
        <v>0.24650349650349646</v>
      </c>
      <c r="H71" s="28">
        <f t="shared" si="14"/>
        <v>0.4213286713286713</v>
      </c>
      <c r="I71" s="27">
        <v>2.82</v>
      </c>
      <c r="J71" s="27">
        <v>2</v>
      </c>
      <c r="K71" s="27">
        <v>6.62</v>
      </c>
      <c r="L71" s="27">
        <v>2</v>
      </c>
      <c r="M71" s="27">
        <v>13.44</v>
      </c>
      <c r="N71" s="29">
        <v>-13793.857</v>
      </c>
      <c r="O71" s="29">
        <v>93684.5</v>
      </c>
      <c r="P71" s="29">
        <v>26490.216</v>
      </c>
      <c r="Q71" s="29">
        <v>47863.216</v>
      </c>
      <c r="R71" s="29">
        <f t="shared" si="19"/>
        <v>141547.71600000001</v>
      </c>
      <c r="S71" s="29">
        <f t="shared" si="20"/>
        <v>127753.85900000001</v>
      </c>
      <c r="T71" s="29">
        <f t="shared" si="18"/>
        <v>3891.3461443298975</v>
      </c>
      <c r="U71" s="29">
        <f t="shared" si="6"/>
        <v>3163.0927835051552</v>
      </c>
      <c r="V71" s="29">
        <f t="shared" si="7"/>
        <v>2783.8802199312718</v>
      </c>
      <c r="W71" s="29">
        <f t="shared" si="8"/>
        <v>2575.5189003436426</v>
      </c>
      <c r="X71" s="29">
        <f t="shared" si="9"/>
        <v>287.55388940955959</v>
      </c>
      <c r="Y71" s="30">
        <f t="shared" si="10"/>
        <v>253.08001999375199</v>
      </c>
    </row>
    <row r="72" spans="1:25" s="5" customFormat="1">
      <c r="A72" s="4" t="s">
        <v>32</v>
      </c>
      <c r="B72" s="12" t="s">
        <v>263</v>
      </c>
      <c r="C72" s="12" t="s">
        <v>267</v>
      </c>
      <c r="D72" s="33">
        <v>37</v>
      </c>
      <c r="E72" s="31">
        <v>32.125</v>
      </c>
      <c r="F72" s="31">
        <f t="shared" si="15"/>
        <v>14.25</v>
      </c>
      <c r="G72" s="32">
        <f t="shared" si="13"/>
        <v>0.1831578947368421</v>
      </c>
      <c r="H72" s="32">
        <f t="shared" si="14"/>
        <v>0.51017543859649117</v>
      </c>
      <c r="I72" s="31">
        <v>2.61</v>
      </c>
      <c r="J72" s="31">
        <v>4.66</v>
      </c>
      <c r="K72" s="31">
        <v>6.98</v>
      </c>
      <c r="L72" s="31">
        <v>0.69</v>
      </c>
      <c r="M72" s="31">
        <v>14.94</v>
      </c>
      <c r="N72" s="33">
        <v>-9811.2990000000009</v>
      </c>
      <c r="O72" s="33">
        <v>111215.37699999999</v>
      </c>
      <c r="P72" s="33">
        <v>11.179</v>
      </c>
      <c r="Q72" s="33">
        <v>20267.29</v>
      </c>
      <c r="R72" s="33">
        <f t="shared" si="19"/>
        <v>131482.66699999999</v>
      </c>
      <c r="S72" s="33">
        <f t="shared" si="20"/>
        <v>121671.36799999999</v>
      </c>
      <c r="T72" s="33">
        <f t="shared" si="18"/>
        <v>4092.8456653696494</v>
      </c>
      <c r="U72" s="33">
        <f t="shared" si="6"/>
        <v>4092.4976809338518</v>
      </c>
      <c r="V72" s="33">
        <f t="shared" si="7"/>
        <v>3787.0875953307386</v>
      </c>
      <c r="W72" s="33">
        <f t="shared" si="8"/>
        <v>3461.9572607003888</v>
      </c>
      <c r="X72" s="33">
        <f t="shared" si="9"/>
        <v>372.04524372125928</v>
      </c>
      <c r="Y72" s="34">
        <f t="shared" si="10"/>
        <v>344.28069048461259</v>
      </c>
    </row>
    <row r="73" spans="1:25" s="5" customFormat="1">
      <c r="A73" s="19" t="s">
        <v>32</v>
      </c>
      <c r="B73" s="26" t="s">
        <v>263</v>
      </c>
      <c r="C73" s="26" t="s">
        <v>268</v>
      </c>
      <c r="D73" s="29">
        <v>33</v>
      </c>
      <c r="E73" s="27">
        <v>32</v>
      </c>
      <c r="F73" s="27">
        <f t="shared" si="15"/>
        <v>10.629999999999999</v>
      </c>
      <c r="G73" s="28">
        <f t="shared" si="13"/>
        <v>0.35653809971777989</v>
      </c>
      <c r="H73" s="28">
        <f t="shared" si="14"/>
        <v>0.49576669802445911</v>
      </c>
      <c r="I73" s="27">
        <v>3.79</v>
      </c>
      <c r="J73" s="27">
        <v>1.48</v>
      </c>
      <c r="K73" s="27">
        <v>5.36</v>
      </c>
      <c r="L73" s="27">
        <v>1.5</v>
      </c>
      <c r="M73" s="27">
        <v>12.13</v>
      </c>
      <c r="N73" s="29">
        <v>-8377.0450000000001</v>
      </c>
      <c r="O73" s="29">
        <v>93122.68</v>
      </c>
      <c r="P73" s="29">
        <v>7405</v>
      </c>
      <c r="Q73" s="29">
        <v>15024.232</v>
      </c>
      <c r="R73" s="29">
        <f t="shared" si="19"/>
        <v>108146.912</v>
      </c>
      <c r="S73" s="29">
        <f t="shared" si="20"/>
        <v>99769.866999999998</v>
      </c>
      <c r="T73" s="29">
        <f t="shared" si="18"/>
        <v>3379.5909999999999</v>
      </c>
      <c r="U73" s="29">
        <f t="shared" si="6"/>
        <v>3148.1847499999999</v>
      </c>
      <c r="V73" s="29">
        <f t="shared" si="7"/>
        <v>2886.4020937499999</v>
      </c>
      <c r="W73" s="29">
        <f t="shared" si="8"/>
        <v>2910.0837499999998</v>
      </c>
      <c r="X73" s="29">
        <f t="shared" si="9"/>
        <v>286.19861363636363</v>
      </c>
      <c r="Y73" s="30">
        <f t="shared" si="10"/>
        <v>262.40019034090909</v>
      </c>
    </row>
    <row r="74" spans="1:25" s="5" customFormat="1">
      <c r="A74" s="4" t="s">
        <v>32</v>
      </c>
      <c r="B74" s="12" t="s">
        <v>270</v>
      </c>
      <c r="C74" s="12" t="s">
        <v>271</v>
      </c>
      <c r="D74" s="33">
        <v>35</v>
      </c>
      <c r="E74" s="31">
        <v>33.125</v>
      </c>
      <c r="F74" s="31">
        <f t="shared" si="15"/>
        <v>14.25</v>
      </c>
      <c r="G74" s="32">
        <f t="shared" ref="G74:G77" si="21">+I74/F74</f>
        <v>0.36140350877192984</v>
      </c>
      <c r="H74" s="32">
        <f t="shared" ref="H74:H77" si="22">+(I74+J74)/F74</f>
        <v>0.53473684210526318</v>
      </c>
      <c r="I74" s="31">
        <v>5.15</v>
      </c>
      <c r="J74" s="31">
        <v>2.4700000000000002</v>
      </c>
      <c r="K74" s="31">
        <v>6.63</v>
      </c>
      <c r="L74" s="31">
        <v>0</v>
      </c>
      <c r="M74" s="31">
        <v>14.25</v>
      </c>
      <c r="N74" s="33">
        <v>-13533.205</v>
      </c>
      <c r="O74" s="33">
        <v>111562.565</v>
      </c>
      <c r="P74" s="33">
        <v>23944.966</v>
      </c>
      <c r="Q74" s="33">
        <v>37883.550000000003</v>
      </c>
      <c r="R74" s="33">
        <f t="shared" si="19"/>
        <v>149446.11499999999</v>
      </c>
      <c r="S74" s="33">
        <f t="shared" si="20"/>
        <v>135912.91</v>
      </c>
      <c r="T74" s="33">
        <f t="shared" si="18"/>
        <v>4511.5808301886791</v>
      </c>
      <c r="U74" s="33">
        <f t="shared" ref="U74:U138" si="23">+(R74-P74)/E74</f>
        <v>3788.7139320754713</v>
      </c>
      <c r="V74" s="33">
        <f t="shared" ref="V74:V138" si="24">+(S74-P74)/E74</f>
        <v>3380.1643471698112</v>
      </c>
      <c r="W74" s="33">
        <f t="shared" ref="W74:W138" si="25">+O74/E74</f>
        <v>3367.926490566038</v>
      </c>
      <c r="X74" s="33">
        <f t="shared" ref="X74:X138" si="26">+U74/$X$1</f>
        <v>344.42853927958828</v>
      </c>
      <c r="Y74" s="34">
        <f t="shared" ref="Y74:Y138" si="27">+V74/$X$1</f>
        <v>307.28766792452831</v>
      </c>
    </row>
    <row r="75" spans="1:25" s="5" customFormat="1">
      <c r="A75" s="4" t="s">
        <v>32</v>
      </c>
      <c r="B75" s="5" t="s">
        <v>272</v>
      </c>
      <c r="C75" s="5" t="s">
        <v>330</v>
      </c>
      <c r="D75" s="5">
        <v>49</v>
      </c>
      <c r="E75" s="6">
        <v>49</v>
      </c>
      <c r="F75" s="6">
        <f t="shared" si="15"/>
        <v>12.600000000000001</v>
      </c>
      <c r="G75" s="7">
        <f t="shared" si="21"/>
        <v>0.21428571428571427</v>
      </c>
      <c r="H75" s="7">
        <f t="shared" si="22"/>
        <v>0.49206349206349204</v>
      </c>
      <c r="I75" s="6">
        <v>2.7</v>
      </c>
      <c r="J75" s="6">
        <v>3.5</v>
      </c>
      <c r="K75" s="6">
        <v>6.4</v>
      </c>
      <c r="L75" s="6">
        <v>0</v>
      </c>
      <c r="M75" s="6">
        <f>+L75+K75+J75+I75</f>
        <v>12.600000000000001</v>
      </c>
      <c r="N75" s="8">
        <v>-16193</v>
      </c>
      <c r="O75" s="8">
        <v>76913</v>
      </c>
      <c r="P75" s="8">
        <v>1570</v>
      </c>
      <c r="Q75" s="8">
        <v>19718</v>
      </c>
      <c r="R75" s="8">
        <f t="shared" si="19"/>
        <v>96631</v>
      </c>
      <c r="S75" s="8">
        <f t="shared" si="20"/>
        <v>80438</v>
      </c>
      <c r="T75" s="8">
        <f t="shared" si="18"/>
        <v>1972.0612244897959</v>
      </c>
      <c r="U75" s="8">
        <f t="shared" si="23"/>
        <v>1940.0204081632653</v>
      </c>
      <c r="V75" s="8">
        <f t="shared" si="24"/>
        <v>1609.5510204081634</v>
      </c>
      <c r="W75" s="8">
        <f t="shared" si="25"/>
        <v>1569.6530612244899</v>
      </c>
      <c r="X75" s="8">
        <f t="shared" si="26"/>
        <v>176.36549165120593</v>
      </c>
      <c r="Y75" s="8">
        <f t="shared" si="27"/>
        <v>146.32282003710577</v>
      </c>
    </row>
    <row r="76" spans="1:25" s="5" customFormat="1">
      <c r="A76" s="19" t="s">
        <v>32</v>
      </c>
      <c r="B76" s="26" t="s">
        <v>284</v>
      </c>
      <c r="C76" s="26" t="s">
        <v>285</v>
      </c>
      <c r="D76" s="29">
        <v>36</v>
      </c>
      <c r="E76" s="27">
        <v>31.875</v>
      </c>
      <c r="F76" s="27">
        <f t="shared" si="15"/>
        <v>12.12</v>
      </c>
      <c r="G76" s="28">
        <f t="shared" si="21"/>
        <v>0.16501650165016502</v>
      </c>
      <c r="H76" s="28">
        <f t="shared" si="22"/>
        <v>0.24752475247524755</v>
      </c>
      <c r="I76" s="27">
        <v>2</v>
      </c>
      <c r="J76" s="27">
        <v>1</v>
      </c>
      <c r="K76" s="27">
        <v>9.1199999999999992</v>
      </c>
      <c r="L76" s="27">
        <v>0.56000000000000005</v>
      </c>
      <c r="M76" s="27">
        <v>12.68</v>
      </c>
      <c r="N76" s="29">
        <v>-12018.516</v>
      </c>
      <c r="O76" s="29">
        <v>69315.41</v>
      </c>
      <c r="P76" s="29">
        <v>6743.1319999999996</v>
      </c>
      <c r="Q76" s="29">
        <v>16688.405999999999</v>
      </c>
      <c r="R76" s="29">
        <f t="shared" si="19"/>
        <v>86003.816000000006</v>
      </c>
      <c r="S76" s="29">
        <f t="shared" si="20"/>
        <v>73985.3</v>
      </c>
      <c r="T76" s="29">
        <f t="shared" si="18"/>
        <v>2698.1589333333336</v>
      </c>
      <c r="U76" s="29">
        <f t="shared" si="23"/>
        <v>2486.6096941176475</v>
      </c>
      <c r="V76" s="29">
        <f t="shared" si="24"/>
        <v>2109.5582117647059</v>
      </c>
      <c r="W76" s="29">
        <f t="shared" si="25"/>
        <v>2174.6010980392157</v>
      </c>
      <c r="X76" s="29">
        <f t="shared" si="26"/>
        <v>226.05542673796796</v>
      </c>
      <c r="Y76" s="30">
        <f t="shared" si="27"/>
        <v>191.7780192513369</v>
      </c>
    </row>
    <row r="77" spans="1:25" s="5" customFormat="1">
      <c r="A77" s="4" t="s">
        <v>32</v>
      </c>
      <c r="B77" s="12" t="s">
        <v>288</v>
      </c>
      <c r="C77" s="12" t="s">
        <v>290</v>
      </c>
      <c r="D77" s="33">
        <v>42</v>
      </c>
      <c r="E77" s="31">
        <v>40.875</v>
      </c>
      <c r="F77" s="31">
        <f t="shared" si="15"/>
        <v>12.17</v>
      </c>
      <c r="G77" s="32">
        <f t="shared" si="21"/>
        <v>0.28759244042728022</v>
      </c>
      <c r="H77" s="32">
        <f t="shared" si="22"/>
        <v>0.50123253903040266</v>
      </c>
      <c r="I77" s="31">
        <v>3.5</v>
      </c>
      <c r="J77" s="31">
        <v>2.6</v>
      </c>
      <c r="K77" s="31">
        <v>6.07</v>
      </c>
      <c r="L77" s="31">
        <v>0.5</v>
      </c>
      <c r="M77" s="31">
        <v>12.67</v>
      </c>
      <c r="N77" s="33">
        <v>-8561.9279999999999</v>
      </c>
      <c r="O77" s="33">
        <v>96438.380999999994</v>
      </c>
      <c r="P77" s="33">
        <v>14036.476000000001</v>
      </c>
      <c r="Q77" s="33">
        <v>31428.395</v>
      </c>
      <c r="R77" s="33">
        <f t="shared" si="19"/>
        <v>127866.776</v>
      </c>
      <c r="S77" s="33">
        <f t="shared" si="20"/>
        <v>119304.848</v>
      </c>
      <c r="T77" s="33">
        <f t="shared" si="18"/>
        <v>3128.2391681957188</v>
      </c>
      <c r="U77" s="33">
        <f t="shared" si="23"/>
        <v>2784.8391437308869</v>
      </c>
      <c r="V77" s="33">
        <f t="shared" si="24"/>
        <v>2575.37301529052</v>
      </c>
      <c r="W77" s="33">
        <f t="shared" si="25"/>
        <v>2359.3487706422015</v>
      </c>
      <c r="X77" s="33">
        <f t="shared" si="26"/>
        <v>253.16719488462607</v>
      </c>
      <c r="Y77" s="34">
        <f t="shared" si="27"/>
        <v>234.12481957186546</v>
      </c>
    </row>
    <row r="78" spans="1:25" s="5" customFormat="1">
      <c r="A78" s="19" t="s">
        <v>32</v>
      </c>
      <c r="B78" s="26" t="s">
        <v>306</v>
      </c>
      <c r="C78" s="26" t="s">
        <v>307</v>
      </c>
      <c r="D78" s="29">
        <v>40</v>
      </c>
      <c r="E78" s="27">
        <v>38</v>
      </c>
      <c r="F78" s="27">
        <v>14.77</v>
      </c>
      <c r="G78" s="28">
        <v>0.16249153689911983</v>
      </c>
      <c r="H78" s="28">
        <v>0.46987136086662151</v>
      </c>
      <c r="I78" s="27">
        <v>2.4</v>
      </c>
      <c r="J78" s="27">
        <v>4.54</v>
      </c>
      <c r="K78" s="27">
        <v>7.83</v>
      </c>
      <c r="L78" s="27">
        <v>0.88</v>
      </c>
      <c r="M78" s="27">
        <v>15.65</v>
      </c>
      <c r="N78" s="29">
        <v>-14888.044</v>
      </c>
      <c r="O78" s="29">
        <v>125476.712</v>
      </c>
      <c r="P78" s="29">
        <v>15865.165000000001</v>
      </c>
      <c r="Q78" s="29">
        <v>27375.712</v>
      </c>
      <c r="R78" s="29">
        <v>152852.424</v>
      </c>
      <c r="S78" s="29">
        <v>137964.38</v>
      </c>
      <c r="T78" s="29">
        <f t="shared" ref="T78:T109" si="28">+R78/E78</f>
        <v>4022.4322105263159</v>
      </c>
      <c r="U78" s="29">
        <f t="shared" si="23"/>
        <v>3604.9278684210526</v>
      </c>
      <c r="V78" s="29">
        <f t="shared" si="24"/>
        <v>3213.1372368421053</v>
      </c>
      <c r="W78" s="29">
        <f t="shared" si="25"/>
        <v>3302.0187368421052</v>
      </c>
      <c r="X78" s="29">
        <f t="shared" si="26"/>
        <v>327.72071531100477</v>
      </c>
      <c r="Y78" s="30">
        <f t="shared" si="27"/>
        <v>292.10338516746413</v>
      </c>
    </row>
    <row r="79" spans="1:25" s="5" customFormat="1">
      <c r="A79" s="4" t="s">
        <v>32</v>
      </c>
      <c r="B79" s="12" t="s">
        <v>298</v>
      </c>
      <c r="C79" s="12" t="s">
        <v>299</v>
      </c>
      <c r="D79" s="33">
        <v>34</v>
      </c>
      <c r="E79" s="31">
        <v>33.25</v>
      </c>
      <c r="F79" s="31">
        <f>+I79+J79+K79</f>
        <v>11.36</v>
      </c>
      <c r="G79" s="32">
        <f t="shared" ref="G79:G110" si="29">+I79/F79</f>
        <v>0.676056338028169</v>
      </c>
      <c r="H79" s="32">
        <f t="shared" ref="H79:H110" si="30">+(I79+J79)/F79</f>
        <v>0.71126760563380287</v>
      </c>
      <c r="I79" s="31">
        <v>7.68</v>
      </c>
      <c r="J79" s="31">
        <v>0.4</v>
      </c>
      <c r="K79" s="31">
        <v>3.28</v>
      </c>
      <c r="L79" s="31">
        <v>1.1000000000000001</v>
      </c>
      <c r="M79" s="31">
        <v>12.46</v>
      </c>
      <c r="N79" s="33">
        <v>-1240.2529999999999</v>
      </c>
      <c r="O79" s="33">
        <v>108018.353</v>
      </c>
      <c r="P79" s="33">
        <v>8068.38</v>
      </c>
      <c r="Q79" s="33">
        <v>22130.406999999999</v>
      </c>
      <c r="R79" s="33">
        <f>+Q79+O79</f>
        <v>130148.76000000001</v>
      </c>
      <c r="S79" s="33">
        <f>+R79+N79</f>
        <v>128908.50700000001</v>
      </c>
      <c r="T79" s="33">
        <f t="shared" si="28"/>
        <v>3914.2484210526318</v>
      </c>
      <c r="U79" s="33">
        <f t="shared" si="23"/>
        <v>3671.5903759398498</v>
      </c>
      <c r="V79" s="33">
        <f t="shared" si="24"/>
        <v>3634.2895338345866</v>
      </c>
      <c r="W79" s="33">
        <f t="shared" si="25"/>
        <v>3248.6722706766918</v>
      </c>
      <c r="X79" s="33">
        <f t="shared" si="26"/>
        <v>333.78094326725909</v>
      </c>
      <c r="Y79" s="34">
        <f t="shared" si="27"/>
        <v>330.38995762132606</v>
      </c>
    </row>
    <row r="80" spans="1:25" s="5" customFormat="1">
      <c r="A80" s="19" t="s">
        <v>32</v>
      </c>
      <c r="B80" s="26" t="s">
        <v>300</v>
      </c>
      <c r="C80" s="26" t="s">
        <v>301</v>
      </c>
      <c r="D80" s="29">
        <v>38</v>
      </c>
      <c r="E80" s="27">
        <v>37.875</v>
      </c>
      <c r="F80" s="27">
        <f>+I80+J80+K80</f>
        <v>11.77</v>
      </c>
      <c r="G80" s="28">
        <f t="shared" si="29"/>
        <v>0.16992353440951571</v>
      </c>
      <c r="H80" s="28">
        <f t="shared" si="30"/>
        <v>0.60832625318606626</v>
      </c>
      <c r="I80" s="27">
        <v>2</v>
      </c>
      <c r="J80" s="27">
        <v>5.16</v>
      </c>
      <c r="K80" s="27">
        <v>4.6100000000000003</v>
      </c>
      <c r="L80" s="27">
        <v>1</v>
      </c>
      <c r="M80" s="27">
        <v>12.77</v>
      </c>
      <c r="N80" s="29">
        <v>-12263.623</v>
      </c>
      <c r="O80" s="29">
        <v>108987.507</v>
      </c>
      <c r="P80" s="29">
        <v>25333.416000000001</v>
      </c>
      <c r="Q80" s="29">
        <v>63595.502999999997</v>
      </c>
      <c r="R80" s="29">
        <f>+Q80+O80</f>
        <v>172583.01</v>
      </c>
      <c r="S80" s="29">
        <f>+R80+N80</f>
        <v>160319.38700000002</v>
      </c>
      <c r="T80" s="29">
        <f t="shared" si="28"/>
        <v>4556.6471287128716</v>
      </c>
      <c r="U80" s="29">
        <f t="shared" si="23"/>
        <v>3887.7780594059409</v>
      </c>
      <c r="V80" s="29">
        <f t="shared" si="24"/>
        <v>3563.9860330033007</v>
      </c>
      <c r="W80" s="29">
        <f t="shared" si="25"/>
        <v>2877.5579405940593</v>
      </c>
      <c r="X80" s="29">
        <f t="shared" si="26"/>
        <v>353.43436903690372</v>
      </c>
      <c r="Y80" s="30">
        <f t="shared" si="27"/>
        <v>323.99873027302732</v>
      </c>
    </row>
    <row r="81" spans="1:25" s="5" customFormat="1">
      <c r="A81" s="4" t="s">
        <v>32</v>
      </c>
      <c r="B81" s="12" t="s">
        <v>303</v>
      </c>
      <c r="C81" s="12" t="s">
        <v>304</v>
      </c>
      <c r="D81" s="33">
        <v>45</v>
      </c>
      <c r="E81" s="31">
        <v>42.125</v>
      </c>
      <c r="F81" s="31">
        <f>+I81+J81+K81</f>
        <v>13.4</v>
      </c>
      <c r="G81" s="32">
        <f t="shared" si="29"/>
        <v>0.29850746268656714</v>
      </c>
      <c r="H81" s="32">
        <f t="shared" si="30"/>
        <v>0.51268656716417915</v>
      </c>
      <c r="I81" s="31">
        <v>4</v>
      </c>
      <c r="J81" s="31">
        <v>2.87</v>
      </c>
      <c r="K81" s="31">
        <v>6.53</v>
      </c>
      <c r="L81" s="31">
        <v>1</v>
      </c>
      <c r="M81" s="31">
        <v>14.4</v>
      </c>
      <c r="N81" s="33">
        <v>-20110.699000000001</v>
      </c>
      <c r="O81" s="33">
        <v>125154.386</v>
      </c>
      <c r="P81" s="33">
        <v>24460.284</v>
      </c>
      <c r="Q81" s="33">
        <v>46039.951999999997</v>
      </c>
      <c r="R81" s="33">
        <f>+Q81+O81</f>
        <v>171194.33799999999</v>
      </c>
      <c r="S81" s="33">
        <f>+R81+N81</f>
        <v>151083.639</v>
      </c>
      <c r="T81" s="33">
        <f t="shared" si="28"/>
        <v>4063.9605459940649</v>
      </c>
      <c r="U81" s="33">
        <f t="shared" si="23"/>
        <v>3483.300985163205</v>
      </c>
      <c r="V81" s="33">
        <f t="shared" si="24"/>
        <v>3005.8956676557864</v>
      </c>
      <c r="W81" s="33">
        <f t="shared" si="25"/>
        <v>2971.0239999999999</v>
      </c>
      <c r="X81" s="33">
        <f t="shared" si="26"/>
        <v>316.66372592392776</v>
      </c>
      <c r="Y81" s="34">
        <f t="shared" si="27"/>
        <v>273.26324251416241</v>
      </c>
    </row>
    <row r="82" spans="1:25" s="13" customFormat="1">
      <c r="A82" s="47" t="s">
        <v>32</v>
      </c>
      <c r="B82" s="48" t="s">
        <v>317</v>
      </c>
      <c r="C82" s="48"/>
      <c r="D82" s="51">
        <f>SUM(D45:D81)</f>
        <v>1667</v>
      </c>
      <c r="E82" s="49">
        <f>SUM(E45:E81)</f>
        <v>1650.875</v>
      </c>
      <c r="F82" s="49">
        <f>SUM(F45:F81)</f>
        <v>528.26</v>
      </c>
      <c r="G82" s="50">
        <f t="shared" si="29"/>
        <v>0.275470412296975</v>
      </c>
      <c r="H82" s="50">
        <f t="shared" si="30"/>
        <v>0.44222541930110176</v>
      </c>
      <c r="I82" s="49">
        <f>SUM(I45:I81)</f>
        <v>145.52000000000001</v>
      </c>
      <c r="J82" s="49">
        <f>SUM(J45:J81)</f>
        <v>88.09</v>
      </c>
      <c r="K82" s="49">
        <f>SUM(K45:K81)</f>
        <v>294.64999999999992</v>
      </c>
      <c r="L82" s="49">
        <f>SUM(L45:L81)</f>
        <v>39.5</v>
      </c>
      <c r="M82" s="49">
        <f>SUM(M45:M81)</f>
        <v>567.75999999999976</v>
      </c>
      <c r="N82" s="51">
        <f>SUM(N45:N81)</f>
        <v>-541523.06000000006</v>
      </c>
      <c r="O82" s="51">
        <f>SUM(O45:O81)</f>
        <v>4336920.1430000002</v>
      </c>
      <c r="P82" s="51">
        <f>SUM(P45:P81)</f>
        <v>533212.05900000012</v>
      </c>
      <c r="Q82" s="51">
        <f>SUM(Q45:Q81)</f>
        <v>1288287.1530000002</v>
      </c>
      <c r="R82" s="51">
        <f>SUM(R45:R81)</f>
        <v>5625207.2959999982</v>
      </c>
      <c r="S82" s="51">
        <f>SUM(S45:S81)</f>
        <v>5083684.2359999996</v>
      </c>
      <c r="T82" s="51">
        <f t="shared" si="28"/>
        <v>3407.4095834027398</v>
      </c>
      <c r="U82" s="51">
        <f t="shared" si="23"/>
        <v>3084.4220410388416</v>
      </c>
      <c r="V82" s="51">
        <f t="shared" si="24"/>
        <v>2756.4001980767771</v>
      </c>
      <c r="W82" s="51">
        <f t="shared" si="25"/>
        <v>2627.0433212690241</v>
      </c>
      <c r="X82" s="51">
        <f t="shared" si="26"/>
        <v>280.40200373080376</v>
      </c>
      <c r="Y82" s="52">
        <f t="shared" si="27"/>
        <v>250.58183618879792</v>
      </c>
    </row>
    <row r="83" spans="1:25" s="5" customFormat="1">
      <c r="A83" s="20" t="s">
        <v>35</v>
      </c>
      <c r="B83" s="21" t="s">
        <v>33</v>
      </c>
      <c r="C83" s="21" t="s">
        <v>36</v>
      </c>
      <c r="D83" s="24">
        <v>78</v>
      </c>
      <c r="E83" s="22">
        <v>80.75</v>
      </c>
      <c r="F83" s="22">
        <f t="shared" ref="F83:F114" si="31">+I83+J83+K83</f>
        <v>21.119999999999997</v>
      </c>
      <c r="G83" s="23">
        <f t="shared" si="29"/>
        <v>0.36363636363636365</v>
      </c>
      <c r="H83" s="23">
        <f t="shared" si="30"/>
        <v>0.50094696969696972</v>
      </c>
      <c r="I83" s="22">
        <v>7.68</v>
      </c>
      <c r="J83" s="22">
        <v>2.9</v>
      </c>
      <c r="K83" s="22">
        <v>10.54</v>
      </c>
      <c r="L83" s="22">
        <v>1.88</v>
      </c>
      <c r="M83" s="22">
        <v>23</v>
      </c>
      <c r="N83" s="24">
        <v>-18182.022000000001</v>
      </c>
      <c r="O83" s="24">
        <v>182646.00700000001</v>
      </c>
      <c r="P83" s="24">
        <v>14650.737999999999</v>
      </c>
      <c r="Q83" s="24">
        <v>37125.428999999996</v>
      </c>
      <c r="R83" s="24">
        <f t="shared" ref="R83:R114" si="32">+Q83+O83</f>
        <v>219771.43600000002</v>
      </c>
      <c r="S83" s="24">
        <f t="shared" ref="S83:S114" si="33">+R83+N83</f>
        <v>201589.41400000002</v>
      </c>
      <c r="T83" s="24">
        <f t="shared" si="28"/>
        <v>2721.6276904024771</v>
      </c>
      <c r="U83" s="24">
        <f t="shared" si="23"/>
        <v>2540.1944024767804</v>
      </c>
      <c r="V83" s="24">
        <f t="shared" si="24"/>
        <v>2315.0300433436532</v>
      </c>
      <c r="W83" s="24">
        <f t="shared" si="25"/>
        <v>2261.8700557275542</v>
      </c>
      <c r="X83" s="24">
        <f t="shared" si="26"/>
        <v>230.9267638615255</v>
      </c>
      <c r="Y83" s="25">
        <f t="shared" si="27"/>
        <v>210.45727666760484</v>
      </c>
    </row>
    <row r="84" spans="1:25" s="5" customFormat="1">
      <c r="A84" s="19" t="s">
        <v>35</v>
      </c>
      <c r="B84" s="26" t="s">
        <v>33</v>
      </c>
      <c r="C84" s="26" t="s">
        <v>37</v>
      </c>
      <c r="D84" s="29">
        <v>83</v>
      </c>
      <c r="E84" s="27">
        <v>86</v>
      </c>
      <c r="F84" s="27">
        <f t="shared" si="31"/>
        <v>24.2</v>
      </c>
      <c r="G84" s="28">
        <f t="shared" si="29"/>
        <v>0.38223140495867769</v>
      </c>
      <c r="H84" s="28">
        <f t="shared" si="30"/>
        <v>0.52314049586776856</v>
      </c>
      <c r="I84" s="27">
        <v>9.25</v>
      </c>
      <c r="J84" s="27">
        <v>3.41</v>
      </c>
      <c r="K84" s="27">
        <v>11.54</v>
      </c>
      <c r="L84" s="27">
        <v>0</v>
      </c>
      <c r="M84" s="27">
        <v>24.2</v>
      </c>
      <c r="N84" s="29">
        <v>-20718.114000000001</v>
      </c>
      <c r="O84" s="29">
        <v>177229.83900000001</v>
      </c>
      <c r="P84" s="29">
        <v>30322.963</v>
      </c>
      <c r="Q84" s="29">
        <v>58914.635000000002</v>
      </c>
      <c r="R84" s="29">
        <f t="shared" si="32"/>
        <v>236144.47400000002</v>
      </c>
      <c r="S84" s="29">
        <f t="shared" si="33"/>
        <v>215426.36000000002</v>
      </c>
      <c r="T84" s="29">
        <f t="shared" si="28"/>
        <v>2745.8659767441864</v>
      </c>
      <c r="U84" s="29">
        <f t="shared" si="23"/>
        <v>2393.2733837209307</v>
      </c>
      <c r="V84" s="29">
        <f t="shared" si="24"/>
        <v>2152.3650813953491</v>
      </c>
      <c r="W84" s="29">
        <f t="shared" si="25"/>
        <v>2060.8120813953487</v>
      </c>
      <c r="X84" s="29">
        <f t="shared" si="26"/>
        <v>217.57030761099369</v>
      </c>
      <c r="Y84" s="30">
        <f t="shared" si="27"/>
        <v>195.66955285412266</v>
      </c>
    </row>
    <row r="85" spans="1:25" s="5" customFormat="1">
      <c r="A85" s="4" t="s">
        <v>35</v>
      </c>
      <c r="B85" s="12" t="s">
        <v>33</v>
      </c>
      <c r="C85" s="12" t="s">
        <v>44</v>
      </c>
      <c r="D85" s="33">
        <v>61</v>
      </c>
      <c r="E85" s="31">
        <v>62</v>
      </c>
      <c r="F85" s="31">
        <f t="shared" si="31"/>
        <v>19.100000000000001</v>
      </c>
      <c r="G85" s="32">
        <f t="shared" si="29"/>
        <v>0.2513089005235602</v>
      </c>
      <c r="H85" s="32">
        <f t="shared" si="30"/>
        <v>0.2513089005235602</v>
      </c>
      <c r="I85" s="31">
        <v>4.8</v>
      </c>
      <c r="J85" s="31">
        <v>0</v>
      </c>
      <c r="K85" s="31">
        <v>14.3</v>
      </c>
      <c r="L85" s="31">
        <v>2</v>
      </c>
      <c r="M85" s="31">
        <v>21.1</v>
      </c>
      <c r="N85" s="33">
        <v>-15328.450999999999</v>
      </c>
      <c r="O85" s="33">
        <v>155657.889</v>
      </c>
      <c r="P85" s="33">
        <v>17357.754000000001</v>
      </c>
      <c r="Q85" s="33">
        <v>34004.845000000001</v>
      </c>
      <c r="R85" s="33">
        <f t="shared" si="32"/>
        <v>189662.734</v>
      </c>
      <c r="S85" s="33">
        <f t="shared" si="33"/>
        <v>174334.283</v>
      </c>
      <c r="T85" s="33">
        <f t="shared" si="28"/>
        <v>3059.0763548387094</v>
      </c>
      <c r="U85" s="33">
        <f t="shared" si="23"/>
        <v>2779.112580645161</v>
      </c>
      <c r="V85" s="33">
        <f t="shared" si="24"/>
        <v>2531.8794999999996</v>
      </c>
      <c r="W85" s="33">
        <f t="shared" si="25"/>
        <v>2510.6111129032256</v>
      </c>
      <c r="X85" s="33">
        <f t="shared" si="26"/>
        <v>252.64659824046919</v>
      </c>
      <c r="Y85" s="34">
        <f t="shared" si="27"/>
        <v>230.17086363636361</v>
      </c>
    </row>
    <row r="86" spans="1:25" s="5" customFormat="1">
      <c r="A86" s="19" t="s">
        <v>35</v>
      </c>
      <c r="B86" s="26" t="s">
        <v>33</v>
      </c>
      <c r="C86" s="26" t="s">
        <v>47</v>
      </c>
      <c r="D86" s="29">
        <v>65</v>
      </c>
      <c r="E86" s="27">
        <v>68.75</v>
      </c>
      <c r="F86" s="27">
        <f t="shared" si="31"/>
        <v>15.78</v>
      </c>
      <c r="G86" s="28">
        <f t="shared" si="29"/>
        <v>0.47338403041825095</v>
      </c>
      <c r="H86" s="28">
        <f t="shared" si="30"/>
        <v>0.60392902408111537</v>
      </c>
      <c r="I86" s="27">
        <v>7.47</v>
      </c>
      <c r="J86" s="27">
        <v>2.06</v>
      </c>
      <c r="K86" s="27">
        <v>6.25</v>
      </c>
      <c r="L86" s="27">
        <v>1</v>
      </c>
      <c r="M86" s="27">
        <v>16.78</v>
      </c>
      <c r="N86" s="29">
        <v>-14890.257</v>
      </c>
      <c r="O86" s="29">
        <v>143821.856</v>
      </c>
      <c r="P86" s="29">
        <v>17983.21</v>
      </c>
      <c r="Q86" s="29">
        <v>32454.871999999999</v>
      </c>
      <c r="R86" s="29">
        <f t="shared" si="32"/>
        <v>176276.728</v>
      </c>
      <c r="S86" s="29">
        <f t="shared" si="33"/>
        <v>161386.47099999999</v>
      </c>
      <c r="T86" s="29">
        <f t="shared" si="28"/>
        <v>2564.0251345454544</v>
      </c>
      <c r="U86" s="29">
        <f t="shared" si="23"/>
        <v>2302.4511709090912</v>
      </c>
      <c r="V86" s="29">
        <f t="shared" si="24"/>
        <v>2085.8656145454547</v>
      </c>
      <c r="W86" s="29">
        <f t="shared" si="25"/>
        <v>2091.9542690909093</v>
      </c>
      <c r="X86" s="29">
        <f t="shared" si="26"/>
        <v>209.31374280991739</v>
      </c>
      <c r="Y86" s="30">
        <f t="shared" si="27"/>
        <v>189.62414677685953</v>
      </c>
    </row>
    <row r="87" spans="1:25" s="5" customFormat="1">
      <c r="A87" s="4" t="s">
        <v>35</v>
      </c>
      <c r="B87" s="12" t="s">
        <v>33</v>
      </c>
      <c r="C87" s="12" t="s">
        <v>51</v>
      </c>
      <c r="D87" s="33">
        <v>70</v>
      </c>
      <c r="E87" s="31">
        <v>73.125</v>
      </c>
      <c r="F87" s="31">
        <f t="shared" si="31"/>
        <v>18.84</v>
      </c>
      <c r="G87" s="32">
        <f t="shared" si="29"/>
        <v>0.21231422505307856</v>
      </c>
      <c r="H87" s="32">
        <f t="shared" si="30"/>
        <v>0.26539278131634819</v>
      </c>
      <c r="I87" s="31">
        <v>4</v>
      </c>
      <c r="J87" s="31">
        <v>1</v>
      </c>
      <c r="K87" s="31">
        <v>13.84</v>
      </c>
      <c r="L87" s="31">
        <v>0</v>
      </c>
      <c r="M87" s="31">
        <v>18.84</v>
      </c>
      <c r="N87" s="33">
        <v>-14983.143</v>
      </c>
      <c r="O87" s="33">
        <v>158927.049</v>
      </c>
      <c r="P87" s="33">
        <v>16812.364000000001</v>
      </c>
      <c r="Q87" s="33">
        <v>48216.701000000001</v>
      </c>
      <c r="R87" s="33">
        <f t="shared" si="32"/>
        <v>207143.75</v>
      </c>
      <c r="S87" s="33">
        <f t="shared" si="33"/>
        <v>192160.60699999999</v>
      </c>
      <c r="T87" s="33">
        <f t="shared" si="28"/>
        <v>2832.735042735043</v>
      </c>
      <c r="U87" s="33">
        <f t="shared" si="23"/>
        <v>2602.8223726495726</v>
      </c>
      <c r="V87" s="33">
        <f t="shared" si="24"/>
        <v>2397.9246905982905</v>
      </c>
      <c r="W87" s="33">
        <f t="shared" si="25"/>
        <v>2173.3613538461536</v>
      </c>
      <c r="X87" s="33">
        <f t="shared" si="26"/>
        <v>236.62021569541568</v>
      </c>
      <c r="Y87" s="34">
        <f t="shared" si="27"/>
        <v>217.99315369075367</v>
      </c>
    </row>
    <row r="88" spans="1:25" s="5" customFormat="1">
      <c r="A88" s="19" t="s">
        <v>35</v>
      </c>
      <c r="B88" s="26" t="s">
        <v>33</v>
      </c>
      <c r="C88" s="26" t="s">
        <v>52</v>
      </c>
      <c r="D88" s="29">
        <v>69</v>
      </c>
      <c r="E88" s="27">
        <v>72.5</v>
      </c>
      <c r="F88" s="27">
        <f t="shared" si="31"/>
        <v>19.28</v>
      </c>
      <c r="G88" s="28">
        <f t="shared" si="29"/>
        <v>0.43464730290456433</v>
      </c>
      <c r="H88" s="28">
        <f t="shared" si="30"/>
        <v>0.59024896265560167</v>
      </c>
      <c r="I88" s="27">
        <v>8.3800000000000008</v>
      </c>
      <c r="J88" s="27">
        <v>3</v>
      </c>
      <c r="K88" s="27">
        <v>7.9</v>
      </c>
      <c r="L88" s="27">
        <v>0</v>
      </c>
      <c r="M88" s="27">
        <v>19.28</v>
      </c>
      <c r="N88" s="29">
        <v>-15729.487999999999</v>
      </c>
      <c r="O88" s="29">
        <v>159831.068</v>
      </c>
      <c r="P88" s="29">
        <v>16251.382</v>
      </c>
      <c r="Q88" s="29">
        <v>51206.709000000003</v>
      </c>
      <c r="R88" s="29">
        <f t="shared" si="32"/>
        <v>211037.777</v>
      </c>
      <c r="S88" s="29">
        <f t="shared" si="33"/>
        <v>195308.28899999999</v>
      </c>
      <c r="T88" s="29">
        <f t="shared" si="28"/>
        <v>2910.8658896551724</v>
      </c>
      <c r="U88" s="29">
        <f t="shared" si="23"/>
        <v>2686.7088965517241</v>
      </c>
      <c r="V88" s="29">
        <f t="shared" si="24"/>
        <v>2469.7504413793099</v>
      </c>
      <c r="W88" s="29">
        <f t="shared" si="25"/>
        <v>2204.566455172414</v>
      </c>
      <c r="X88" s="29">
        <f t="shared" si="26"/>
        <v>244.246263322884</v>
      </c>
      <c r="Y88" s="30">
        <f t="shared" si="27"/>
        <v>224.52276739811907</v>
      </c>
    </row>
    <row r="89" spans="1:25" s="5" customFormat="1">
      <c r="A89" s="4" t="s">
        <v>35</v>
      </c>
      <c r="B89" s="12" t="s">
        <v>33</v>
      </c>
      <c r="C89" s="12" t="s">
        <v>57</v>
      </c>
      <c r="D89" s="33">
        <v>75</v>
      </c>
      <c r="E89" s="31">
        <v>74.125</v>
      </c>
      <c r="F89" s="31">
        <f t="shared" si="31"/>
        <v>19.7</v>
      </c>
      <c r="G89" s="32">
        <f t="shared" si="29"/>
        <v>0.23604060913705585</v>
      </c>
      <c r="H89" s="32">
        <f t="shared" si="30"/>
        <v>0.3857868020304569</v>
      </c>
      <c r="I89" s="31">
        <v>4.6500000000000004</v>
      </c>
      <c r="J89" s="31">
        <v>2.95</v>
      </c>
      <c r="K89" s="31">
        <v>12.1</v>
      </c>
      <c r="L89" s="31">
        <v>0</v>
      </c>
      <c r="M89" s="31">
        <v>19.7</v>
      </c>
      <c r="N89" s="33">
        <v>-15632.076999999999</v>
      </c>
      <c r="O89" s="33">
        <v>143700.71299999999</v>
      </c>
      <c r="P89" s="33">
        <v>16528.607</v>
      </c>
      <c r="Q89" s="33">
        <v>45266.294000000002</v>
      </c>
      <c r="R89" s="33">
        <f t="shared" si="32"/>
        <v>188967.00699999998</v>
      </c>
      <c r="S89" s="33">
        <f t="shared" si="33"/>
        <v>173334.93</v>
      </c>
      <c r="T89" s="33">
        <f t="shared" si="28"/>
        <v>2549.3019494097807</v>
      </c>
      <c r="U89" s="33">
        <f t="shared" si="23"/>
        <v>2326.3190556492409</v>
      </c>
      <c r="V89" s="33">
        <f t="shared" si="24"/>
        <v>2115.4310016863406</v>
      </c>
      <c r="W89" s="33">
        <f t="shared" si="25"/>
        <v>1938.6268195615512</v>
      </c>
      <c r="X89" s="33">
        <f t="shared" si="26"/>
        <v>211.48355051356737</v>
      </c>
      <c r="Y89" s="34">
        <f t="shared" si="27"/>
        <v>192.31190924421279</v>
      </c>
    </row>
    <row r="90" spans="1:25" s="5" customFormat="1">
      <c r="A90" s="19" t="s">
        <v>35</v>
      </c>
      <c r="B90" s="26" t="s">
        <v>33</v>
      </c>
      <c r="C90" s="26" t="s">
        <v>58</v>
      </c>
      <c r="D90" s="29">
        <v>71</v>
      </c>
      <c r="E90" s="27">
        <v>73.625</v>
      </c>
      <c r="F90" s="27">
        <f t="shared" si="31"/>
        <v>21.59</v>
      </c>
      <c r="G90" s="28">
        <f t="shared" si="29"/>
        <v>0.21769337656322371</v>
      </c>
      <c r="H90" s="28">
        <f t="shared" si="30"/>
        <v>0.47244094488188976</v>
      </c>
      <c r="I90" s="27">
        <v>4.7</v>
      </c>
      <c r="J90" s="27">
        <v>5.5</v>
      </c>
      <c r="K90" s="27">
        <v>11.39</v>
      </c>
      <c r="L90" s="27">
        <v>2</v>
      </c>
      <c r="M90" s="27">
        <v>23.59</v>
      </c>
      <c r="N90" s="29">
        <v>-17118.054</v>
      </c>
      <c r="O90" s="29">
        <v>177769.42300000001</v>
      </c>
      <c r="P90" s="29">
        <v>36360.406000000003</v>
      </c>
      <c r="Q90" s="29">
        <v>54277.735000000001</v>
      </c>
      <c r="R90" s="29">
        <f t="shared" si="32"/>
        <v>232047.158</v>
      </c>
      <c r="S90" s="29">
        <f t="shared" si="33"/>
        <v>214929.10399999999</v>
      </c>
      <c r="T90" s="29">
        <f t="shared" si="28"/>
        <v>3151.7440814940578</v>
      </c>
      <c r="U90" s="29">
        <f t="shared" si="23"/>
        <v>2657.8845772495752</v>
      </c>
      <c r="V90" s="29">
        <f t="shared" si="24"/>
        <v>2425.3812971137518</v>
      </c>
      <c r="W90" s="29">
        <f t="shared" si="25"/>
        <v>2414.5252699490666</v>
      </c>
      <c r="X90" s="29">
        <f t="shared" si="26"/>
        <v>241.62587065905228</v>
      </c>
      <c r="Y90" s="30">
        <f t="shared" si="27"/>
        <v>220.48920882852289</v>
      </c>
    </row>
    <row r="91" spans="1:25" s="5" customFormat="1">
      <c r="A91" s="4" t="s">
        <v>35</v>
      </c>
      <c r="B91" s="12" t="s">
        <v>33</v>
      </c>
      <c r="C91" s="12" t="s">
        <v>59</v>
      </c>
      <c r="D91" s="33">
        <v>70</v>
      </c>
      <c r="E91" s="31">
        <v>73.75</v>
      </c>
      <c r="F91" s="31">
        <f t="shared" si="31"/>
        <v>19.02</v>
      </c>
      <c r="G91" s="32">
        <f t="shared" si="29"/>
        <v>5.2576235541535225E-2</v>
      </c>
      <c r="H91" s="32">
        <f t="shared" si="30"/>
        <v>0.34437434279705575</v>
      </c>
      <c r="I91" s="31">
        <v>1</v>
      </c>
      <c r="J91" s="31">
        <v>5.55</v>
      </c>
      <c r="K91" s="31">
        <v>12.47</v>
      </c>
      <c r="L91" s="31">
        <v>1.87</v>
      </c>
      <c r="M91" s="31">
        <v>20.89</v>
      </c>
      <c r="N91" s="33">
        <v>-15924.411</v>
      </c>
      <c r="O91" s="33">
        <v>169101.54699999999</v>
      </c>
      <c r="P91" s="33">
        <v>18798.335999999999</v>
      </c>
      <c r="Q91" s="33">
        <v>40854.279000000002</v>
      </c>
      <c r="R91" s="33">
        <f t="shared" si="32"/>
        <v>209955.826</v>
      </c>
      <c r="S91" s="33">
        <f t="shared" si="33"/>
        <v>194031.41500000001</v>
      </c>
      <c r="T91" s="33">
        <f t="shared" si="28"/>
        <v>2846.8586576271186</v>
      </c>
      <c r="U91" s="33">
        <f t="shared" si="23"/>
        <v>2591.9659661016949</v>
      </c>
      <c r="V91" s="33">
        <f t="shared" si="24"/>
        <v>2376.0417491525423</v>
      </c>
      <c r="W91" s="33">
        <f t="shared" si="25"/>
        <v>2292.9023322033895</v>
      </c>
      <c r="X91" s="33">
        <f t="shared" si="26"/>
        <v>235.63326964560864</v>
      </c>
      <c r="Y91" s="34">
        <f t="shared" si="27"/>
        <v>216.00379537750385</v>
      </c>
    </row>
    <row r="92" spans="1:25" s="5" customFormat="1">
      <c r="A92" s="19" t="s">
        <v>35</v>
      </c>
      <c r="B92" s="26" t="s">
        <v>33</v>
      </c>
      <c r="C92" s="26" t="s">
        <v>62</v>
      </c>
      <c r="D92" s="29">
        <v>74</v>
      </c>
      <c r="E92" s="27">
        <v>76.75</v>
      </c>
      <c r="F92" s="27">
        <f t="shared" si="31"/>
        <v>20.03</v>
      </c>
      <c r="G92" s="28">
        <f t="shared" si="29"/>
        <v>0.27458811782326509</v>
      </c>
      <c r="H92" s="28">
        <f t="shared" si="30"/>
        <v>0.61807289066400395</v>
      </c>
      <c r="I92" s="27">
        <v>5.5</v>
      </c>
      <c r="J92" s="27">
        <v>6.88</v>
      </c>
      <c r="K92" s="27">
        <v>7.65</v>
      </c>
      <c r="L92" s="27">
        <v>2</v>
      </c>
      <c r="M92" s="27">
        <v>22.03</v>
      </c>
      <c r="N92" s="29">
        <v>-18482.995999999999</v>
      </c>
      <c r="O92" s="29">
        <v>187798.58100000001</v>
      </c>
      <c r="P92" s="29">
        <v>17705.755000000001</v>
      </c>
      <c r="Q92" s="29">
        <v>36584.978999999999</v>
      </c>
      <c r="R92" s="29">
        <f t="shared" si="32"/>
        <v>224383.56</v>
      </c>
      <c r="S92" s="29">
        <f t="shared" si="33"/>
        <v>205900.56400000001</v>
      </c>
      <c r="T92" s="29">
        <f t="shared" si="28"/>
        <v>2923.5642996742672</v>
      </c>
      <c r="U92" s="29">
        <f t="shared" si="23"/>
        <v>2692.8704234527686</v>
      </c>
      <c r="V92" s="29">
        <f t="shared" si="24"/>
        <v>2452.0496286644952</v>
      </c>
      <c r="W92" s="29">
        <f t="shared" si="25"/>
        <v>2446.887048859935</v>
      </c>
      <c r="X92" s="29">
        <f t="shared" si="26"/>
        <v>244.80640213206988</v>
      </c>
      <c r="Y92" s="30">
        <f t="shared" si="27"/>
        <v>222.91360260586319</v>
      </c>
    </row>
    <row r="93" spans="1:25" s="5" customFormat="1">
      <c r="A93" s="4" t="s">
        <v>35</v>
      </c>
      <c r="B93" s="12" t="s">
        <v>33</v>
      </c>
      <c r="C93" s="12" t="s">
        <v>63</v>
      </c>
      <c r="D93" s="33">
        <v>70</v>
      </c>
      <c r="E93" s="31">
        <v>73</v>
      </c>
      <c r="F93" s="31">
        <f t="shared" si="31"/>
        <v>20.46</v>
      </c>
      <c r="G93" s="32">
        <f t="shared" si="29"/>
        <v>0.17106549364613879</v>
      </c>
      <c r="H93" s="32">
        <f t="shared" si="30"/>
        <v>0.59286412512218967</v>
      </c>
      <c r="I93" s="31">
        <v>3.5</v>
      </c>
      <c r="J93" s="31">
        <v>8.6300000000000008</v>
      </c>
      <c r="K93" s="31">
        <v>8.33</v>
      </c>
      <c r="L93" s="31">
        <v>2.63</v>
      </c>
      <c r="M93" s="31">
        <v>23.09</v>
      </c>
      <c r="N93" s="33">
        <v>-15375.561</v>
      </c>
      <c r="O93" s="33">
        <v>189076.25599999999</v>
      </c>
      <c r="P93" s="33">
        <v>20845.076000000001</v>
      </c>
      <c r="Q93" s="33">
        <v>48152.207000000002</v>
      </c>
      <c r="R93" s="33">
        <f t="shared" si="32"/>
        <v>237228.46299999999</v>
      </c>
      <c r="S93" s="33">
        <f t="shared" si="33"/>
        <v>221852.902</v>
      </c>
      <c r="T93" s="33">
        <f t="shared" si="28"/>
        <v>3249.7049726027394</v>
      </c>
      <c r="U93" s="33">
        <f t="shared" si="23"/>
        <v>2964.1559863013699</v>
      </c>
      <c r="V93" s="33">
        <f t="shared" si="24"/>
        <v>2753.5318630136985</v>
      </c>
      <c r="W93" s="33">
        <f t="shared" si="25"/>
        <v>2590.0856986301369</v>
      </c>
      <c r="X93" s="33">
        <f t="shared" si="26"/>
        <v>269.46872602739728</v>
      </c>
      <c r="Y93" s="34">
        <f t="shared" si="27"/>
        <v>250.32107845579077</v>
      </c>
    </row>
    <row r="94" spans="1:25" s="5" customFormat="1">
      <c r="A94" s="19" t="s">
        <v>35</v>
      </c>
      <c r="B94" s="26" t="s">
        <v>33</v>
      </c>
      <c r="C94" s="26" t="s">
        <v>68</v>
      </c>
      <c r="D94" s="29">
        <v>84</v>
      </c>
      <c r="E94" s="27">
        <v>83.375</v>
      </c>
      <c r="F94" s="27">
        <f t="shared" si="31"/>
        <v>24.78</v>
      </c>
      <c r="G94" s="28">
        <f t="shared" si="29"/>
        <v>0.24213075060532688</v>
      </c>
      <c r="H94" s="28">
        <f t="shared" si="30"/>
        <v>0.48426150121065376</v>
      </c>
      <c r="I94" s="27">
        <v>6</v>
      </c>
      <c r="J94" s="27">
        <v>6</v>
      </c>
      <c r="K94" s="27">
        <v>12.78</v>
      </c>
      <c r="L94" s="27">
        <v>0.63</v>
      </c>
      <c r="M94" s="27">
        <v>25.41</v>
      </c>
      <c r="N94" s="29">
        <v>-25262.758000000002</v>
      </c>
      <c r="O94" s="29">
        <v>196420.36199999999</v>
      </c>
      <c r="P94" s="29">
        <v>22767.435000000001</v>
      </c>
      <c r="Q94" s="29">
        <v>56654.533000000003</v>
      </c>
      <c r="R94" s="29">
        <f t="shared" si="32"/>
        <v>253074.89499999999</v>
      </c>
      <c r="S94" s="29">
        <f t="shared" si="33"/>
        <v>227812.13699999999</v>
      </c>
      <c r="T94" s="29">
        <f t="shared" si="28"/>
        <v>3035.3810494752624</v>
      </c>
      <c r="U94" s="29">
        <f t="shared" si="23"/>
        <v>2762.3083658170913</v>
      </c>
      <c r="V94" s="29">
        <f t="shared" si="24"/>
        <v>2459.3067706146926</v>
      </c>
      <c r="W94" s="29">
        <f t="shared" si="25"/>
        <v>2355.8664107946024</v>
      </c>
      <c r="X94" s="29">
        <f t="shared" si="26"/>
        <v>251.1189423470083</v>
      </c>
      <c r="Y94" s="30">
        <f t="shared" si="27"/>
        <v>223.57334278315386</v>
      </c>
    </row>
    <row r="95" spans="1:25" s="5" customFormat="1">
      <c r="A95" s="4" t="s">
        <v>35</v>
      </c>
      <c r="B95" s="12" t="s">
        <v>33</v>
      </c>
      <c r="C95" s="12" t="s">
        <v>70</v>
      </c>
      <c r="D95" s="33">
        <v>80</v>
      </c>
      <c r="E95" s="31">
        <v>83.5</v>
      </c>
      <c r="F95" s="31">
        <f t="shared" si="31"/>
        <v>23.68</v>
      </c>
      <c r="G95" s="32">
        <f t="shared" si="29"/>
        <v>0.38175675675675674</v>
      </c>
      <c r="H95" s="32">
        <f t="shared" si="30"/>
        <v>0.38175675675675674</v>
      </c>
      <c r="I95" s="31">
        <v>9.0399999999999991</v>
      </c>
      <c r="J95" s="31">
        <v>0</v>
      </c>
      <c r="K95" s="31">
        <v>14.64</v>
      </c>
      <c r="L95" s="31">
        <v>0</v>
      </c>
      <c r="M95" s="31">
        <v>23.68</v>
      </c>
      <c r="N95" s="33">
        <v>-18204.579000000002</v>
      </c>
      <c r="O95" s="33">
        <v>177087.842</v>
      </c>
      <c r="P95" s="33">
        <v>17027.675999999999</v>
      </c>
      <c r="Q95" s="33">
        <v>45551.709000000003</v>
      </c>
      <c r="R95" s="33">
        <f t="shared" si="32"/>
        <v>222639.55100000001</v>
      </c>
      <c r="S95" s="33">
        <f t="shared" si="33"/>
        <v>204434.97200000001</v>
      </c>
      <c r="T95" s="33">
        <f t="shared" si="28"/>
        <v>2666.3419281437127</v>
      </c>
      <c r="U95" s="33">
        <f t="shared" si="23"/>
        <v>2462.4176646706587</v>
      </c>
      <c r="V95" s="33">
        <f t="shared" si="24"/>
        <v>2244.3987544910178</v>
      </c>
      <c r="W95" s="33">
        <f t="shared" si="25"/>
        <v>2120.812479041916</v>
      </c>
      <c r="X95" s="33">
        <f t="shared" si="26"/>
        <v>223.85615133369626</v>
      </c>
      <c r="Y95" s="34">
        <f t="shared" si="27"/>
        <v>204.03625040827436</v>
      </c>
    </row>
    <row r="96" spans="1:25" s="5" customFormat="1">
      <c r="A96" s="19" t="s">
        <v>35</v>
      </c>
      <c r="B96" s="26" t="s">
        <v>33</v>
      </c>
      <c r="C96" s="26" t="s">
        <v>72</v>
      </c>
      <c r="D96" s="29">
        <v>86</v>
      </c>
      <c r="E96" s="27">
        <v>89.5</v>
      </c>
      <c r="F96" s="27">
        <f t="shared" si="31"/>
        <v>28.39</v>
      </c>
      <c r="G96" s="28">
        <f t="shared" si="29"/>
        <v>0.13208876364917224</v>
      </c>
      <c r="H96" s="28">
        <f t="shared" si="30"/>
        <v>0.23353293413173651</v>
      </c>
      <c r="I96" s="27">
        <v>3.75</v>
      </c>
      <c r="J96" s="27">
        <v>2.88</v>
      </c>
      <c r="K96" s="27">
        <v>21.76</v>
      </c>
      <c r="L96" s="27">
        <v>0.5</v>
      </c>
      <c r="M96" s="27">
        <v>28.89</v>
      </c>
      <c r="N96" s="29">
        <v>-20205.201000000001</v>
      </c>
      <c r="O96" s="29">
        <v>186808.584</v>
      </c>
      <c r="P96" s="29">
        <v>22469.825000000001</v>
      </c>
      <c r="Q96" s="29">
        <v>53433.678999999996</v>
      </c>
      <c r="R96" s="29">
        <f t="shared" si="32"/>
        <v>240242.26300000001</v>
      </c>
      <c r="S96" s="29">
        <f t="shared" si="33"/>
        <v>220037.06200000001</v>
      </c>
      <c r="T96" s="29">
        <f t="shared" si="28"/>
        <v>2684.2710949720672</v>
      </c>
      <c r="U96" s="29">
        <f t="shared" si="23"/>
        <v>2433.211597765363</v>
      </c>
      <c r="V96" s="29">
        <f t="shared" si="24"/>
        <v>2207.4551620111729</v>
      </c>
      <c r="W96" s="29">
        <f t="shared" si="25"/>
        <v>2087.246748603352</v>
      </c>
      <c r="X96" s="29">
        <f t="shared" si="26"/>
        <v>221.20105434230572</v>
      </c>
      <c r="Y96" s="30">
        <f t="shared" si="27"/>
        <v>200.67774200101573</v>
      </c>
    </row>
    <row r="97" spans="1:25" s="5" customFormat="1">
      <c r="A97" s="4" t="s">
        <v>35</v>
      </c>
      <c r="B97" s="12" t="s">
        <v>33</v>
      </c>
      <c r="C97" s="12" t="s">
        <v>74</v>
      </c>
      <c r="D97" s="33">
        <v>70</v>
      </c>
      <c r="E97" s="31">
        <v>73.125</v>
      </c>
      <c r="F97" s="31">
        <f t="shared" si="31"/>
        <v>18.810000000000002</v>
      </c>
      <c r="G97" s="32">
        <f t="shared" si="29"/>
        <v>0.54279638490164805</v>
      </c>
      <c r="H97" s="32">
        <f t="shared" si="30"/>
        <v>0.54279638490164805</v>
      </c>
      <c r="I97" s="31">
        <v>10.210000000000001</v>
      </c>
      <c r="J97" s="31">
        <v>0</v>
      </c>
      <c r="K97" s="31">
        <v>8.6</v>
      </c>
      <c r="L97" s="31">
        <v>0.2</v>
      </c>
      <c r="M97" s="31">
        <v>19.010000000000002</v>
      </c>
      <c r="N97" s="33">
        <v>-17045.809000000001</v>
      </c>
      <c r="O97" s="33">
        <v>164757.351</v>
      </c>
      <c r="P97" s="33">
        <v>18937.653999999999</v>
      </c>
      <c r="Q97" s="33">
        <v>41269.966999999997</v>
      </c>
      <c r="R97" s="33">
        <f t="shared" si="32"/>
        <v>206027.318</v>
      </c>
      <c r="S97" s="33">
        <f t="shared" si="33"/>
        <v>188981.50899999999</v>
      </c>
      <c r="T97" s="33">
        <f t="shared" si="28"/>
        <v>2817.4675965811966</v>
      </c>
      <c r="U97" s="33">
        <f t="shared" si="23"/>
        <v>2558.4911316239313</v>
      </c>
      <c r="V97" s="33">
        <f t="shared" si="24"/>
        <v>2325.3860512820511</v>
      </c>
      <c r="W97" s="33">
        <f t="shared" si="25"/>
        <v>2253.0919794871793</v>
      </c>
      <c r="X97" s="33">
        <f t="shared" si="26"/>
        <v>232.59010287490284</v>
      </c>
      <c r="Y97" s="34">
        <f t="shared" si="27"/>
        <v>211.39873193473193</v>
      </c>
    </row>
    <row r="98" spans="1:25" s="5" customFormat="1">
      <c r="A98" s="19" t="s">
        <v>35</v>
      </c>
      <c r="B98" s="26" t="s">
        <v>33</v>
      </c>
      <c r="C98" s="26" t="s">
        <v>75</v>
      </c>
      <c r="D98" s="29">
        <v>74</v>
      </c>
      <c r="E98" s="27">
        <v>76.875</v>
      </c>
      <c r="F98" s="27">
        <f t="shared" si="31"/>
        <v>20.91</v>
      </c>
      <c r="G98" s="28">
        <f t="shared" si="29"/>
        <v>0.22955523672883787</v>
      </c>
      <c r="H98" s="28">
        <f t="shared" si="30"/>
        <v>0.55858440937350551</v>
      </c>
      <c r="I98" s="27">
        <v>4.8</v>
      </c>
      <c r="J98" s="27">
        <v>6.88</v>
      </c>
      <c r="K98" s="27">
        <v>9.23</v>
      </c>
      <c r="L98" s="27">
        <v>0.75</v>
      </c>
      <c r="M98" s="27">
        <v>21.66</v>
      </c>
      <c r="N98" s="29">
        <v>-18020.432000000001</v>
      </c>
      <c r="O98" s="29">
        <v>170748.90299999999</v>
      </c>
      <c r="P98" s="29">
        <v>19721.289000000001</v>
      </c>
      <c r="Q98" s="29">
        <v>41816.097999999998</v>
      </c>
      <c r="R98" s="29">
        <f t="shared" si="32"/>
        <v>212565.00099999999</v>
      </c>
      <c r="S98" s="29">
        <f t="shared" si="33"/>
        <v>194544.56899999999</v>
      </c>
      <c r="T98" s="29">
        <f t="shared" si="28"/>
        <v>2765.0731837398371</v>
      </c>
      <c r="U98" s="29">
        <f t="shared" si="23"/>
        <v>2508.5360910569107</v>
      </c>
      <c r="V98" s="29">
        <f t="shared" si="24"/>
        <v>2274.1239674796748</v>
      </c>
      <c r="W98" s="29">
        <f t="shared" si="25"/>
        <v>2221.1239414634147</v>
      </c>
      <c r="X98" s="29">
        <f t="shared" si="26"/>
        <v>228.04873555062824</v>
      </c>
      <c r="Y98" s="30">
        <f t="shared" si="27"/>
        <v>206.73854249815224</v>
      </c>
    </row>
    <row r="99" spans="1:25" s="5" customFormat="1">
      <c r="A99" s="4" t="s">
        <v>35</v>
      </c>
      <c r="B99" s="12" t="s">
        <v>33</v>
      </c>
      <c r="C99" s="12" t="s">
        <v>77</v>
      </c>
      <c r="D99" s="33">
        <v>81</v>
      </c>
      <c r="E99" s="31">
        <v>84.25</v>
      </c>
      <c r="F99" s="31">
        <f t="shared" si="31"/>
        <v>24.97</v>
      </c>
      <c r="G99" s="32">
        <f t="shared" si="29"/>
        <v>0.29195034040849022</v>
      </c>
      <c r="H99" s="32">
        <f t="shared" si="30"/>
        <v>0.35923107729275133</v>
      </c>
      <c r="I99" s="31">
        <v>7.29</v>
      </c>
      <c r="J99" s="31">
        <v>1.68</v>
      </c>
      <c r="K99" s="31">
        <v>16</v>
      </c>
      <c r="L99" s="31">
        <v>2</v>
      </c>
      <c r="M99" s="31">
        <v>26.97</v>
      </c>
      <c r="N99" s="33">
        <v>-19089.545999999998</v>
      </c>
      <c r="O99" s="33">
        <v>194288.58799999999</v>
      </c>
      <c r="P99" s="33">
        <v>18406.438999999998</v>
      </c>
      <c r="Q99" s="33">
        <v>39682.813999999998</v>
      </c>
      <c r="R99" s="33">
        <f t="shared" si="32"/>
        <v>233971.402</v>
      </c>
      <c r="S99" s="33">
        <f t="shared" si="33"/>
        <v>214881.856</v>
      </c>
      <c r="T99" s="33">
        <f t="shared" si="28"/>
        <v>2777.1086290801186</v>
      </c>
      <c r="U99" s="33">
        <f t="shared" si="23"/>
        <v>2558.6345756676556</v>
      </c>
      <c r="V99" s="33">
        <f t="shared" si="24"/>
        <v>2332.0524272997036</v>
      </c>
      <c r="W99" s="33">
        <f t="shared" si="25"/>
        <v>2306.096</v>
      </c>
      <c r="X99" s="33">
        <f t="shared" si="26"/>
        <v>232.60314324251414</v>
      </c>
      <c r="Y99" s="34">
        <f t="shared" si="27"/>
        <v>212.00476611815486</v>
      </c>
    </row>
    <row r="100" spans="1:25" s="5" customFormat="1">
      <c r="A100" s="19" t="s">
        <v>35</v>
      </c>
      <c r="B100" s="26" t="s">
        <v>33</v>
      </c>
      <c r="C100" s="26" t="s">
        <v>79</v>
      </c>
      <c r="D100" s="29">
        <v>74</v>
      </c>
      <c r="E100" s="27">
        <v>77</v>
      </c>
      <c r="F100" s="27">
        <f t="shared" si="31"/>
        <v>20.5</v>
      </c>
      <c r="G100" s="28">
        <f t="shared" si="29"/>
        <v>0.51707317073170733</v>
      </c>
      <c r="H100" s="28">
        <f t="shared" si="30"/>
        <v>0.51707317073170733</v>
      </c>
      <c r="I100" s="27">
        <v>10.6</v>
      </c>
      <c r="J100" s="27">
        <v>0</v>
      </c>
      <c r="K100" s="27">
        <v>9.9</v>
      </c>
      <c r="L100" s="27">
        <v>1</v>
      </c>
      <c r="M100" s="27">
        <v>21.5</v>
      </c>
      <c r="N100" s="29">
        <v>-17885.694</v>
      </c>
      <c r="O100" s="29">
        <v>206724.35500000001</v>
      </c>
      <c r="P100" s="29">
        <v>17319.084999999999</v>
      </c>
      <c r="Q100" s="29">
        <v>41943.478999999999</v>
      </c>
      <c r="R100" s="29">
        <f t="shared" si="32"/>
        <v>248667.834</v>
      </c>
      <c r="S100" s="29">
        <f t="shared" si="33"/>
        <v>230782.14</v>
      </c>
      <c r="T100" s="29">
        <f t="shared" si="28"/>
        <v>3229.4523896103897</v>
      </c>
      <c r="U100" s="29">
        <f t="shared" si="23"/>
        <v>3004.5292077922081</v>
      </c>
      <c r="V100" s="29">
        <f t="shared" si="24"/>
        <v>2772.2474675324679</v>
      </c>
      <c r="W100" s="29">
        <f t="shared" si="25"/>
        <v>2684.7318831168832</v>
      </c>
      <c r="X100" s="29">
        <f t="shared" si="26"/>
        <v>273.13901889020076</v>
      </c>
      <c r="Y100" s="30">
        <f t="shared" si="27"/>
        <v>252.02249704840617</v>
      </c>
    </row>
    <row r="101" spans="1:25" s="5" customFormat="1">
      <c r="A101" s="4" t="s">
        <v>35</v>
      </c>
      <c r="B101" s="12" t="s">
        <v>33</v>
      </c>
      <c r="C101" s="12" t="s">
        <v>82</v>
      </c>
      <c r="D101" s="33">
        <v>79</v>
      </c>
      <c r="E101" s="31">
        <v>80.375</v>
      </c>
      <c r="F101" s="31">
        <f t="shared" si="31"/>
        <v>27.65</v>
      </c>
      <c r="G101" s="32">
        <f t="shared" si="29"/>
        <v>0.14466546112115733</v>
      </c>
      <c r="H101" s="32">
        <f t="shared" si="30"/>
        <v>0.21482820976491862</v>
      </c>
      <c r="I101" s="31">
        <v>4</v>
      </c>
      <c r="J101" s="31">
        <v>1.94</v>
      </c>
      <c r="K101" s="31">
        <v>21.71</v>
      </c>
      <c r="L101" s="31">
        <v>2</v>
      </c>
      <c r="M101" s="31">
        <v>29.65</v>
      </c>
      <c r="N101" s="33">
        <v>-19244.717000000001</v>
      </c>
      <c r="O101" s="33">
        <v>250106.17199999999</v>
      </c>
      <c r="P101" s="33">
        <v>30478.65</v>
      </c>
      <c r="Q101" s="33">
        <v>52943.413</v>
      </c>
      <c r="R101" s="33">
        <f t="shared" si="32"/>
        <v>303049.58499999996</v>
      </c>
      <c r="S101" s="33">
        <f t="shared" si="33"/>
        <v>283804.86799999996</v>
      </c>
      <c r="T101" s="33">
        <f t="shared" si="28"/>
        <v>3770.4458475894239</v>
      </c>
      <c r="U101" s="33">
        <f t="shared" si="23"/>
        <v>3391.240248833592</v>
      </c>
      <c r="V101" s="33">
        <f t="shared" si="24"/>
        <v>3151.8036454121302</v>
      </c>
      <c r="W101" s="33">
        <f t="shared" si="25"/>
        <v>3111.7408646967338</v>
      </c>
      <c r="X101" s="33">
        <f t="shared" si="26"/>
        <v>308.29456807578111</v>
      </c>
      <c r="Y101" s="34">
        <f t="shared" si="27"/>
        <v>286.52760412837546</v>
      </c>
    </row>
    <row r="102" spans="1:25" s="5" customFormat="1">
      <c r="A102" s="19" t="s">
        <v>35</v>
      </c>
      <c r="B102" s="26" t="s">
        <v>33</v>
      </c>
      <c r="C102" s="26" t="s">
        <v>83</v>
      </c>
      <c r="D102" s="29">
        <v>74</v>
      </c>
      <c r="E102" s="27">
        <v>74.75</v>
      </c>
      <c r="F102" s="27">
        <f t="shared" si="31"/>
        <v>21.810000000000002</v>
      </c>
      <c r="G102" s="28">
        <f t="shared" si="29"/>
        <v>0.20174232003668041</v>
      </c>
      <c r="H102" s="28">
        <f t="shared" si="30"/>
        <v>0.35075653370013754</v>
      </c>
      <c r="I102" s="27">
        <v>4.4000000000000004</v>
      </c>
      <c r="J102" s="27">
        <v>3.25</v>
      </c>
      <c r="K102" s="27">
        <v>14.16</v>
      </c>
      <c r="L102" s="27">
        <v>0</v>
      </c>
      <c r="M102" s="27">
        <v>21.81</v>
      </c>
      <c r="N102" s="29">
        <v>-16901.358</v>
      </c>
      <c r="O102" s="29">
        <v>164878.58799999999</v>
      </c>
      <c r="P102" s="29">
        <v>16664.558000000001</v>
      </c>
      <c r="Q102" s="29">
        <v>45606.252</v>
      </c>
      <c r="R102" s="29">
        <f t="shared" si="32"/>
        <v>210484.84</v>
      </c>
      <c r="S102" s="29">
        <f t="shared" si="33"/>
        <v>193583.48199999999</v>
      </c>
      <c r="T102" s="29">
        <f t="shared" si="28"/>
        <v>2815.8507023411371</v>
      </c>
      <c r="U102" s="29">
        <f t="shared" si="23"/>
        <v>2592.9134715719065</v>
      </c>
      <c r="V102" s="29">
        <f t="shared" si="24"/>
        <v>2366.8083478260869</v>
      </c>
      <c r="W102" s="29">
        <f t="shared" si="25"/>
        <v>2205.7336187290966</v>
      </c>
      <c r="X102" s="29">
        <f t="shared" si="26"/>
        <v>235.71940650653696</v>
      </c>
      <c r="Y102" s="30">
        <f t="shared" si="27"/>
        <v>215.164395256917</v>
      </c>
    </row>
    <row r="103" spans="1:25" s="5" customFormat="1">
      <c r="A103" s="4" t="s">
        <v>35</v>
      </c>
      <c r="B103" s="12" t="s">
        <v>33</v>
      </c>
      <c r="C103" s="12" t="s">
        <v>87</v>
      </c>
      <c r="D103" s="33">
        <v>80</v>
      </c>
      <c r="E103" s="31">
        <v>83.375</v>
      </c>
      <c r="F103" s="31">
        <f t="shared" si="31"/>
        <v>19.760000000000002</v>
      </c>
      <c r="G103" s="32">
        <f t="shared" si="29"/>
        <v>0.3997975708502024</v>
      </c>
      <c r="H103" s="32">
        <f t="shared" si="30"/>
        <v>0.70698380566801622</v>
      </c>
      <c r="I103" s="31">
        <v>7.9</v>
      </c>
      <c r="J103" s="31">
        <v>6.07</v>
      </c>
      <c r="K103" s="31">
        <v>5.79</v>
      </c>
      <c r="L103" s="31">
        <v>2</v>
      </c>
      <c r="M103" s="31">
        <v>21.76</v>
      </c>
      <c r="N103" s="33">
        <v>-27903.351999999999</v>
      </c>
      <c r="O103" s="33">
        <v>184815.75200000001</v>
      </c>
      <c r="P103" s="33">
        <v>22600.409</v>
      </c>
      <c r="Q103" s="33">
        <v>48607.330999999998</v>
      </c>
      <c r="R103" s="33">
        <f t="shared" si="32"/>
        <v>233423.08300000001</v>
      </c>
      <c r="S103" s="33">
        <f t="shared" si="33"/>
        <v>205519.73100000003</v>
      </c>
      <c r="T103" s="33">
        <f t="shared" si="28"/>
        <v>2799.6771574212894</v>
      </c>
      <c r="U103" s="33">
        <f t="shared" si="23"/>
        <v>2528.6077841079459</v>
      </c>
      <c r="V103" s="33">
        <f t="shared" si="24"/>
        <v>2193.9348965517247</v>
      </c>
      <c r="W103" s="33">
        <f t="shared" si="25"/>
        <v>2216.6806836581709</v>
      </c>
      <c r="X103" s="33">
        <f t="shared" si="26"/>
        <v>229.87343491890417</v>
      </c>
      <c r="Y103" s="34">
        <f t="shared" si="27"/>
        <v>199.44862695924769</v>
      </c>
    </row>
    <row r="104" spans="1:25" s="5" customFormat="1">
      <c r="A104" s="19" t="s">
        <v>35</v>
      </c>
      <c r="B104" s="26" t="s">
        <v>33</v>
      </c>
      <c r="C104" s="26" t="s">
        <v>89</v>
      </c>
      <c r="D104" s="29">
        <v>64</v>
      </c>
      <c r="E104" s="27">
        <v>65.25</v>
      </c>
      <c r="F104" s="27">
        <f t="shared" si="31"/>
        <v>21.25</v>
      </c>
      <c r="G104" s="28">
        <f t="shared" si="29"/>
        <v>0.14117647058823529</v>
      </c>
      <c r="H104" s="28">
        <f t="shared" si="30"/>
        <v>0.17647058823529413</v>
      </c>
      <c r="I104" s="27">
        <v>3</v>
      </c>
      <c r="J104" s="27">
        <v>0.75</v>
      </c>
      <c r="K104" s="27">
        <v>17.5</v>
      </c>
      <c r="L104" s="27">
        <v>0</v>
      </c>
      <c r="M104" s="27">
        <v>21.25</v>
      </c>
      <c r="N104" s="29">
        <v>-15678.575000000001</v>
      </c>
      <c r="O104" s="29">
        <v>160119.79399999999</v>
      </c>
      <c r="P104" s="29">
        <v>15837.191999999999</v>
      </c>
      <c r="Q104" s="29">
        <v>41866.557999999997</v>
      </c>
      <c r="R104" s="29">
        <f t="shared" si="32"/>
        <v>201986.35199999998</v>
      </c>
      <c r="S104" s="29">
        <f t="shared" si="33"/>
        <v>186307.77699999997</v>
      </c>
      <c r="T104" s="29">
        <f t="shared" si="28"/>
        <v>3095.5762758620685</v>
      </c>
      <c r="U104" s="29">
        <f t="shared" si="23"/>
        <v>2852.8606896551719</v>
      </c>
      <c r="V104" s="29">
        <f t="shared" si="24"/>
        <v>2612.5760153256701</v>
      </c>
      <c r="W104" s="29">
        <f t="shared" si="25"/>
        <v>2453.9432030651342</v>
      </c>
      <c r="X104" s="29">
        <f t="shared" si="26"/>
        <v>259.35097178683378</v>
      </c>
      <c r="Y104" s="30">
        <f t="shared" si="27"/>
        <v>237.50691048415183</v>
      </c>
    </row>
    <row r="105" spans="1:25" s="5" customFormat="1">
      <c r="A105" s="4" t="s">
        <v>35</v>
      </c>
      <c r="B105" s="12" t="s">
        <v>33</v>
      </c>
      <c r="C105" s="12" t="s">
        <v>91</v>
      </c>
      <c r="D105" s="33">
        <v>71</v>
      </c>
      <c r="E105" s="31">
        <v>74.25</v>
      </c>
      <c r="F105" s="31">
        <f t="shared" si="31"/>
        <v>16.8</v>
      </c>
      <c r="G105" s="32">
        <f t="shared" si="29"/>
        <v>0.2857142857142857</v>
      </c>
      <c r="H105" s="32">
        <f t="shared" si="30"/>
        <v>0.44047619047619047</v>
      </c>
      <c r="I105" s="31">
        <v>4.8</v>
      </c>
      <c r="J105" s="31">
        <v>2.6</v>
      </c>
      <c r="K105" s="31">
        <v>9.4</v>
      </c>
      <c r="L105" s="31">
        <v>0</v>
      </c>
      <c r="M105" s="31">
        <v>16.8</v>
      </c>
      <c r="N105" s="33">
        <v>-16168.833000000001</v>
      </c>
      <c r="O105" s="33">
        <v>163468.997</v>
      </c>
      <c r="P105" s="33">
        <v>15958.305</v>
      </c>
      <c r="Q105" s="33">
        <v>43491.273999999998</v>
      </c>
      <c r="R105" s="33">
        <f t="shared" si="32"/>
        <v>206960.27100000001</v>
      </c>
      <c r="S105" s="33">
        <f t="shared" si="33"/>
        <v>190791.43799999999</v>
      </c>
      <c r="T105" s="33">
        <f t="shared" si="28"/>
        <v>2787.3437171717173</v>
      </c>
      <c r="U105" s="33">
        <f t="shared" si="23"/>
        <v>2572.4170505050506</v>
      </c>
      <c r="V105" s="33">
        <f t="shared" si="24"/>
        <v>2354.6549898989897</v>
      </c>
      <c r="W105" s="33">
        <f t="shared" si="25"/>
        <v>2201.6026531986531</v>
      </c>
      <c r="X105" s="33">
        <f t="shared" si="26"/>
        <v>233.85609550045913</v>
      </c>
      <c r="Y105" s="34">
        <f t="shared" si="27"/>
        <v>214.0595445362718</v>
      </c>
    </row>
    <row r="106" spans="1:25" s="5" customFormat="1">
      <c r="A106" s="19" t="s">
        <v>35</v>
      </c>
      <c r="B106" s="26" t="s">
        <v>33</v>
      </c>
      <c r="C106" s="26" t="s">
        <v>92</v>
      </c>
      <c r="D106" s="29">
        <v>78</v>
      </c>
      <c r="E106" s="27">
        <v>77.625</v>
      </c>
      <c r="F106" s="27">
        <f t="shared" si="31"/>
        <v>29.65</v>
      </c>
      <c r="G106" s="28">
        <f t="shared" si="29"/>
        <v>0.19055649241146713</v>
      </c>
      <c r="H106" s="28">
        <f t="shared" si="30"/>
        <v>0.51096121416526141</v>
      </c>
      <c r="I106" s="27">
        <v>5.65</v>
      </c>
      <c r="J106" s="27">
        <v>9.5</v>
      </c>
      <c r="K106" s="27">
        <v>14.5</v>
      </c>
      <c r="L106" s="27">
        <v>2</v>
      </c>
      <c r="M106" s="27">
        <v>31.65</v>
      </c>
      <c r="N106" s="29">
        <v>-16167.018</v>
      </c>
      <c r="O106" s="29">
        <v>297019.462</v>
      </c>
      <c r="P106" s="29">
        <v>25258.105</v>
      </c>
      <c r="Q106" s="29">
        <v>72794.263999999996</v>
      </c>
      <c r="R106" s="29">
        <f t="shared" si="32"/>
        <v>369813.72600000002</v>
      </c>
      <c r="S106" s="29">
        <f t="shared" si="33"/>
        <v>353646.70800000004</v>
      </c>
      <c r="T106" s="29">
        <f t="shared" si="28"/>
        <v>4764.1059710144928</v>
      </c>
      <c r="U106" s="29">
        <f t="shared" si="23"/>
        <v>4438.7197552334947</v>
      </c>
      <c r="V106" s="29">
        <f t="shared" si="24"/>
        <v>4230.4489919484713</v>
      </c>
      <c r="W106" s="29">
        <f t="shared" si="25"/>
        <v>3826.3376747181965</v>
      </c>
      <c r="X106" s="29">
        <f t="shared" si="26"/>
        <v>403.51997774849951</v>
      </c>
      <c r="Y106" s="30">
        <f t="shared" si="27"/>
        <v>384.5862719953156</v>
      </c>
    </row>
    <row r="107" spans="1:25" s="5" customFormat="1">
      <c r="A107" s="4" t="s">
        <v>35</v>
      </c>
      <c r="B107" s="12" t="s">
        <v>33</v>
      </c>
      <c r="C107" s="12" t="s">
        <v>93</v>
      </c>
      <c r="D107" s="33">
        <v>67</v>
      </c>
      <c r="E107" s="31">
        <v>68.125</v>
      </c>
      <c r="F107" s="31">
        <f t="shared" si="31"/>
        <v>20.07</v>
      </c>
      <c r="G107" s="32">
        <f t="shared" si="29"/>
        <v>0.29895366218236175</v>
      </c>
      <c r="H107" s="32">
        <f t="shared" si="30"/>
        <v>0.43846537120079726</v>
      </c>
      <c r="I107" s="31">
        <v>6</v>
      </c>
      <c r="J107" s="31">
        <v>2.8</v>
      </c>
      <c r="K107" s="31">
        <v>11.27</v>
      </c>
      <c r="L107" s="31">
        <v>2</v>
      </c>
      <c r="M107" s="31">
        <v>22.07</v>
      </c>
      <c r="N107" s="33">
        <v>-15079.531999999999</v>
      </c>
      <c r="O107" s="33">
        <v>170073.16099999999</v>
      </c>
      <c r="P107" s="33">
        <v>20519.617999999999</v>
      </c>
      <c r="Q107" s="33">
        <v>38813.58</v>
      </c>
      <c r="R107" s="33">
        <f t="shared" si="32"/>
        <v>208886.74099999998</v>
      </c>
      <c r="S107" s="33">
        <f t="shared" si="33"/>
        <v>193807.20899999997</v>
      </c>
      <c r="T107" s="33">
        <f t="shared" si="28"/>
        <v>3066.227390825688</v>
      </c>
      <c r="U107" s="33">
        <f t="shared" si="23"/>
        <v>2765.0219889908258</v>
      </c>
      <c r="V107" s="33">
        <f t="shared" si="24"/>
        <v>2543.6710605504586</v>
      </c>
      <c r="W107" s="33">
        <f t="shared" si="25"/>
        <v>2496.4867669724767</v>
      </c>
      <c r="X107" s="33">
        <f t="shared" si="26"/>
        <v>251.36563536280235</v>
      </c>
      <c r="Y107" s="34">
        <f t="shared" si="27"/>
        <v>231.24282368640533</v>
      </c>
    </row>
    <row r="108" spans="1:25" s="5" customFormat="1">
      <c r="A108" s="19" t="s">
        <v>35</v>
      </c>
      <c r="B108" s="26" t="s">
        <v>33</v>
      </c>
      <c r="C108" s="26" t="s">
        <v>98</v>
      </c>
      <c r="D108" s="29">
        <v>74</v>
      </c>
      <c r="E108" s="27">
        <v>74</v>
      </c>
      <c r="F108" s="27">
        <f t="shared" si="31"/>
        <v>20.740000000000002</v>
      </c>
      <c r="G108" s="28">
        <f t="shared" si="29"/>
        <v>0.32786885245901637</v>
      </c>
      <c r="H108" s="28">
        <f t="shared" si="30"/>
        <v>0.42430086788813887</v>
      </c>
      <c r="I108" s="27">
        <v>6.8</v>
      </c>
      <c r="J108" s="27">
        <v>2</v>
      </c>
      <c r="K108" s="27">
        <v>11.94</v>
      </c>
      <c r="L108" s="27">
        <v>2</v>
      </c>
      <c r="M108" s="27">
        <v>22.74</v>
      </c>
      <c r="N108" s="29">
        <v>-16846.401000000002</v>
      </c>
      <c r="O108" s="29">
        <v>204987.54</v>
      </c>
      <c r="P108" s="29">
        <v>23002.378000000001</v>
      </c>
      <c r="Q108" s="29">
        <v>44422.92</v>
      </c>
      <c r="R108" s="29">
        <f t="shared" si="32"/>
        <v>249410.46000000002</v>
      </c>
      <c r="S108" s="29">
        <f t="shared" si="33"/>
        <v>232564.05900000001</v>
      </c>
      <c r="T108" s="29">
        <f t="shared" si="28"/>
        <v>3370.4116216216221</v>
      </c>
      <c r="U108" s="29">
        <f t="shared" si="23"/>
        <v>3059.5686756756759</v>
      </c>
      <c r="V108" s="29">
        <f t="shared" si="24"/>
        <v>2831.914608108108</v>
      </c>
      <c r="W108" s="29">
        <f t="shared" si="25"/>
        <v>2770.1018918918921</v>
      </c>
      <c r="X108" s="29">
        <f t="shared" si="26"/>
        <v>278.14260687960689</v>
      </c>
      <c r="Y108" s="30">
        <f t="shared" si="27"/>
        <v>257.44678255528254</v>
      </c>
    </row>
    <row r="109" spans="1:25" s="5" customFormat="1">
      <c r="A109" s="4" t="s">
        <v>35</v>
      </c>
      <c r="B109" s="12" t="s">
        <v>33</v>
      </c>
      <c r="C109" s="12" t="s">
        <v>99</v>
      </c>
      <c r="D109" s="33">
        <v>71</v>
      </c>
      <c r="E109" s="31">
        <v>70.5</v>
      </c>
      <c r="F109" s="31">
        <f t="shared" si="31"/>
        <v>15.34</v>
      </c>
      <c r="G109" s="32">
        <f t="shared" si="29"/>
        <v>0.19230769230769232</v>
      </c>
      <c r="H109" s="32">
        <f t="shared" si="30"/>
        <v>0.41720990873533248</v>
      </c>
      <c r="I109" s="31">
        <v>2.95</v>
      </c>
      <c r="J109" s="31">
        <v>3.45</v>
      </c>
      <c r="K109" s="31">
        <v>8.94</v>
      </c>
      <c r="L109" s="31">
        <v>0</v>
      </c>
      <c r="M109" s="31">
        <v>15.34</v>
      </c>
      <c r="N109" s="33">
        <v>-13759.98</v>
      </c>
      <c r="O109" s="33">
        <v>146889.307</v>
      </c>
      <c r="P109" s="33">
        <v>13763.07</v>
      </c>
      <c r="Q109" s="33">
        <v>43572.836000000003</v>
      </c>
      <c r="R109" s="33">
        <f t="shared" si="32"/>
        <v>190462.14300000001</v>
      </c>
      <c r="S109" s="33">
        <f t="shared" si="33"/>
        <v>176702.163</v>
      </c>
      <c r="T109" s="33">
        <f t="shared" si="28"/>
        <v>2701.590680851064</v>
      </c>
      <c r="U109" s="33">
        <f t="shared" si="23"/>
        <v>2506.3698297872343</v>
      </c>
      <c r="V109" s="33">
        <f t="shared" si="24"/>
        <v>2311.1928085106383</v>
      </c>
      <c r="W109" s="33">
        <f t="shared" si="25"/>
        <v>2083.536269503546</v>
      </c>
      <c r="X109" s="33">
        <f t="shared" si="26"/>
        <v>227.85180270793037</v>
      </c>
      <c r="Y109" s="34">
        <f t="shared" si="27"/>
        <v>210.10843713733075</v>
      </c>
    </row>
    <row r="110" spans="1:25" s="5" customFormat="1">
      <c r="A110" s="19" t="s">
        <v>35</v>
      </c>
      <c r="B110" s="26" t="s">
        <v>33</v>
      </c>
      <c r="C110" s="26" t="s">
        <v>100</v>
      </c>
      <c r="D110" s="29">
        <v>60</v>
      </c>
      <c r="E110" s="27">
        <v>61.875</v>
      </c>
      <c r="F110" s="27">
        <f t="shared" si="31"/>
        <v>17.03</v>
      </c>
      <c r="G110" s="28">
        <f t="shared" si="29"/>
        <v>0.19318849089841456</v>
      </c>
      <c r="H110" s="28">
        <f t="shared" si="30"/>
        <v>0.28126834997064004</v>
      </c>
      <c r="I110" s="27">
        <v>3.29</v>
      </c>
      <c r="J110" s="27">
        <v>1.5</v>
      </c>
      <c r="K110" s="27">
        <v>12.24</v>
      </c>
      <c r="L110" s="27">
        <v>0</v>
      </c>
      <c r="M110" s="27">
        <v>17.03</v>
      </c>
      <c r="N110" s="29">
        <v>-14615.874</v>
      </c>
      <c r="O110" s="29">
        <v>141206.443</v>
      </c>
      <c r="P110" s="29">
        <v>29829.756000000001</v>
      </c>
      <c r="Q110" s="29">
        <v>59449.016000000003</v>
      </c>
      <c r="R110" s="29">
        <f t="shared" si="32"/>
        <v>200655.459</v>
      </c>
      <c r="S110" s="29">
        <f t="shared" si="33"/>
        <v>186039.58499999999</v>
      </c>
      <c r="T110" s="29">
        <f t="shared" ref="T110:T141" si="34">+R110/E110</f>
        <v>3242.9165090909091</v>
      </c>
      <c r="U110" s="29">
        <f t="shared" si="23"/>
        <v>2760.8194424242424</v>
      </c>
      <c r="V110" s="29">
        <f t="shared" si="24"/>
        <v>2524.6032969696971</v>
      </c>
      <c r="W110" s="29">
        <f t="shared" si="25"/>
        <v>2282.1243313131313</v>
      </c>
      <c r="X110" s="29">
        <f t="shared" si="26"/>
        <v>250.98358567493113</v>
      </c>
      <c r="Y110" s="30">
        <f t="shared" si="27"/>
        <v>229.50939063360883</v>
      </c>
    </row>
    <row r="111" spans="1:25" s="5" customFormat="1">
      <c r="A111" s="4" t="s">
        <v>35</v>
      </c>
      <c r="B111" s="12" t="s">
        <v>101</v>
      </c>
      <c r="C111" s="12" t="s">
        <v>102</v>
      </c>
      <c r="D111" s="33">
        <v>78</v>
      </c>
      <c r="E111" s="31">
        <v>77.375</v>
      </c>
      <c r="F111" s="31">
        <f t="shared" si="31"/>
        <v>21.09</v>
      </c>
      <c r="G111" s="32">
        <f t="shared" ref="G111:G142" si="35">+I111/F111</f>
        <v>0.4751066856330014</v>
      </c>
      <c r="H111" s="32">
        <f t="shared" ref="H111:H142" si="36">+(I111+J111)/F111</f>
        <v>0.65007112375533427</v>
      </c>
      <c r="I111" s="31">
        <v>10.02</v>
      </c>
      <c r="J111" s="31">
        <v>3.69</v>
      </c>
      <c r="K111" s="31">
        <v>7.38</v>
      </c>
      <c r="L111" s="31">
        <v>2.25</v>
      </c>
      <c r="M111" s="31">
        <v>23.34</v>
      </c>
      <c r="N111" s="33">
        <v>-28155.227999999999</v>
      </c>
      <c r="O111" s="33">
        <v>204408.81200000001</v>
      </c>
      <c r="P111" s="33">
        <v>17305.835999999999</v>
      </c>
      <c r="Q111" s="33">
        <v>37398.349000000002</v>
      </c>
      <c r="R111" s="33">
        <f t="shared" si="32"/>
        <v>241807.16100000002</v>
      </c>
      <c r="S111" s="33">
        <f t="shared" si="33"/>
        <v>213651.93300000002</v>
      </c>
      <c r="T111" s="33">
        <f t="shared" si="34"/>
        <v>3125.1329369951536</v>
      </c>
      <c r="U111" s="33">
        <f t="shared" si="23"/>
        <v>2901.4710823909531</v>
      </c>
      <c r="V111" s="33">
        <f t="shared" si="24"/>
        <v>2537.5909143780291</v>
      </c>
      <c r="W111" s="33">
        <f t="shared" si="25"/>
        <v>2641.7940161550891</v>
      </c>
      <c r="X111" s="33">
        <f t="shared" si="26"/>
        <v>263.77009839917758</v>
      </c>
      <c r="Y111" s="34">
        <f t="shared" si="27"/>
        <v>230.69008312527538</v>
      </c>
    </row>
    <row r="112" spans="1:25" s="5" customFormat="1">
      <c r="A112" s="19" t="s">
        <v>35</v>
      </c>
      <c r="B112" s="26" t="s">
        <v>101</v>
      </c>
      <c r="C112" s="26" t="s">
        <v>104</v>
      </c>
      <c r="D112" s="29">
        <v>82</v>
      </c>
      <c r="E112" s="27">
        <v>84</v>
      </c>
      <c r="F112" s="27">
        <f t="shared" si="31"/>
        <v>25.31</v>
      </c>
      <c r="G112" s="28">
        <f t="shared" si="35"/>
        <v>0.33109442907941528</v>
      </c>
      <c r="H112" s="28">
        <f t="shared" si="36"/>
        <v>0.54405373370209409</v>
      </c>
      <c r="I112" s="27">
        <v>8.3800000000000008</v>
      </c>
      <c r="J112" s="27">
        <v>5.39</v>
      </c>
      <c r="K112" s="27">
        <v>11.54</v>
      </c>
      <c r="L112" s="27">
        <v>1.72</v>
      </c>
      <c r="M112" s="27">
        <v>27.03</v>
      </c>
      <c r="N112" s="29">
        <v>-29658.361000000001</v>
      </c>
      <c r="O112" s="29">
        <v>230626.72700000001</v>
      </c>
      <c r="P112" s="29">
        <v>19023.707999999999</v>
      </c>
      <c r="Q112" s="29">
        <v>41936.641000000003</v>
      </c>
      <c r="R112" s="29">
        <f t="shared" si="32"/>
        <v>272563.36800000002</v>
      </c>
      <c r="S112" s="29">
        <f t="shared" si="33"/>
        <v>242905.00700000001</v>
      </c>
      <c r="T112" s="29">
        <f t="shared" si="34"/>
        <v>3244.8020000000001</v>
      </c>
      <c r="U112" s="29">
        <f t="shared" si="23"/>
        <v>3018.329285714286</v>
      </c>
      <c r="V112" s="29">
        <f t="shared" si="24"/>
        <v>2665.2535595238096</v>
      </c>
      <c r="W112" s="29">
        <f t="shared" si="25"/>
        <v>2745.5562738095241</v>
      </c>
      <c r="X112" s="29">
        <f t="shared" si="26"/>
        <v>274.39357142857148</v>
      </c>
      <c r="Y112" s="30">
        <f t="shared" si="27"/>
        <v>242.29577813852814</v>
      </c>
    </row>
    <row r="113" spans="1:25" s="5" customFormat="1">
      <c r="A113" s="4" t="s">
        <v>35</v>
      </c>
      <c r="B113" s="12" t="s">
        <v>101</v>
      </c>
      <c r="C113" s="12" t="s">
        <v>105</v>
      </c>
      <c r="D113" s="33">
        <v>72</v>
      </c>
      <c r="E113" s="31">
        <v>74</v>
      </c>
      <c r="F113" s="31">
        <f t="shared" si="31"/>
        <v>21.23</v>
      </c>
      <c r="G113" s="32">
        <f t="shared" si="35"/>
        <v>0.20866698068770606</v>
      </c>
      <c r="H113" s="32">
        <f t="shared" si="36"/>
        <v>0.48186528497409326</v>
      </c>
      <c r="I113" s="31">
        <v>4.43</v>
      </c>
      <c r="J113" s="31">
        <v>5.8</v>
      </c>
      <c r="K113" s="31">
        <v>11</v>
      </c>
      <c r="L113" s="31">
        <v>2</v>
      </c>
      <c r="M113" s="31">
        <v>23.23</v>
      </c>
      <c r="N113" s="33">
        <v>-26604.027999999998</v>
      </c>
      <c r="O113" s="33">
        <v>177351.34299999999</v>
      </c>
      <c r="P113" s="33">
        <v>35417.375999999997</v>
      </c>
      <c r="Q113" s="33">
        <v>54693.353999999999</v>
      </c>
      <c r="R113" s="33">
        <f t="shared" si="32"/>
        <v>232044.69699999999</v>
      </c>
      <c r="S113" s="33">
        <f t="shared" si="33"/>
        <v>205440.66899999999</v>
      </c>
      <c r="T113" s="33">
        <f t="shared" si="34"/>
        <v>3135.7391486486486</v>
      </c>
      <c r="U113" s="33">
        <f t="shared" si="23"/>
        <v>2657.1259594594594</v>
      </c>
      <c r="V113" s="33">
        <f t="shared" si="24"/>
        <v>2297.6120675675675</v>
      </c>
      <c r="W113" s="33">
        <f t="shared" si="25"/>
        <v>2396.6397702702702</v>
      </c>
      <c r="X113" s="33">
        <f t="shared" si="26"/>
        <v>241.55690540540539</v>
      </c>
      <c r="Y113" s="34">
        <f t="shared" si="27"/>
        <v>208.87382432432432</v>
      </c>
    </row>
    <row r="114" spans="1:25" s="5" customFormat="1">
      <c r="A114" s="19" t="s">
        <v>35</v>
      </c>
      <c r="B114" s="26" t="s">
        <v>101</v>
      </c>
      <c r="C114" s="26" t="s">
        <v>107</v>
      </c>
      <c r="D114" s="29">
        <v>82</v>
      </c>
      <c r="E114" s="27">
        <v>82.25</v>
      </c>
      <c r="F114" s="27">
        <f t="shared" si="31"/>
        <v>21.939999999999998</v>
      </c>
      <c r="G114" s="28">
        <f t="shared" si="35"/>
        <v>0.36554238833181407</v>
      </c>
      <c r="H114" s="28">
        <f t="shared" si="36"/>
        <v>0.47037374658158621</v>
      </c>
      <c r="I114" s="27">
        <v>8.02</v>
      </c>
      <c r="J114" s="27">
        <v>2.2999999999999998</v>
      </c>
      <c r="K114" s="27">
        <v>11.62</v>
      </c>
      <c r="L114" s="27">
        <v>1.5</v>
      </c>
      <c r="M114" s="27">
        <v>23.44</v>
      </c>
      <c r="N114" s="29">
        <v>-29075.253000000001</v>
      </c>
      <c r="O114" s="29">
        <v>191402.82699999999</v>
      </c>
      <c r="P114" s="29">
        <v>18751.223999999998</v>
      </c>
      <c r="Q114" s="29">
        <v>42064.767</v>
      </c>
      <c r="R114" s="29">
        <f t="shared" si="32"/>
        <v>233467.59399999998</v>
      </c>
      <c r="S114" s="29">
        <f t="shared" si="33"/>
        <v>204392.34099999999</v>
      </c>
      <c r="T114" s="29">
        <f t="shared" si="34"/>
        <v>2838.5117811550149</v>
      </c>
      <c r="U114" s="29">
        <f t="shared" si="23"/>
        <v>2610.5333738601821</v>
      </c>
      <c r="V114" s="29">
        <f t="shared" si="24"/>
        <v>2257.0348571428572</v>
      </c>
      <c r="W114" s="29">
        <f t="shared" si="25"/>
        <v>2327.0860425531914</v>
      </c>
      <c r="X114" s="29">
        <f t="shared" si="26"/>
        <v>237.3212158054711</v>
      </c>
      <c r="Y114" s="30">
        <f t="shared" si="27"/>
        <v>205.18498701298702</v>
      </c>
    </row>
    <row r="115" spans="1:25" s="5" customFormat="1">
      <c r="A115" s="4" t="s">
        <v>35</v>
      </c>
      <c r="B115" s="12" t="s">
        <v>101</v>
      </c>
      <c r="C115" s="12" t="s">
        <v>108</v>
      </c>
      <c r="D115" s="33">
        <v>81</v>
      </c>
      <c r="E115" s="31">
        <v>79.875</v>
      </c>
      <c r="F115" s="31">
        <f t="shared" ref="F115:F146" si="37">+I115+J115+K115</f>
        <v>24.01</v>
      </c>
      <c r="G115" s="32">
        <f t="shared" si="35"/>
        <v>0.35235318617242817</v>
      </c>
      <c r="H115" s="32">
        <f t="shared" si="36"/>
        <v>0.46647230320699712</v>
      </c>
      <c r="I115" s="31">
        <v>8.4600000000000009</v>
      </c>
      <c r="J115" s="31">
        <v>2.74</v>
      </c>
      <c r="K115" s="31">
        <v>12.81</v>
      </c>
      <c r="L115" s="31">
        <v>2</v>
      </c>
      <c r="M115" s="31">
        <v>26.01</v>
      </c>
      <c r="N115" s="33">
        <v>-27207.057000000001</v>
      </c>
      <c r="O115" s="33">
        <v>224441.54199999999</v>
      </c>
      <c r="P115" s="33">
        <v>23910.936000000002</v>
      </c>
      <c r="Q115" s="33">
        <v>42204.065999999999</v>
      </c>
      <c r="R115" s="33">
        <f t="shared" ref="R115:R146" si="38">+Q115+O115</f>
        <v>266645.60800000001</v>
      </c>
      <c r="S115" s="33">
        <f t="shared" ref="S115:S146" si="39">+R115+N115</f>
        <v>239438.55100000001</v>
      </c>
      <c r="T115" s="33">
        <f t="shared" si="34"/>
        <v>3338.2861721439749</v>
      </c>
      <c r="U115" s="33">
        <f t="shared" si="23"/>
        <v>3038.9317308294212</v>
      </c>
      <c r="V115" s="33">
        <f t="shared" si="24"/>
        <v>2698.311298904538</v>
      </c>
      <c r="W115" s="33">
        <f t="shared" si="25"/>
        <v>2809.9097589984349</v>
      </c>
      <c r="X115" s="33">
        <f t="shared" si="26"/>
        <v>276.26652098449284</v>
      </c>
      <c r="Y115" s="34">
        <f t="shared" si="27"/>
        <v>245.30102717313983</v>
      </c>
    </row>
    <row r="116" spans="1:25" s="5" customFormat="1">
      <c r="A116" s="19" t="s">
        <v>35</v>
      </c>
      <c r="B116" s="26" t="s">
        <v>101</v>
      </c>
      <c r="C116" s="26" t="s">
        <v>109</v>
      </c>
      <c r="D116" s="29">
        <v>67</v>
      </c>
      <c r="E116" s="27">
        <v>69.25</v>
      </c>
      <c r="F116" s="27">
        <f t="shared" si="37"/>
        <v>21.99</v>
      </c>
      <c r="G116" s="28">
        <f t="shared" si="35"/>
        <v>0.21600727603456119</v>
      </c>
      <c r="H116" s="28">
        <f t="shared" si="36"/>
        <v>0.61937244201909958</v>
      </c>
      <c r="I116" s="27">
        <v>4.75</v>
      </c>
      <c r="J116" s="27">
        <v>8.8699999999999992</v>
      </c>
      <c r="K116" s="27">
        <v>8.3699999999999992</v>
      </c>
      <c r="L116" s="27">
        <v>1.88</v>
      </c>
      <c r="M116" s="27">
        <v>23.87</v>
      </c>
      <c r="N116" s="29">
        <v>-23467.409</v>
      </c>
      <c r="O116" s="29">
        <v>178840.31099999999</v>
      </c>
      <c r="P116" s="29">
        <v>13289.088</v>
      </c>
      <c r="Q116" s="29">
        <v>31437.49</v>
      </c>
      <c r="R116" s="29">
        <f t="shared" si="38"/>
        <v>210277.80099999998</v>
      </c>
      <c r="S116" s="29">
        <f t="shared" si="39"/>
        <v>186810.39199999999</v>
      </c>
      <c r="T116" s="29">
        <f t="shared" si="34"/>
        <v>3036.5025415162449</v>
      </c>
      <c r="U116" s="29">
        <f t="shared" si="23"/>
        <v>2844.6023537906135</v>
      </c>
      <c r="V116" s="29">
        <f t="shared" si="24"/>
        <v>2505.7228014440434</v>
      </c>
      <c r="W116" s="29">
        <f t="shared" si="25"/>
        <v>2582.5315667870036</v>
      </c>
      <c r="X116" s="29">
        <f t="shared" si="26"/>
        <v>258.60021398096484</v>
      </c>
      <c r="Y116" s="30">
        <f t="shared" si="27"/>
        <v>227.79298194945849</v>
      </c>
    </row>
    <row r="117" spans="1:25" s="5" customFormat="1">
      <c r="A117" s="4" t="s">
        <v>35</v>
      </c>
      <c r="B117" s="12" t="s">
        <v>101</v>
      </c>
      <c r="C117" s="12" t="s">
        <v>111</v>
      </c>
      <c r="D117" s="33">
        <v>71</v>
      </c>
      <c r="E117" s="31">
        <v>71.375</v>
      </c>
      <c r="F117" s="31">
        <f t="shared" si="37"/>
        <v>18.5</v>
      </c>
      <c r="G117" s="32">
        <f t="shared" si="35"/>
        <v>0.49891891891891893</v>
      </c>
      <c r="H117" s="32">
        <f t="shared" si="36"/>
        <v>0.55297297297297299</v>
      </c>
      <c r="I117" s="31">
        <v>9.23</v>
      </c>
      <c r="J117" s="31">
        <v>1</v>
      </c>
      <c r="K117" s="31">
        <v>8.27</v>
      </c>
      <c r="L117" s="31">
        <v>1.76</v>
      </c>
      <c r="M117" s="31">
        <v>20.260000000000002</v>
      </c>
      <c r="N117" s="33">
        <v>-22735.7</v>
      </c>
      <c r="O117" s="33">
        <v>213822.21900000001</v>
      </c>
      <c r="P117" s="33">
        <v>14408.664000000001</v>
      </c>
      <c r="Q117" s="33">
        <v>31251.686000000002</v>
      </c>
      <c r="R117" s="33">
        <f t="shared" si="38"/>
        <v>245073.90500000003</v>
      </c>
      <c r="S117" s="33">
        <f t="shared" si="39"/>
        <v>222338.20500000002</v>
      </c>
      <c r="T117" s="33">
        <f t="shared" si="34"/>
        <v>3433.6098774080565</v>
      </c>
      <c r="U117" s="33">
        <f t="shared" si="23"/>
        <v>3231.7371768826624</v>
      </c>
      <c r="V117" s="33">
        <f t="shared" si="24"/>
        <v>2913.1984728546413</v>
      </c>
      <c r="W117" s="33">
        <f t="shared" si="25"/>
        <v>2995.75788441331</v>
      </c>
      <c r="X117" s="33">
        <f t="shared" si="26"/>
        <v>293.79428880751476</v>
      </c>
      <c r="Y117" s="34">
        <f t="shared" si="27"/>
        <v>264.8362248049674</v>
      </c>
    </row>
    <row r="118" spans="1:25" s="5" customFormat="1">
      <c r="A118" s="19" t="s">
        <v>35</v>
      </c>
      <c r="B118" s="26" t="s">
        <v>101</v>
      </c>
      <c r="C118" s="26" t="s">
        <v>112</v>
      </c>
      <c r="D118" s="29">
        <v>63</v>
      </c>
      <c r="E118" s="27">
        <v>64.25</v>
      </c>
      <c r="F118" s="27">
        <f t="shared" si="37"/>
        <v>19.64</v>
      </c>
      <c r="G118" s="28">
        <f t="shared" si="35"/>
        <v>0.16598778004073317</v>
      </c>
      <c r="H118" s="28">
        <f t="shared" si="36"/>
        <v>0.20926680244399182</v>
      </c>
      <c r="I118" s="27">
        <v>3.26</v>
      </c>
      <c r="J118" s="27">
        <v>0.85</v>
      </c>
      <c r="K118" s="27">
        <v>15.53</v>
      </c>
      <c r="L118" s="27">
        <v>0</v>
      </c>
      <c r="M118" s="27">
        <v>19.64</v>
      </c>
      <c r="N118" s="29">
        <v>-22297.057000000001</v>
      </c>
      <c r="O118" s="29">
        <v>157439.37899999999</v>
      </c>
      <c r="P118" s="29">
        <v>13688.075999999999</v>
      </c>
      <c r="Q118" s="29">
        <v>32064.291000000001</v>
      </c>
      <c r="R118" s="29">
        <f t="shared" si="38"/>
        <v>189503.66999999998</v>
      </c>
      <c r="S118" s="29">
        <f t="shared" si="39"/>
        <v>167206.61299999998</v>
      </c>
      <c r="T118" s="29">
        <f t="shared" si="34"/>
        <v>2949.473463035019</v>
      </c>
      <c r="U118" s="29">
        <f t="shared" si="23"/>
        <v>2736.4294785992215</v>
      </c>
      <c r="V118" s="29">
        <f t="shared" si="24"/>
        <v>2389.3935719844353</v>
      </c>
      <c r="W118" s="29">
        <f t="shared" si="25"/>
        <v>2450.4183501945522</v>
      </c>
      <c r="X118" s="29">
        <f t="shared" si="26"/>
        <v>248.76631623629285</v>
      </c>
      <c r="Y118" s="30">
        <f t="shared" si="27"/>
        <v>217.21759745313048</v>
      </c>
    </row>
    <row r="119" spans="1:25" s="5" customFormat="1">
      <c r="A119" s="4" t="s">
        <v>35</v>
      </c>
      <c r="B119" s="12" t="s">
        <v>101</v>
      </c>
      <c r="C119" s="12" t="s">
        <v>113</v>
      </c>
      <c r="D119" s="33">
        <v>73</v>
      </c>
      <c r="E119" s="31">
        <v>72.625</v>
      </c>
      <c r="F119" s="31">
        <f t="shared" si="37"/>
        <v>24.34</v>
      </c>
      <c r="G119" s="32">
        <f t="shared" si="35"/>
        <v>0.26499589153656533</v>
      </c>
      <c r="H119" s="32">
        <f t="shared" si="36"/>
        <v>0.3656532456861134</v>
      </c>
      <c r="I119" s="31">
        <v>6.45</v>
      </c>
      <c r="J119" s="31">
        <v>2.4500000000000002</v>
      </c>
      <c r="K119" s="31">
        <v>15.44</v>
      </c>
      <c r="L119" s="31">
        <v>1.75</v>
      </c>
      <c r="M119" s="31">
        <v>26.09</v>
      </c>
      <c r="N119" s="33">
        <v>-27203.77</v>
      </c>
      <c r="O119" s="33">
        <v>192643.698</v>
      </c>
      <c r="P119" s="33">
        <v>14031.227999999999</v>
      </c>
      <c r="Q119" s="33">
        <v>35416.972999999998</v>
      </c>
      <c r="R119" s="33">
        <f t="shared" si="38"/>
        <v>228060.671</v>
      </c>
      <c r="S119" s="33">
        <f t="shared" si="39"/>
        <v>200856.90100000001</v>
      </c>
      <c r="T119" s="33">
        <f t="shared" si="34"/>
        <v>3140.2502030981068</v>
      </c>
      <c r="U119" s="33">
        <f t="shared" si="23"/>
        <v>2947.0491290877799</v>
      </c>
      <c r="V119" s="33">
        <f t="shared" si="24"/>
        <v>2572.4705404475044</v>
      </c>
      <c r="W119" s="33">
        <f t="shared" si="25"/>
        <v>2652.5810395869194</v>
      </c>
      <c r="X119" s="33">
        <f t="shared" si="26"/>
        <v>267.91355718979815</v>
      </c>
      <c r="Y119" s="34">
        <f t="shared" si="27"/>
        <v>233.86095822250039</v>
      </c>
    </row>
    <row r="120" spans="1:25" s="5" customFormat="1">
      <c r="A120" s="19" t="s">
        <v>35</v>
      </c>
      <c r="B120" s="26" t="s">
        <v>101</v>
      </c>
      <c r="C120" s="26" t="s">
        <v>114</v>
      </c>
      <c r="D120" s="29">
        <v>66</v>
      </c>
      <c r="E120" s="27">
        <v>64.625</v>
      </c>
      <c r="F120" s="27">
        <f t="shared" si="37"/>
        <v>19.22</v>
      </c>
      <c r="G120" s="28">
        <f t="shared" si="35"/>
        <v>0.27835587929240374</v>
      </c>
      <c r="H120" s="28">
        <f t="shared" si="36"/>
        <v>0.27835587929240374</v>
      </c>
      <c r="I120" s="27">
        <v>5.35</v>
      </c>
      <c r="J120" s="27">
        <v>0</v>
      </c>
      <c r="K120" s="27">
        <v>13.87</v>
      </c>
      <c r="L120" s="27">
        <v>1.75</v>
      </c>
      <c r="M120" s="27">
        <v>20.97</v>
      </c>
      <c r="N120" s="29">
        <v>-22451.165000000001</v>
      </c>
      <c r="O120" s="29">
        <v>174822.326</v>
      </c>
      <c r="P120" s="29">
        <v>17255.088</v>
      </c>
      <c r="Q120" s="29">
        <v>35508.504000000001</v>
      </c>
      <c r="R120" s="29">
        <f t="shared" si="38"/>
        <v>210330.83000000002</v>
      </c>
      <c r="S120" s="29">
        <f t="shared" si="39"/>
        <v>187879.66500000001</v>
      </c>
      <c r="T120" s="29">
        <f t="shared" si="34"/>
        <v>3254.6356673114124</v>
      </c>
      <c r="U120" s="29">
        <f t="shared" si="23"/>
        <v>2987.6323713733082</v>
      </c>
      <c r="V120" s="29">
        <f t="shared" si="24"/>
        <v>2640.2255628626694</v>
      </c>
      <c r="W120" s="29">
        <f t="shared" si="25"/>
        <v>2705.1810599613154</v>
      </c>
      <c r="X120" s="29">
        <f t="shared" si="26"/>
        <v>271.60294285211893</v>
      </c>
      <c r="Y120" s="30">
        <f t="shared" si="27"/>
        <v>240.02050571478813</v>
      </c>
    </row>
    <row r="121" spans="1:25" s="5" customFormat="1">
      <c r="A121" s="4" t="s">
        <v>35</v>
      </c>
      <c r="B121" s="12" t="s">
        <v>123</v>
      </c>
      <c r="C121" s="12" t="s">
        <v>125</v>
      </c>
      <c r="D121" s="33">
        <v>77</v>
      </c>
      <c r="E121" s="31">
        <v>76</v>
      </c>
      <c r="F121" s="31">
        <f t="shared" si="37"/>
        <v>22.23</v>
      </c>
      <c r="G121" s="32">
        <f t="shared" si="35"/>
        <v>0.203778677462888</v>
      </c>
      <c r="H121" s="32">
        <f t="shared" si="36"/>
        <v>0.23931623931623933</v>
      </c>
      <c r="I121" s="31">
        <v>4.53</v>
      </c>
      <c r="J121" s="31">
        <v>0.79</v>
      </c>
      <c r="K121" s="31">
        <v>16.91</v>
      </c>
      <c r="L121" s="31">
        <v>2</v>
      </c>
      <c r="M121" s="31">
        <v>24.23</v>
      </c>
      <c r="N121" s="33">
        <v>-33674.489000000001</v>
      </c>
      <c r="O121" s="33">
        <v>198348.70800000001</v>
      </c>
      <c r="P121" s="33">
        <v>18335.448</v>
      </c>
      <c r="Q121" s="33">
        <v>46506.944000000003</v>
      </c>
      <c r="R121" s="33">
        <f t="shared" si="38"/>
        <v>244855.652</v>
      </c>
      <c r="S121" s="33">
        <f t="shared" si="39"/>
        <v>211181.163</v>
      </c>
      <c r="T121" s="33">
        <f t="shared" si="34"/>
        <v>3221.784894736842</v>
      </c>
      <c r="U121" s="33">
        <f t="shared" si="23"/>
        <v>2980.529</v>
      </c>
      <c r="V121" s="33">
        <f t="shared" si="24"/>
        <v>2537.4436184210526</v>
      </c>
      <c r="W121" s="33">
        <f t="shared" si="25"/>
        <v>2609.8514210526318</v>
      </c>
      <c r="X121" s="33">
        <f t="shared" si="26"/>
        <v>270.95718181818182</v>
      </c>
      <c r="Y121" s="34">
        <f t="shared" si="27"/>
        <v>230.67669258373206</v>
      </c>
    </row>
    <row r="122" spans="1:25" s="5" customFormat="1">
      <c r="A122" s="19" t="s">
        <v>35</v>
      </c>
      <c r="B122" s="26" t="s">
        <v>123</v>
      </c>
      <c r="C122" s="26" t="s">
        <v>129</v>
      </c>
      <c r="D122" s="29">
        <v>66</v>
      </c>
      <c r="E122" s="27">
        <v>67.125</v>
      </c>
      <c r="F122" s="27">
        <f t="shared" si="37"/>
        <v>17.86</v>
      </c>
      <c r="G122" s="28">
        <f t="shared" si="35"/>
        <v>0.18924972004479285</v>
      </c>
      <c r="H122" s="28">
        <f t="shared" si="36"/>
        <v>0.40201567749160133</v>
      </c>
      <c r="I122" s="27">
        <v>3.38</v>
      </c>
      <c r="J122" s="27">
        <v>3.8</v>
      </c>
      <c r="K122" s="27">
        <v>10.68</v>
      </c>
      <c r="L122" s="27">
        <v>1.83</v>
      </c>
      <c r="M122" s="27">
        <v>19.690000000000001</v>
      </c>
      <c r="N122" s="29">
        <v>-28093.821</v>
      </c>
      <c r="O122" s="29">
        <v>161775.95600000001</v>
      </c>
      <c r="P122" s="29">
        <v>39540.78</v>
      </c>
      <c r="Q122" s="29">
        <v>64874.447999999997</v>
      </c>
      <c r="R122" s="29">
        <f t="shared" si="38"/>
        <v>226650.40400000001</v>
      </c>
      <c r="S122" s="29">
        <f t="shared" si="39"/>
        <v>198556.58300000001</v>
      </c>
      <c r="T122" s="29">
        <f t="shared" si="34"/>
        <v>3376.5423314711361</v>
      </c>
      <c r="U122" s="29">
        <f t="shared" si="23"/>
        <v>2787.4804320297953</v>
      </c>
      <c r="V122" s="29">
        <f t="shared" si="24"/>
        <v>2368.9505102420858</v>
      </c>
      <c r="W122" s="29">
        <f t="shared" si="25"/>
        <v>2410.0701080074487</v>
      </c>
      <c r="X122" s="29">
        <f t="shared" si="26"/>
        <v>253.40731200270866</v>
      </c>
      <c r="Y122" s="30">
        <f t="shared" si="27"/>
        <v>215.35913729473506</v>
      </c>
    </row>
    <row r="123" spans="1:25" s="5" customFormat="1">
      <c r="A123" s="4" t="s">
        <v>35</v>
      </c>
      <c r="B123" s="12" t="s">
        <v>123</v>
      </c>
      <c r="C123" s="12" t="s">
        <v>131</v>
      </c>
      <c r="D123" s="33">
        <v>91</v>
      </c>
      <c r="E123" s="31">
        <v>89.875</v>
      </c>
      <c r="F123" s="31">
        <f t="shared" si="37"/>
        <v>27.67</v>
      </c>
      <c r="G123" s="32">
        <f t="shared" si="35"/>
        <v>0.2385254788579689</v>
      </c>
      <c r="H123" s="32">
        <f t="shared" si="36"/>
        <v>0.34333212865919766</v>
      </c>
      <c r="I123" s="31">
        <v>6.6</v>
      </c>
      <c r="J123" s="31">
        <v>2.9</v>
      </c>
      <c r="K123" s="31">
        <v>18.170000000000002</v>
      </c>
      <c r="L123" s="31">
        <v>2</v>
      </c>
      <c r="M123" s="31">
        <v>29.67</v>
      </c>
      <c r="N123" s="33">
        <v>-39420.177000000003</v>
      </c>
      <c r="O123" s="33">
        <v>218426.75</v>
      </c>
      <c r="P123" s="33">
        <v>52861.644</v>
      </c>
      <c r="Q123" s="33">
        <v>82529.013999999996</v>
      </c>
      <c r="R123" s="33">
        <f t="shared" si="38"/>
        <v>300955.76399999997</v>
      </c>
      <c r="S123" s="33">
        <f t="shared" si="39"/>
        <v>261535.58699999997</v>
      </c>
      <c r="T123" s="33">
        <f t="shared" si="34"/>
        <v>3348.6037719054239</v>
      </c>
      <c r="U123" s="33">
        <f t="shared" si="23"/>
        <v>2760.4352712100135</v>
      </c>
      <c r="V123" s="33">
        <f t="shared" si="24"/>
        <v>2321.8241223922109</v>
      </c>
      <c r="W123" s="33">
        <f t="shared" si="25"/>
        <v>2430.3393602225315</v>
      </c>
      <c r="X123" s="33">
        <f t="shared" si="26"/>
        <v>250.94866101909213</v>
      </c>
      <c r="Y123" s="34">
        <f t="shared" si="27"/>
        <v>211.07492021747373</v>
      </c>
    </row>
    <row r="124" spans="1:25" s="5" customFormat="1">
      <c r="A124" s="19" t="s">
        <v>35</v>
      </c>
      <c r="B124" s="26" t="s">
        <v>123</v>
      </c>
      <c r="C124" s="26" t="s">
        <v>132</v>
      </c>
      <c r="D124" s="29">
        <v>64</v>
      </c>
      <c r="E124" s="27">
        <v>62.625</v>
      </c>
      <c r="F124" s="27">
        <f t="shared" si="37"/>
        <v>18.32</v>
      </c>
      <c r="G124" s="28">
        <f t="shared" si="35"/>
        <v>0.5393013100436681</v>
      </c>
      <c r="H124" s="28">
        <f t="shared" si="36"/>
        <v>0.70305676855895205</v>
      </c>
      <c r="I124" s="27">
        <v>9.8800000000000008</v>
      </c>
      <c r="J124" s="27">
        <v>3</v>
      </c>
      <c r="K124" s="27">
        <v>5.44</v>
      </c>
      <c r="L124" s="27">
        <v>2</v>
      </c>
      <c r="M124" s="27">
        <v>20.32</v>
      </c>
      <c r="N124" s="29">
        <v>-26706.223999999998</v>
      </c>
      <c r="O124" s="29">
        <v>165118.06200000001</v>
      </c>
      <c r="P124" s="29">
        <v>28691.256000000001</v>
      </c>
      <c r="Q124" s="29">
        <v>52797.286999999997</v>
      </c>
      <c r="R124" s="29">
        <f t="shared" si="38"/>
        <v>217915.34899999999</v>
      </c>
      <c r="S124" s="29">
        <f t="shared" si="39"/>
        <v>191209.125</v>
      </c>
      <c r="T124" s="29">
        <f t="shared" si="34"/>
        <v>3479.6862115768463</v>
      </c>
      <c r="U124" s="29">
        <f t="shared" si="23"/>
        <v>3021.5424031936127</v>
      </c>
      <c r="V124" s="29">
        <f t="shared" si="24"/>
        <v>2595.0957125748505</v>
      </c>
      <c r="W124" s="29">
        <f t="shared" si="25"/>
        <v>2636.6157604790419</v>
      </c>
      <c r="X124" s="29">
        <f t="shared" si="26"/>
        <v>274.68567301760118</v>
      </c>
      <c r="Y124" s="30">
        <f t="shared" si="27"/>
        <v>235.91779205225913</v>
      </c>
    </row>
    <row r="125" spans="1:25" s="5" customFormat="1">
      <c r="A125" s="4" t="s">
        <v>35</v>
      </c>
      <c r="B125" s="12" t="s">
        <v>135</v>
      </c>
      <c r="C125" s="12" t="s">
        <v>136</v>
      </c>
      <c r="D125" s="33">
        <v>72</v>
      </c>
      <c r="E125" s="31">
        <v>73.125</v>
      </c>
      <c r="F125" s="31">
        <f t="shared" si="37"/>
        <v>25.47</v>
      </c>
      <c r="G125" s="32">
        <f t="shared" si="35"/>
        <v>0.30742049469964666</v>
      </c>
      <c r="H125" s="32">
        <f t="shared" si="36"/>
        <v>0.45111896348645469</v>
      </c>
      <c r="I125" s="31">
        <v>7.83</v>
      </c>
      <c r="J125" s="31">
        <v>3.66</v>
      </c>
      <c r="K125" s="31">
        <v>13.98</v>
      </c>
      <c r="L125" s="31">
        <v>0</v>
      </c>
      <c r="M125" s="31">
        <v>25.47</v>
      </c>
      <c r="N125" s="33">
        <v>-25408.776000000002</v>
      </c>
      <c r="O125" s="33">
        <v>199597.37599999999</v>
      </c>
      <c r="P125" s="33">
        <v>18607.86</v>
      </c>
      <c r="Q125" s="33">
        <v>51153.332000000002</v>
      </c>
      <c r="R125" s="33">
        <f t="shared" si="38"/>
        <v>250750.70799999998</v>
      </c>
      <c r="S125" s="33">
        <f t="shared" si="39"/>
        <v>225341.93199999997</v>
      </c>
      <c r="T125" s="33">
        <f t="shared" si="34"/>
        <v>3429.0695111111108</v>
      </c>
      <c r="U125" s="33">
        <f t="shared" si="23"/>
        <v>3174.6030495726495</v>
      </c>
      <c r="V125" s="33">
        <f t="shared" si="24"/>
        <v>2827.1326085470082</v>
      </c>
      <c r="W125" s="33">
        <f t="shared" si="25"/>
        <v>2729.5367658119658</v>
      </c>
      <c r="X125" s="33">
        <f t="shared" si="26"/>
        <v>288.60027723387725</v>
      </c>
      <c r="Y125" s="34">
        <f t="shared" si="27"/>
        <v>257.0120553224553</v>
      </c>
    </row>
    <row r="126" spans="1:25" s="5" customFormat="1">
      <c r="A126" s="19" t="s">
        <v>35</v>
      </c>
      <c r="B126" s="26" t="s">
        <v>135</v>
      </c>
      <c r="C126" s="26" t="s">
        <v>137</v>
      </c>
      <c r="D126" s="29">
        <v>73</v>
      </c>
      <c r="E126" s="27">
        <v>75.375</v>
      </c>
      <c r="F126" s="27">
        <f t="shared" si="37"/>
        <v>24.5</v>
      </c>
      <c r="G126" s="28">
        <f t="shared" si="35"/>
        <v>0.16</v>
      </c>
      <c r="H126" s="28">
        <f t="shared" si="36"/>
        <v>0.51795918367346938</v>
      </c>
      <c r="I126" s="27">
        <v>3.92</v>
      </c>
      <c r="J126" s="27">
        <v>8.77</v>
      </c>
      <c r="K126" s="27">
        <v>11.81</v>
      </c>
      <c r="L126" s="27">
        <v>1</v>
      </c>
      <c r="M126" s="27">
        <v>25.5</v>
      </c>
      <c r="N126" s="29">
        <v>-25213.550999999999</v>
      </c>
      <c r="O126" s="29">
        <v>198862.299</v>
      </c>
      <c r="P126" s="29">
        <v>24187.56</v>
      </c>
      <c r="Q126" s="29">
        <v>41305.980000000003</v>
      </c>
      <c r="R126" s="29">
        <f t="shared" si="38"/>
        <v>240168.27900000001</v>
      </c>
      <c r="S126" s="29">
        <f t="shared" si="39"/>
        <v>214954.728</v>
      </c>
      <c r="T126" s="29">
        <f t="shared" si="34"/>
        <v>3186.3121592039802</v>
      </c>
      <c r="U126" s="29">
        <f t="shared" si="23"/>
        <v>2865.4158407960199</v>
      </c>
      <c r="V126" s="29">
        <f t="shared" si="24"/>
        <v>2530.9077014925374</v>
      </c>
      <c r="W126" s="29">
        <f t="shared" si="25"/>
        <v>2638.305791044776</v>
      </c>
      <c r="X126" s="29">
        <f t="shared" si="26"/>
        <v>260.49234916327453</v>
      </c>
      <c r="Y126" s="30">
        <f t="shared" si="27"/>
        <v>230.0825183175034</v>
      </c>
    </row>
    <row r="127" spans="1:25" s="5" customFormat="1">
      <c r="A127" s="4" t="s">
        <v>35</v>
      </c>
      <c r="B127" s="12" t="s">
        <v>135</v>
      </c>
      <c r="C127" s="12" t="s">
        <v>138</v>
      </c>
      <c r="D127" s="33">
        <v>76</v>
      </c>
      <c r="E127" s="31">
        <v>75.75</v>
      </c>
      <c r="F127" s="31">
        <f t="shared" si="37"/>
        <v>22.580000000000002</v>
      </c>
      <c r="G127" s="32">
        <f t="shared" si="35"/>
        <v>0.36802480070859167</v>
      </c>
      <c r="H127" s="32">
        <f t="shared" si="36"/>
        <v>0.52922940655447304</v>
      </c>
      <c r="I127" s="31">
        <v>8.31</v>
      </c>
      <c r="J127" s="31">
        <v>3.64</v>
      </c>
      <c r="K127" s="31">
        <v>10.63</v>
      </c>
      <c r="L127" s="31">
        <v>1</v>
      </c>
      <c r="M127" s="31">
        <v>23.58</v>
      </c>
      <c r="N127" s="33">
        <v>-25034.164000000001</v>
      </c>
      <c r="O127" s="33">
        <v>196632.916</v>
      </c>
      <c r="P127" s="33">
        <v>14229.54</v>
      </c>
      <c r="Q127" s="33">
        <v>34483.726000000002</v>
      </c>
      <c r="R127" s="33">
        <f t="shared" si="38"/>
        <v>231116.64199999999</v>
      </c>
      <c r="S127" s="33">
        <f t="shared" si="39"/>
        <v>206082.478</v>
      </c>
      <c r="T127" s="33">
        <f t="shared" si="34"/>
        <v>3051.0447788778879</v>
      </c>
      <c r="U127" s="33">
        <f t="shared" si="23"/>
        <v>2863.1960660066006</v>
      </c>
      <c r="V127" s="33">
        <f t="shared" si="24"/>
        <v>2532.7120528052806</v>
      </c>
      <c r="W127" s="33">
        <f t="shared" si="25"/>
        <v>2595.8140726072606</v>
      </c>
      <c r="X127" s="33">
        <f t="shared" si="26"/>
        <v>260.29055145514553</v>
      </c>
      <c r="Y127" s="34">
        <f t="shared" si="27"/>
        <v>230.24655025502551</v>
      </c>
    </row>
    <row r="128" spans="1:25" s="5" customFormat="1">
      <c r="A128" s="19" t="s">
        <v>35</v>
      </c>
      <c r="B128" s="26" t="s">
        <v>135</v>
      </c>
      <c r="C128" s="26" t="s">
        <v>139</v>
      </c>
      <c r="D128" s="29">
        <v>68</v>
      </c>
      <c r="E128" s="27">
        <v>69.125</v>
      </c>
      <c r="F128" s="27">
        <f t="shared" si="37"/>
        <v>24.66</v>
      </c>
      <c r="G128" s="28">
        <f t="shared" si="35"/>
        <v>0.11922141119221411</v>
      </c>
      <c r="H128" s="28">
        <f t="shared" si="36"/>
        <v>0.53406326034063256</v>
      </c>
      <c r="I128" s="27">
        <v>2.94</v>
      </c>
      <c r="J128" s="27">
        <v>10.23</v>
      </c>
      <c r="K128" s="27">
        <v>11.49</v>
      </c>
      <c r="L128" s="27">
        <v>0</v>
      </c>
      <c r="M128" s="27">
        <v>24.66</v>
      </c>
      <c r="N128" s="29">
        <v>-25053.251</v>
      </c>
      <c r="O128" s="29">
        <v>188151.315</v>
      </c>
      <c r="P128" s="29">
        <v>23110.596000000001</v>
      </c>
      <c r="Q128" s="29">
        <v>57739.482000000004</v>
      </c>
      <c r="R128" s="29">
        <f t="shared" si="38"/>
        <v>245890.79700000002</v>
      </c>
      <c r="S128" s="29">
        <f t="shared" si="39"/>
        <v>220837.54600000003</v>
      </c>
      <c r="T128" s="29">
        <f t="shared" si="34"/>
        <v>3557.1905533453892</v>
      </c>
      <c r="U128" s="29">
        <f t="shared" si="23"/>
        <v>3222.8600506329117</v>
      </c>
      <c r="V128" s="29">
        <f t="shared" si="24"/>
        <v>2860.4260397830026</v>
      </c>
      <c r="W128" s="29">
        <f t="shared" si="25"/>
        <v>2721.8996745027125</v>
      </c>
      <c r="X128" s="29">
        <f t="shared" si="26"/>
        <v>292.9872773302647</v>
      </c>
      <c r="Y128" s="30">
        <f t="shared" si="27"/>
        <v>260.03873088936388</v>
      </c>
    </row>
    <row r="129" spans="1:25" s="5" customFormat="1">
      <c r="A129" s="4" t="s">
        <v>35</v>
      </c>
      <c r="B129" s="12" t="s">
        <v>135</v>
      </c>
      <c r="C129" s="12" t="s">
        <v>140</v>
      </c>
      <c r="D129" s="33">
        <v>79</v>
      </c>
      <c r="E129" s="31">
        <v>79.125</v>
      </c>
      <c r="F129" s="31">
        <f t="shared" si="37"/>
        <v>24.58</v>
      </c>
      <c r="G129" s="32">
        <f t="shared" si="35"/>
        <v>0.35313262815296992</v>
      </c>
      <c r="H129" s="32">
        <f t="shared" si="36"/>
        <v>0.47152156224572828</v>
      </c>
      <c r="I129" s="31">
        <v>8.68</v>
      </c>
      <c r="J129" s="31">
        <v>2.91</v>
      </c>
      <c r="K129" s="31">
        <v>12.99</v>
      </c>
      <c r="L129" s="31">
        <v>0.88</v>
      </c>
      <c r="M129" s="31">
        <v>25.46</v>
      </c>
      <c r="N129" s="33">
        <v>-12237.112999999999</v>
      </c>
      <c r="O129" s="33">
        <v>95920.504000000001</v>
      </c>
      <c r="P129" s="33">
        <v>15926.136</v>
      </c>
      <c r="Q129" s="33">
        <v>114170.872</v>
      </c>
      <c r="R129" s="33">
        <f t="shared" si="38"/>
        <v>210091.37599999999</v>
      </c>
      <c r="S129" s="33">
        <f t="shared" si="39"/>
        <v>197854.26299999998</v>
      </c>
      <c r="T129" s="33">
        <f t="shared" si="34"/>
        <v>2655.1832669826222</v>
      </c>
      <c r="U129" s="33">
        <f t="shared" si="23"/>
        <v>2453.9050868878358</v>
      </c>
      <c r="V129" s="33">
        <f t="shared" si="24"/>
        <v>2299.2496303317535</v>
      </c>
      <c r="W129" s="33">
        <f t="shared" si="25"/>
        <v>1212.2654533965244</v>
      </c>
      <c r="X129" s="33">
        <f t="shared" si="26"/>
        <v>223.08228062616689</v>
      </c>
      <c r="Y129" s="34">
        <f t="shared" si="27"/>
        <v>209.02269366652305</v>
      </c>
    </row>
    <row r="130" spans="1:25" s="5" customFormat="1">
      <c r="A130" s="19" t="s">
        <v>35</v>
      </c>
      <c r="B130" s="26" t="s">
        <v>135</v>
      </c>
      <c r="C130" s="26" t="s">
        <v>142</v>
      </c>
      <c r="D130" s="29">
        <v>79</v>
      </c>
      <c r="E130" s="27">
        <v>79.25</v>
      </c>
      <c r="F130" s="27">
        <f t="shared" si="37"/>
        <v>21.39</v>
      </c>
      <c r="G130" s="28">
        <f t="shared" si="35"/>
        <v>0.38195418419822347</v>
      </c>
      <c r="H130" s="28">
        <f t="shared" si="36"/>
        <v>0.46984572230014027</v>
      </c>
      <c r="I130" s="27">
        <v>8.17</v>
      </c>
      <c r="J130" s="27">
        <v>1.88</v>
      </c>
      <c r="K130" s="27">
        <v>11.34</v>
      </c>
      <c r="L130" s="27">
        <v>1</v>
      </c>
      <c r="M130" s="27">
        <v>22.39</v>
      </c>
      <c r="N130" s="29">
        <v>-28362.757000000001</v>
      </c>
      <c r="O130" s="29">
        <v>184647.46</v>
      </c>
      <c r="P130" s="29">
        <v>15499.26</v>
      </c>
      <c r="Q130" s="29">
        <v>34044.591</v>
      </c>
      <c r="R130" s="29">
        <f t="shared" si="38"/>
        <v>218692.05099999998</v>
      </c>
      <c r="S130" s="29">
        <f t="shared" si="39"/>
        <v>190329.29399999997</v>
      </c>
      <c r="T130" s="29">
        <f t="shared" si="34"/>
        <v>2759.5211482649838</v>
      </c>
      <c r="U130" s="29">
        <f t="shared" si="23"/>
        <v>2563.9468895899049</v>
      </c>
      <c r="V130" s="29">
        <f t="shared" si="24"/>
        <v>2206.0572113564663</v>
      </c>
      <c r="W130" s="29">
        <f t="shared" si="25"/>
        <v>2329.9364037854889</v>
      </c>
      <c r="X130" s="29">
        <f t="shared" si="26"/>
        <v>233.08608087180954</v>
      </c>
      <c r="Y130" s="30">
        <f t="shared" si="27"/>
        <v>200.55065557786057</v>
      </c>
    </row>
    <row r="131" spans="1:25" s="5" customFormat="1">
      <c r="A131" s="4" t="s">
        <v>35</v>
      </c>
      <c r="B131" s="12" t="s">
        <v>135</v>
      </c>
      <c r="C131" s="12" t="s">
        <v>143</v>
      </c>
      <c r="D131" s="33">
        <v>65</v>
      </c>
      <c r="E131" s="31">
        <v>66</v>
      </c>
      <c r="F131" s="31">
        <f t="shared" si="37"/>
        <v>19.420000000000002</v>
      </c>
      <c r="G131" s="32">
        <f t="shared" si="35"/>
        <v>0.31874356333676623</v>
      </c>
      <c r="H131" s="32">
        <f t="shared" si="36"/>
        <v>0.45726055612770339</v>
      </c>
      <c r="I131" s="31">
        <v>6.19</v>
      </c>
      <c r="J131" s="31">
        <v>2.69</v>
      </c>
      <c r="K131" s="31">
        <v>10.54</v>
      </c>
      <c r="L131" s="31">
        <v>1</v>
      </c>
      <c r="M131" s="31">
        <v>20.420000000000002</v>
      </c>
      <c r="N131" s="33">
        <v>-23139.934000000001</v>
      </c>
      <c r="O131" s="33">
        <v>162497.59899999999</v>
      </c>
      <c r="P131" s="33">
        <v>0</v>
      </c>
      <c r="Q131" s="33">
        <v>52381.631999999998</v>
      </c>
      <c r="R131" s="33">
        <f t="shared" si="38"/>
        <v>214879.23099999997</v>
      </c>
      <c r="S131" s="33">
        <f t="shared" si="39"/>
        <v>191739.29699999996</v>
      </c>
      <c r="T131" s="33">
        <f t="shared" si="34"/>
        <v>3255.7459242424238</v>
      </c>
      <c r="U131" s="33">
        <f t="shared" si="23"/>
        <v>3255.7459242424238</v>
      </c>
      <c r="V131" s="33">
        <f t="shared" si="24"/>
        <v>2905.1408636363631</v>
      </c>
      <c r="W131" s="33">
        <f t="shared" si="25"/>
        <v>2462.0848333333333</v>
      </c>
      <c r="X131" s="33">
        <f t="shared" si="26"/>
        <v>295.9769022038567</v>
      </c>
      <c r="Y131" s="34">
        <f t="shared" si="27"/>
        <v>264.103714876033</v>
      </c>
    </row>
    <row r="132" spans="1:25" s="5" customFormat="1">
      <c r="A132" s="19" t="s">
        <v>35</v>
      </c>
      <c r="B132" s="26" t="s">
        <v>135</v>
      </c>
      <c r="C132" s="26" t="s">
        <v>144</v>
      </c>
      <c r="D132" s="29">
        <v>83</v>
      </c>
      <c r="E132" s="27">
        <v>82.625</v>
      </c>
      <c r="F132" s="27">
        <f t="shared" si="37"/>
        <v>24.59</v>
      </c>
      <c r="G132" s="28">
        <f t="shared" si="35"/>
        <v>0.20496136640910939</v>
      </c>
      <c r="H132" s="28">
        <f t="shared" si="36"/>
        <v>0.28751525010166734</v>
      </c>
      <c r="I132" s="27">
        <v>5.04</v>
      </c>
      <c r="J132" s="27">
        <v>2.0299999999999998</v>
      </c>
      <c r="K132" s="27">
        <v>17.52</v>
      </c>
      <c r="L132" s="27">
        <v>0</v>
      </c>
      <c r="M132" s="27">
        <v>24.59</v>
      </c>
      <c r="N132" s="29">
        <v>-24703.873</v>
      </c>
      <c r="O132" s="29">
        <v>178806.57800000001</v>
      </c>
      <c r="P132" s="29">
        <v>28563.132000000001</v>
      </c>
      <c r="Q132" s="29">
        <v>60214.305</v>
      </c>
      <c r="R132" s="29">
        <f t="shared" si="38"/>
        <v>239020.883</v>
      </c>
      <c r="S132" s="29">
        <f t="shared" si="39"/>
        <v>214317.01</v>
      </c>
      <c r="T132" s="29">
        <f t="shared" si="34"/>
        <v>2892.8397337367624</v>
      </c>
      <c r="U132" s="29">
        <f t="shared" si="23"/>
        <v>2547.1437337367624</v>
      </c>
      <c r="V132" s="29">
        <f t="shared" si="24"/>
        <v>2248.1558608169439</v>
      </c>
      <c r="W132" s="29">
        <f t="shared" si="25"/>
        <v>2164.0735612708017</v>
      </c>
      <c r="X132" s="29">
        <f t="shared" si="26"/>
        <v>231.55852124879658</v>
      </c>
      <c r="Y132" s="30">
        <f t="shared" si="27"/>
        <v>204.37780552881307</v>
      </c>
    </row>
    <row r="133" spans="1:25" s="5" customFormat="1">
      <c r="A133" s="4" t="s">
        <v>35</v>
      </c>
      <c r="B133" s="12" t="s">
        <v>135</v>
      </c>
      <c r="C133" s="12" t="s">
        <v>147</v>
      </c>
      <c r="D133" s="33">
        <v>66</v>
      </c>
      <c r="E133" s="31">
        <v>67.125</v>
      </c>
      <c r="F133" s="31">
        <f t="shared" si="37"/>
        <v>21.009999999999998</v>
      </c>
      <c r="G133" s="32">
        <f t="shared" si="35"/>
        <v>0.26749167063303192</v>
      </c>
      <c r="H133" s="32">
        <f t="shared" si="36"/>
        <v>0.3636363636363637</v>
      </c>
      <c r="I133" s="31">
        <v>5.62</v>
      </c>
      <c r="J133" s="31">
        <v>2.02</v>
      </c>
      <c r="K133" s="31">
        <v>13.37</v>
      </c>
      <c r="L133" s="31">
        <v>0</v>
      </c>
      <c r="M133" s="31">
        <v>21.01</v>
      </c>
      <c r="N133" s="33">
        <v>-17688.091</v>
      </c>
      <c r="O133" s="33">
        <v>138800.38500000001</v>
      </c>
      <c r="P133" s="33">
        <v>20000.016</v>
      </c>
      <c r="Q133" s="33">
        <v>46091.319000000003</v>
      </c>
      <c r="R133" s="33">
        <f t="shared" si="38"/>
        <v>184891.70400000003</v>
      </c>
      <c r="S133" s="33">
        <f t="shared" si="39"/>
        <v>167203.61300000001</v>
      </c>
      <c r="T133" s="33">
        <f t="shared" si="34"/>
        <v>2754.4387932960899</v>
      </c>
      <c r="U133" s="33">
        <f t="shared" si="23"/>
        <v>2456.4869720670395</v>
      </c>
      <c r="V133" s="33">
        <f t="shared" si="24"/>
        <v>2192.977236499069</v>
      </c>
      <c r="W133" s="33">
        <f t="shared" si="25"/>
        <v>2067.789720670391</v>
      </c>
      <c r="X133" s="33">
        <f t="shared" si="26"/>
        <v>223.31699746063995</v>
      </c>
      <c r="Y133" s="34">
        <f t="shared" si="27"/>
        <v>199.36156695446081</v>
      </c>
    </row>
    <row r="134" spans="1:25" s="5" customFormat="1">
      <c r="A134" s="19" t="s">
        <v>35</v>
      </c>
      <c r="B134" s="26" t="s">
        <v>135</v>
      </c>
      <c r="C134" s="26" t="s">
        <v>148</v>
      </c>
      <c r="D134" s="29">
        <v>66</v>
      </c>
      <c r="E134" s="27">
        <v>65.125</v>
      </c>
      <c r="F134" s="27">
        <f t="shared" si="37"/>
        <v>21.42</v>
      </c>
      <c r="G134" s="28">
        <f t="shared" si="35"/>
        <v>0.3856209150326797</v>
      </c>
      <c r="H134" s="28">
        <f t="shared" si="36"/>
        <v>0.43277310924369744</v>
      </c>
      <c r="I134" s="27">
        <v>8.26</v>
      </c>
      <c r="J134" s="27">
        <v>1.01</v>
      </c>
      <c r="K134" s="27">
        <v>12.15</v>
      </c>
      <c r="L134" s="27">
        <v>1</v>
      </c>
      <c r="M134" s="27">
        <v>22.42</v>
      </c>
      <c r="N134" s="29">
        <v>-21698.424999999999</v>
      </c>
      <c r="O134" s="29">
        <v>178365.02299999999</v>
      </c>
      <c r="P134" s="29">
        <v>12703.212</v>
      </c>
      <c r="Q134" s="29">
        <v>37259.339</v>
      </c>
      <c r="R134" s="29">
        <f t="shared" si="38"/>
        <v>215624.36199999999</v>
      </c>
      <c r="S134" s="29">
        <f t="shared" si="39"/>
        <v>193925.93700000001</v>
      </c>
      <c r="T134" s="29">
        <f t="shared" si="34"/>
        <v>3310.9307024952013</v>
      </c>
      <c r="U134" s="29">
        <f t="shared" si="23"/>
        <v>3115.8717850287908</v>
      </c>
      <c r="V134" s="29">
        <f t="shared" si="24"/>
        <v>2782.690595009597</v>
      </c>
      <c r="W134" s="29">
        <f t="shared" si="25"/>
        <v>2738.8103339731283</v>
      </c>
      <c r="X134" s="29">
        <f t="shared" si="26"/>
        <v>283.2610713662537</v>
      </c>
      <c r="Y134" s="30">
        <f t="shared" si="27"/>
        <v>252.97187227359973</v>
      </c>
    </row>
    <row r="135" spans="1:25" s="5" customFormat="1">
      <c r="A135" s="4" t="s">
        <v>35</v>
      </c>
      <c r="B135" s="12" t="s">
        <v>135</v>
      </c>
      <c r="C135" s="12" t="s">
        <v>150</v>
      </c>
      <c r="D135" s="33">
        <v>79</v>
      </c>
      <c r="E135" s="31">
        <v>80.5</v>
      </c>
      <c r="F135" s="31">
        <f t="shared" si="37"/>
        <v>21.91</v>
      </c>
      <c r="G135" s="32">
        <f t="shared" si="35"/>
        <v>0.46052031036056595</v>
      </c>
      <c r="H135" s="32">
        <f t="shared" si="36"/>
        <v>0.55225924235508894</v>
      </c>
      <c r="I135" s="31">
        <v>10.09</v>
      </c>
      <c r="J135" s="31">
        <v>2.0099999999999998</v>
      </c>
      <c r="K135" s="31">
        <v>9.81</v>
      </c>
      <c r="L135" s="31">
        <v>1</v>
      </c>
      <c r="M135" s="31">
        <v>22.91</v>
      </c>
      <c r="N135" s="33">
        <v>-26252.378000000001</v>
      </c>
      <c r="O135" s="33">
        <v>197336.59400000001</v>
      </c>
      <c r="P135" s="33">
        <v>0</v>
      </c>
      <c r="Q135" s="33">
        <v>51728.27</v>
      </c>
      <c r="R135" s="33">
        <f t="shared" si="38"/>
        <v>249064.864</v>
      </c>
      <c r="S135" s="33">
        <f t="shared" si="39"/>
        <v>222812.486</v>
      </c>
      <c r="T135" s="33">
        <f t="shared" si="34"/>
        <v>3093.9734658385091</v>
      </c>
      <c r="U135" s="33">
        <f t="shared" si="23"/>
        <v>3093.9734658385091</v>
      </c>
      <c r="V135" s="33">
        <f t="shared" si="24"/>
        <v>2767.8569689440992</v>
      </c>
      <c r="W135" s="33">
        <f t="shared" si="25"/>
        <v>2451.3862608695654</v>
      </c>
      <c r="X135" s="33">
        <f t="shared" si="26"/>
        <v>281.27031507622809</v>
      </c>
      <c r="Y135" s="34">
        <f t="shared" si="27"/>
        <v>251.62336081309994</v>
      </c>
    </row>
    <row r="136" spans="1:25" s="5" customFormat="1">
      <c r="A136" s="19" t="s">
        <v>35</v>
      </c>
      <c r="B136" s="26" t="s">
        <v>135</v>
      </c>
      <c r="C136" s="26" t="s">
        <v>151</v>
      </c>
      <c r="D136" s="29">
        <v>61</v>
      </c>
      <c r="E136" s="27">
        <v>61.75</v>
      </c>
      <c r="F136" s="27">
        <f t="shared" si="37"/>
        <v>20.59</v>
      </c>
      <c r="G136" s="28">
        <f t="shared" si="35"/>
        <v>0.30985915492957744</v>
      </c>
      <c r="H136" s="28">
        <f t="shared" si="36"/>
        <v>0.50072850898494414</v>
      </c>
      <c r="I136" s="27">
        <v>6.38</v>
      </c>
      <c r="J136" s="27">
        <v>3.93</v>
      </c>
      <c r="K136" s="27">
        <v>10.28</v>
      </c>
      <c r="L136" s="27">
        <v>0</v>
      </c>
      <c r="M136" s="27">
        <v>20.59</v>
      </c>
      <c r="N136" s="29">
        <v>-23304.825000000001</v>
      </c>
      <c r="O136" s="29">
        <v>179116.41099999999</v>
      </c>
      <c r="P136" s="29">
        <v>13802.652</v>
      </c>
      <c r="Q136" s="29">
        <v>45346.339</v>
      </c>
      <c r="R136" s="29">
        <f t="shared" si="38"/>
        <v>224462.75</v>
      </c>
      <c r="S136" s="29">
        <f t="shared" si="39"/>
        <v>201157.92499999999</v>
      </c>
      <c r="T136" s="29">
        <f t="shared" si="34"/>
        <v>3635.0242914979758</v>
      </c>
      <c r="U136" s="29">
        <f t="shared" si="23"/>
        <v>3411.4995627530366</v>
      </c>
      <c r="V136" s="29">
        <f t="shared" si="24"/>
        <v>3034.0934898785422</v>
      </c>
      <c r="W136" s="29">
        <f t="shared" si="25"/>
        <v>2900.6706234817811</v>
      </c>
      <c r="X136" s="29">
        <f t="shared" si="26"/>
        <v>310.13632388663967</v>
      </c>
      <c r="Y136" s="30">
        <f t="shared" si="27"/>
        <v>275.82668089804929</v>
      </c>
    </row>
    <row r="137" spans="1:25" s="5" customFormat="1">
      <c r="A137" s="4" t="s">
        <v>35</v>
      </c>
      <c r="B137" s="12" t="s">
        <v>135</v>
      </c>
      <c r="C137" s="12" t="s">
        <v>152</v>
      </c>
      <c r="D137" s="33">
        <v>83</v>
      </c>
      <c r="E137" s="31">
        <v>85</v>
      </c>
      <c r="F137" s="31">
        <f t="shared" si="37"/>
        <v>36.659999999999997</v>
      </c>
      <c r="G137" s="32">
        <f t="shared" si="35"/>
        <v>0.28150572831423898</v>
      </c>
      <c r="H137" s="32">
        <f t="shared" si="36"/>
        <v>0.65521003818876167</v>
      </c>
      <c r="I137" s="31">
        <v>10.32</v>
      </c>
      <c r="J137" s="31">
        <v>13.7</v>
      </c>
      <c r="K137" s="31">
        <v>12.64</v>
      </c>
      <c r="L137" s="31">
        <v>0</v>
      </c>
      <c r="M137" s="31">
        <v>36.659999999999997</v>
      </c>
      <c r="N137" s="33">
        <v>-31410.575000000001</v>
      </c>
      <c r="O137" s="33">
        <v>302871.00799999997</v>
      </c>
      <c r="P137" s="33">
        <v>21445.776000000002</v>
      </c>
      <c r="Q137" s="33">
        <v>63271.612000000001</v>
      </c>
      <c r="R137" s="33">
        <f t="shared" si="38"/>
        <v>366142.62</v>
      </c>
      <c r="S137" s="33">
        <f t="shared" si="39"/>
        <v>334732.04499999998</v>
      </c>
      <c r="T137" s="33">
        <f t="shared" si="34"/>
        <v>4307.5602352941178</v>
      </c>
      <c r="U137" s="33">
        <f t="shared" si="23"/>
        <v>4055.2569882352941</v>
      </c>
      <c r="V137" s="33">
        <f t="shared" si="24"/>
        <v>3685.7208117647056</v>
      </c>
      <c r="W137" s="33">
        <f t="shared" si="25"/>
        <v>3563.1883294117642</v>
      </c>
      <c r="X137" s="33">
        <f t="shared" si="26"/>
        <v>368.65972620320855</v>
      </c>
      <c r="Y137" s="34">
        <f t="shared" si="27"/>
        <v>335.06552834224595</v>
      </c>
    </row>
    <row r="138" spans="1:25" s="5" customFormat="1">
      <c r="A138" s="19" t="s">
        <v>35</v>
      </c>
      <c r="B138" s="26" t="s">
        <v>153</v>
      </c>
      <c r="C138" s="26" t="s">
        <v>154</v>
      </c>
      <c r="D138" s="29">
        <v>76</v>
      </c>
      <c r="E138" s="27">
        <v>78.875</v>
      </c>
      <c r="F138" s="27">
        <f t="shared" si="37"/>
        <v>20.22</v>
      </c>
      <c r="G138" s="28">
        <f t="shared" si="35"/>
        <v>0.14342235410484669</v>
      </c>
      <c r="H138" s="28">
        <f t="shared" si="36"/>
        <v>0.49258160237388721</v>
      </c>
      <c r="I138" s="27">
        <v>2.9</v>
      </c>
      <c r="J138" s="27">
        <v>7.06</v>
      </c>
      <c r="K138" s="27">
        <v>10.26</v>
      </c>
      <c r="L138" s="27">
        <v>0</v>
      </c>
      <c r="M138" s="27">
        <v>20.22</v>
      </c>
      <c r="N138" s="29">
        <v>-23284.576000000001</v>
      </c>
      <c r="O138" s="29">
        <v>108703.78599999999</v>
      </c>
      <c r="P138" s="29">
        <v>48835.156000000003</v>
      </c>
      <c r="Q138" s="29">
        <v>71937.591</v>
      </c>
      <c r="R138" s="29">
        <f t="shared" si="38"/>
        <v>180641.37699999998</v>
      </c>
      <c r="S138" s="29">
        <f t="shared" si="39"/>
        <v>157356.80099999998</v>
      </c>
      <c r="T138" s="29">
        <f t="shared" si="34"/>
        <v>2290.2234801901741</v>
      </c>
      <c r="U138" s="29">
        <f t="shared" si="23"/>
        <v>1671.0772868462752</v>
      </c>
      <c r="V138" s="29">
        <f t="shared" si="24"/>
        <v>1375.868716323296</v>
      </c>
      <c r="W138" s="29">
        <f t="shared" si="25"/>
        <v>1378.1779524564183</v>
      </c>
      <c r="X138" s="29">
        <f t="shared" si="26"/>
        <v>151.91611698602503</v>
      </c>
      <c r="Y138" s="30">
        <f t="shared" si="27"/>
        <v>125.07897421120873</v>
      </c>
    </row>
    <row r="139" spans="1:25" s="5" customFormat="1">
      <c r="A139" s="4" t="s">
        <v>35</v>
      </c>
      <c r="B139" s="12" t="s">
        <v>153</v>
      </c>
      <c r="C139" s="12" t="s">
        <v>155</v>
      </c>
      <c r="D139" s="33">
        <v>81</v>
      </c>
      <c r="E139" s="31">
        <v>82.125</v>
      </c>
      <c r="F139" s="31">
        <f t="shared" si="37"/>
        <v>19.29</v>
      </c>
      <c r="G139" s="32">
        <f t="shared" si="35"/>
        <v>0.22032141005702438</v>
      </c>
      <c r="H139" s="32">
        <f t="shared" si="36"/>
        <v>0.4629341627786418</v>
      </c>
      <c r="I139" s="31">
        <v>4.25</v>
      </c>
      <c r="J139" s="31">
        <v>4.68</v>
      </c>
      <c r="K139" s="31">
        <v>10.36</v>
      </c>
      <c r="L139" s="31">
        <v>1.83</v>
      </c>
      <c r="M139" s="31">
        <v>21.12</v>
      </c>
      <c r="N139" s="33">
        <v>-24067.87</v>
      </c>
      <c r="O139" s="33">
        <v>175323.82699999999</v>
      </c>
      <c r="P139" s="33">
        <v>18688.248</v>
      </c>
      <c r="Q139" s="33">
        <v>43626.819000000003</v>
      </c>
      <c r="R139" s="33">
        <f t="shared" si="38"/>
        <v>218950.64600000001</v>
      </c>
      <c r="S139" s="33">
        <f t="shared" si="39"/>
        <v>194882.77600000001</v>
      </c>
      <c r="T139" s="33">
        <f t="shared" si="34"/>
        <v>2666.0657047184172</v>
      </c>
      <c r="U139" s="33">
        <f t="shared" ref="U139:U202" si="40">+(R139-P139)/E139</f>
        <v>2438.5071293759515</v>
      </c>
      <c r="V139" s="33">
        <f t="shared" ref="V139:V202" si="41">+(S139-P139)/E139</f>
        <v>2145.4432633181127</v>
      </c>
      <c r="W139" s="33">
        <f t="shared" ref="W139:W202" si="42">+O139/E139</f>
        <v>2134.8411202435309</v>
      </c>
      <c r="X139" s="33">
        <f t="shared" ref="X139:X202" si="43">+U139/$X$1</f>
        <v>221.68246630690467</v>
      </c>
      <c r="Y139" s="34">
        <f t="shared" ref="Y139:Y202" si="44">+V139/$X$1</f>
        <v>195.04029666528297</v>
      </c>
    </row>
    <row r="140" spans="1:25" s="5" customFormat="1">
      <c r="A140" s="19" t="s">
        <v>35</v>
      </c>
      <c r="B140" s="26" t="s">
        <v>153</v>
      </c>
      <c r="C140" s="26" t="s">
        <v>156</v>
      </c>
      <c r="D140" s="29">
        <v>75</v>
      </c>
      <c r="E140" s="27">
        <v>73.25</v>
      </c>
      <c r="F140" s="27">
        <f t="shared" si="37"/>
        <v>25.299999999999997</v>
      </c>
      <c r="G140" s="28">
        <f t="shared" si="35"/>
        <v>0.22529644268774707</v>
      </c>
      <c r="H140" s="28">
        <f t="shared" si="36"/>
        <v>0.56205533596837942</v>
      </c>
      <c r="I140" s="27">
        <v>5.7</v>
      </c>
      <c r="J140" s="27">
        <v>8.52</v>
      </c>
      <c r="K140" s="27">
        <v>11.08</v>
      </c>
      <c r="L140" s="27">
        <v>2</v>
      </c>
      <c r="M140" s="27">
        <v>27.3</v>
      </c>
      <c r="N140" s="29">
        <v>-24549.973999999998</v>
      </c>
      <c r="O140" s="29">
        <v>210238.88699999999</v>
      </c>
      <c r="P140" s="29">
        <v>30909.648000000001</v>
      </c>
      <c r="Q140" s="29">
        <v>55497.919000000002</v>
      </c>
      <c r="R140" s="29">
        <f t="shared" si="38"/>
        <v>265736.80599999998</v>
      </c>
      <c r="S140" s="29">
        <f t="shared" si="39"/>
        <v>241186.83199999999</v>
      </c>
      <c r="T140" s="29">
        <f t="shared" si="34"/>
        <v>3627.8062252559725</v>
      </c>
      <c r="U140" s="29">
        <f t="shared" si="40"/>
        <v>3205.831508532423</v>
      </c>
      <c r="V140" s="29">
        <f t="shared" si="41"/>
        <v>2870.6782798634813</v>
      </c>
      <c r="W140" s="29">
        <f t="shared" si="42"/>
        <v>2870.1554539249146</v>
      </c>
      <c r="X140" s="29">
        <f t="shared" si="43"/>
        <v>291.43922804840207</v>
      </c>
      <c r="Y140" s="30">
        <f t="shared" si="44"/>
        <v>260.97075271486193</v>
      </c>
    </row>
    <row r="141" spans="1:25" s="5" customFormat="1">
      <c r="A141" s="4" t="s">
        <v>35</v>
      </c>
      <c r="B141" s="12" t="s">
        <v>153</v>
      </c>
      <c r="C141" s="12" t="s">
        <v>161</v>
      </c>
      <c r="D141" s="33">
        <v>79</v>
      </c>
      <c r="E141" s="31">
        <v>80.125</v>
      </c>
      <c r="F141" s="31">
        <f t="shared" si="37"/>
        <v>21.67</v>
      </c>
      <c r="G141" s="32">
        <f t="shared" si="35"/>
        <v>0.22611905860636825</v>
      </c>
      <c r="H141" s="32">
        <f t="shared" si="36"/>
        <v>0.75726811259806182</v>
      </c>
      <c r="I141" s="31">
        <v>4.9000000000000004</v>
      </c>
      <c r="J141" s="31">
        <v>11.51</v>
      </c>
      <c r="K141" s="31">
        <v>5.26</v>
      </c>
      <c r="L141" s="31">
        <v>1.75</v>
      </c>
      <c r="M141" s="31">
        <v>23.42</v>
      </c>
      <c r="N141" s="33">
        <v>-24692.677</v>
      </c>
      <c r="O141" s="33">
        <v>181813.361</v>
      </c>
      <c r="P141" s="33">
        <v>19854.036</v>
      </c>
      <c r="Q141" s="33">
        <v>49800.586000000003</v>
      </c>
      <c r="R141" s="33">
        <f t="shared" si="38"/>
        <v>231613.94700000001</v>
      </c>
      <c r="S141" s="33">
        <f t="shared" si="39"/>
        <v>206921.27000000002</v>
      </c>
      <c r="T141" s="33">
        <f t="shared" si="34"/>
        <v>2890.6576848673949</v>
      </c>
      <c r="U141" s="33">
        <f t="shared" si="40"/>
        <v>2642.8694040561627</v>
      </c>
      <c r="V141" s="33">
        <f t="shared" si="41"/>
        <v>2334.6924680187212</v>
      </c>
      <c r="W141" s="33">
        <f t="shared" si="42"/>
        <v>2269.1215101404055</v>
      </c>
      <c r="X141" s="33">
        <f t="shared" si="43"/>
        <v>240.26085491419661</v>
      </c>
      <c r="Y141" s="34">
        <f t="shared" si="44"/>
        <v>212.24476981988374</v>
      </c>
    </row>
    <row r="142" spans="1:25" s="5" customFormat="1">
      <c r="A142" s="19" t="s">
        <v>35</v>
      </c>
      <c r="B142" s="26" t="s">
        <v>162</v>
      </c>
      <c r="C142" s="26" t="s">
        <v>163</v>
      </c>
      <c r="D142" s="29">
        <v>85</v>
      </c>
      <c r="E142" s="27">
        <v>84.75</v>
      </c>
      <c r="F142" s="27">
        <f t="shared" si="37"/>
        <v>27.58</v>
      </c>
      <c r="G142" s="28">
        <f t="shared" si="35"/>
        <v>0.30130529369108056</v>
      </c>
      <c r="H142" s="28">
        <f t="shared" si="36"/>
        <v>0.32849891225525746</v>
      </c>
      <c r="I142" s="27">
        <v>8.31</v>
      </c>
      <c r="J142" s="27">
        <v>0.75</v>
      </c>
      <c r="K142" s="27">
        <v>18.52</v>
      </c>
      <c r="L142" s="27">
        <v>2.0299999999999998</v>
      </c>
      <c r="M142" s="27">
        <v>29.61</v>
      </c>
      <c r="N142" s="29">
        <v>-33111.902999999998</v>
      </c>
      <c r="O142" s="29">
        <v>209567.70699999999</v>
      </c>
      <c r="P142" s="29">
        <v>15409.044</v>
      </c>
      <c r="Q142" s="29">
        <v>44605.305</v>
      </c>
      <c r="R142" s="29">
        <f t="shared" si="38"/>
        <v>254173.01199999999</v>
      </c>
      <c r="S142" s="29">
        <f t="shared" si="39"/>
        <v>221061.109</v>
      </c>
      <c r="T142" s="29">
        <f t="shared" ref="T142:T173" si="45">+R142/E142</f>
        <v>2999.0915870206486</v>
      </c>
      <c r="U142" s="29">
        <f t="shared" si="40"/>
        <v>2817.2739587020646</v>
      </c>
      <c r="V142" s="29">
        <f t="shared" si="41"/>
        <v>2426.5730383480827</v>
      </c>
      <c r="W142" s="29">
        <f t="shared" si="42"/>
        <v>2472.7753038348083</v>
      </c>
      <c r="X142" s="29">
        <f t="shared" si="43"/>
        <v>256.11581442746041</v>
      </c>
      <c r="Y142" s="30">
        <f t="shared" si="44"/>
        <v>220.59754894073478</v>
      </c>
    </row>
    <row r="143" spans="1:25" s="5" customFormat="1">
      <c r="A143" s="4" t="s">
        <v>35</v>
      </c>
      <c r="B143" s="12" t="s">
        <v>162</v>
      </c>
      <c r="C143" s="12" t="s">
        <v>166</v>
      </c>
      <c r="D143" s="33">
        <v>83</v>
      </c>
      <c r="E143" s="31">
        <v>86</v>
      </c>
      <c r="F143" s="31">
        <f t="shared" si="37"/>
        <v>20.420000000000002</v>
      </c>
      <c r="G143" s="32">
        <f t="shared" ref="G143:G174" si="46">+I143/F143</f>
        <v>0.21841332027424093</v>
      </c>
      <c r="H143" s="32">
        <f t="shared" ref="H143:H174" si="47">+(I143+J143)/F143</f>
        <v>0.38148873653281096</v>
      </c>
      <c r="I143" s="31">
        <v>4.46</v>
      </c>
      <c r="J143" s="31">
        <v>3.33</v>
      </c>
      <c r="K143" s="31">
        <v>12.63</v>
      </c>
      <c r="L143" s="31">
        <v>1.75</v>
      </c>
      <c r="M143" s="31">
        <v>22.17</v>
      </c>
      <c r="N143" s="33">
        <v>-31947.256000000001</v>
      </c>
      <c r="O143" s="33">
        <v>173617.46</v>
      </c>
      <c r="P143" s="33">
        <v>16791.504000000001</v>
      </c>
      <c r="Q143" s="33">
        <v>42478.375999999997</v>
      </c>
      <c r="R143" s="33">
        <f t="shared" si="38"/>
        <v>216095.83599999998</v>
      </c>
      <c r="S143" s="33">
        <f t="shared" si="39"/>
        <v>184148.58</v>
      </c>
      <c r="T143" s="33">
        <f t="shared" si="45"/>
        <v>2512.7422790697674</v>
      </c>
      <c r="U143" s="33">
        <f t="shared" si="40"/>
        <v>2317.4922325581397</v>
      </c>
      <c r="V143" s="33">
        <f t="shared" si="41"/>
        <v>1946.0125116279071</v>
      </c>
      <c r="W143" s="33">
        <f t="shared" si="42"/>
        <v>2018.8076744186046</v>
      </c>
      <c r="X143" s="33">
        <f t="shared" si="43"/>
        <v>210.68111205073998</v>
      </c>
      <c r="Y143" s="34">
        <f t="shared" si="44"/>
        <v>176.91022832980974</v>
      </c>
    </row>
    <row r="144" spans="1:25" s="5" customFormat="1">
      <c r="A144" s="19" t="s">
        <v>35</v>
      </c>
      <c r="B144" s="26" t="s">
        <v>162</v>
      </c>
      <c r="C144" s="26" t="s">
        <v>167</v>
      </c>
      <c r="D144" s="29">
        <v>75</v>
      </c>
      <c r="E144" s="27">
        <v>75.5</v>
      </c>
      <c r="F144" s="27">
        <f t="shared" si="37"/>
        <v>23.849999999999998</v>
      </c>
      <c r="G144" s="28">
        <f t="shared" si="46"/>
        <v>0.4628930817610063</v>
      </c>
      <c r="H144" s="28">
        <f t="shared" si="47"/>
        <v>0.57945492662473796</v>
      </c>
      <c r="I144" s="27">
        <v>11.04</v>
      </c>
      <c r="J144" s="27">
        <v>2.78</v>
      </c>
      <c r="K144" s="27">
        <v>10.029999999999999</v>
      </c>
      <c r="L144" s="27">
        <v>1.5</v>
      </c>
      <c r="M144" s="27">
        <v>25.35</v>
      </c>
      <c r="N144" s="29">
        <v>-28081.261999999999</v>
      </c>
      <c r="O144" s="29">
        <v>194952.97700000001</v>
      </c>
      <c r="P144" s="29">
        <v>9301.2240000000002</v>
      </c>
      <c r="Q144" s="29">
        <v>30707.7</v>
      </c>
      <c r="R144" s="29">
        <f t="shared" si="38"/>
        <v>225660.67700000003</v>
      </c>
      <c r="S144" s="29">
        <f t="shared" si="39"/>
        <v>197579.41500000004</v>
      </c>
      <c r="T144" s="29">
        <f t="shared" si="45"/>
        <v>2988.8831390728478</v>
      </c>
      <c r="U144" s="29">
        <f t="shared" si="40"/>
        <v>2865.6881192052983</v>
      </c>
      <c r="V144" s="29">
        <f t="shared" si="41"/>
        <v>2493.7508741721863</v>
      </c>
      <c r="W144" s="29">
        <f t="shared" si="42"/>
        <v>2582.1586357615897</v>
      </c>
      <c r="X144" s="29">
        <f t="shared" si="43"/>
        <v>260.5171017459362</v>
      </c>
      <c r="Y144" s="30">
        <f t="shared" si="44"/>
        <v>226.70462492474419</v>
      </c>
    </row>
    <row r="145" spans="1:25" s="5" customFormat="1">
      <c r="A145" s="4" t="s">
        <v>35</v>
      </c>
      <c r="B145" s="12" t="s">
        <v>162</v>
      </c>
      <c r="C145" s="12" t="s">
        <v>168</v>
      </c>
      <c r="D145" s="33">
        <v>87</v>
      </c>
      <c r="E145" s="31">
        <v>89.375</v>
      </c>
      <c r="F145" s="31">
        <f t="shared" si="37"/>
        <v>25.93</v>
      </c>
      <c r="G145" s="32">
        <f t="shared" si="46"/>
        <v>0.26725800231392211</v>
      </c>
      <c r="H145" s="32">
        <f t="shared" si="47"/>
        <v>0.7686077902043964</v>
      </c>
      <c r="I145" s="31">
        <v>6.93</v>
      </c>
      <c r="J145" s="31">
        <v>13</v>
      </c>
      <c r="K145" s="31">
        <v>6</v>
      </c>
      <c r="L145" s="31">
        <v>1.93</v>
      </c>
      <c r="M145" s="31">
        <v>27.86</v>
      </c>
      <c r="N145" s="33">
        <v>-30631.224999999999</v>
      </c>
      <c r="O145" s="33">
        <v>187113.622</v>
      </c>
      <c r="P145" s="33">
        <v>31222.080000000002</v>
      </c>
      <c r="Q145" s="33">
        <v>56613.362999999998</v>
      </c>
      <c r="R145" s="33">
        <f t="shared" si="38"/>
        <v>243726.98499999999</v>
      </c>
      <c r="S145" s="33">
        <f t="shared" si="39"/>
        <v>213095.75999999998</v>
      </c>
      <c r="T145" s="33">
        <f t="shared" si="45"/>
        <v>2727.0152167832166</v>
      </c>
      <c r="U145" s="33">
        <f t="shared" si="40"/>
        <v>2377.6772587412584</v>
      </c>
      <c r="V145" s="33">
        <f t="shared" si="41"/>
        <v>2034.9502657342657</v>
      </c>
      <c r="W145" s="33">
        <f t="shared" si="42"/>
        <v>2093.5789874125876</v>
      </c>
      <c r="X145" s="33">
        <f t="shared" si="43"/>
        <v>216.15247806738714</v>
      </c>
      <c r="Y145" s="34">
        <f t="shared" si="44"/>
        <v>184.99547870311505</v>
      </c>
    </row>
    <row r="146" spans="1:25" s="5" customFormat="1">
      <c r="A146" s="19" t="s">
        <v>35</v>
      </c>
      <c r="B146" s="26" t="s">
        <v>162</v>
      </c>
      <c r="C146" s="26" t="s">
        <v>169</v>
      </c>
      <c r="D146" s="29">
        <v>67</v>
      </c>
      <c r="E146" s="27">
        <v>66.875</v>
      </c>
      <c r="F146" s="27">
        <f t="shared" si="37"/>
        <v>14.11</v>
      </c>
      <c r="G146" s="28">
        <f t="shared" si="46"/>
        <v>7.087172218284904E-2</v>
      </c>
      <c r="H146" s="28">
        <f t="shared" si="47"/>
        <v>0.296243798724309</v>
      </c>
      <c r="I146" s="27">
        <v>1</v>
      </c>
      <c r="J146" s="27">
        <v>3.18</v>
      </c>
      <c r="K146" s="27">
        <v>9.93</v>
      </c>
      <c r="L146" s="27">
        <v>1</v>
      </c>
      <c r="M146" s="27">
        <v>15.11</v>
      </c>
      <c r="N146" s="29">
        <v>0</v>
      </c>
      <c r="O146" s="29">
        <v>0</v>
      </c>
      <c r="P146" s="29">
        <v>0</v>
      </c>
      <c r="Q146" s="29">
        <v>0</v>
      </c>
      <c r="R146" s="29">
        <f t="shared" si="38"/>
        <v>0</v>
      </c>
      <c r="S146" s="29">
        <f t="shared" si="39"/>
        <v>0</v>
      </c>
      <c r="T146" s="29">
        <f t="shared" si="45"/>
        <v>0</v>
      </c>
      <c r="U146" s="29">
        <f t="shared" si="40"/>
        <v>0</v>
      </c>
      <c r="V146" s="29">
        <f t="shared" si="41"/>
        <v>0</v>
      </c>
      <c r="W146" s="29">
        <f t="shared" si="42"/>
        <v>0</v>
      </c>
      <c r="X146" s="29">
        <f t="shared" si="43"/>
        <v>0</v>
      </c>
      <c r="Y146" s="30">
        <f t="shared" si="44"/>
        <v>0</v>
      </c>
    </row>
    <row r="147" spans="1:25" s="5" customFormat="1">
      <c r="A147" s="4" t="s">
        <v>35</v>
      </c>
      <c r="B147" s="12" t="s">
        <v>170</v>
      </c>
      <c r="C147" s="12" t="s">
        <v>171</v>
      </c>
      <c r="D147" s="33">
        <v>87</v>
      </c>
      <c r="E147" s="31">
        <v>85.375</v>
      </c>
      <c r="F147" s="31">
        <f t="shared" ref="F147:F164" si="48">+I147+J147+K147</f>
        <v>22.45</v>
      </c>
      <c r="G147" s="32">
        <f t="shared" si="46"/>
        <v>0.1380846325167038</v>
      </c>
      <c r="H147" s="32">
        <f t="shared" si="47"/>
        <v>0.24097995545657017</v>
      </c>
      <c r="I147" s="31">
        <v>3.1</v>
      </c>
      <c r="J147" s="31">
        <v>2.31</v>
      </c>
      <c r="K147" s="31">
        <v>17.04</v>
      </c>
      <c r="L147" s="31">
        <v>2</v>
      </c>
      <c r="M147" s="31">
        <v>24.45</v>
      </c>
      <c r="N147" s="33">
        <v>-31875.478999999999</v>
      </c>
      <c r="O147" s="33">
        <v>200253.726</v>
      </c>
      <c r="P147" s="33">
        <v>30664.223000000002</v>
      </c>
      <c r="Q147" s="33">
        <v>52901.002999999997</v>
      </c>
      <c r="R147" s="33">
        <f t="shared" ref="R147:R150" si="49">+Q147+O147</f>
        <v>253154.72899999999</v>
      </c>
      <c r="S147" s="33">
        <f t="shared" ref="S147:S150" si="50">+R147+N147</f>
        <v>221279.25</v>
      </c>
      <c r="T147" s="33">
        <f t="shared" si="45"/>
        <v>2965.2091244509515</v>
      </c>
      <c r="U147" s="33">
        <f t="shared" si="40"/>
        <v>2606.0381376281111</v>
      </c>
      <c r="V147" s="33">
        <f t="shared" si="41"/>
        <v>2232.679672035139</v>
      </c>
      <c r="W147" s="33">
        <f t="shared" si="42"/>
        <v>2345.5780497803808</v>
      </c>
      <c r="X147" s="33">
        <f t="shared" si="43"/>
        <v>236.91255796619191</v>
      </c>
      <c r="Y147" s="34">
        <f t="shared" si="44"/>
        <v>202.97087927592173</v>
      </c>
    </row>
    <row r="148" spans="1:25" s="5" customFormat="1">
      <c r="A148" s="19" t="s">
        <v>35</v>
      </c>
      <c r="B148" s="26" t="s">
        <v>174</v>
      </c>
      <c r="C148" s="26" t="s">
        <v>176</v>
      </c>
      <c r="D148" s="29">
        <v>76</v>
      </c>
      <c r="E148" s="27">
        <v>77.75</v>
      </c>
      <c r="F148" s="27">
        <f t="shared" si="48"/>
        <v>22.1</v>
      </c>
      <c r="G148" s="28">
        <f t="shared" si="46"/>
        <v>0.50678733031674206</v>
      </c>
      <c r="H148" s="28">
        <f t="shared" si="47"/>
        <v>0.55203619909502255</v>
      </c>
      <c r="I148" s="27">
        <v>11.2</v>
      </c>
      <c r="J148" s="27">
        <v>1</v>
      </c>
      <c r="K148" s="27">
        <v>9.9</v>
      </c>
      <c r="L148" s="27">
        <v>0</v>
      </c>
      <c r="M148" s="27">
        <v>22.1</v>
      </c>
      <c r="N148" s="29">
        <v>-30145.696</v>
      </c>
      <c r="O148" s="29">
        <v>163689.19399999999</v>
      </c>
      <c r="P148" s="29">
        <v>9121.5720000000001</v>
      </c>
      <c r="Q148" s="29">
        <v>27374.53</v>
      </c>
      <c r="R148" s="29">
        <f t="shared" si="49"/>
        <v>191063.72399999999</v>
      </c>
      <c r="S148" s="29">
        <f t="shared" si="50"/>
        <v>160918.02799999999</v>
      </c>
      <c r="T148" s="29">
        <f t="shared" si="45"/>
        <v>2457.4112411575561</v>
      </c>
      <c r="U148" s="29">
        <f t="shared" si="40"/>
        <v>2340.0919871382639</v>
      </c>
      <c r="V148" s="29">
        <f t="shared" si="41"/>
        <v>1952.3659935691319</v>
      </c>
      <c r="W148" s="29">
        <f t="shared" si="42"/>
        <v>2105.3272540192925</v>
      </c>
      <c r="X148" s="29">
        <f t="shared" si="43"/>
        <v>212.73563519438764</v>
      </c>
      <c r="Y148" s="30">
        <f t="shared" si="44"/>
        <v>177.48781759719381</v>
      </c>
    </row>
    <row r="149" spans="1:25" s="5" customFormat="1">
      <c r="A149" s="4" t="s">
        <v>35</v>
      </c>
      <c r="B149" s="12" t="s">
        <v>174</v>
      </c>
      <c r="C149" s="12" t="s">
        <v>177</v>
      </c>
      <c r="D149" s="33">
        <v>72</v>
      </c>
      <c r="E149" s="31">
        <v>73.375</v>
      </c>
      <c r="F149" s="31">
        <f t="shared" si="48"/>
        <v>20.149999999999999</v>
      </c>
      <c r="G149" s="32">
        <f t="shared" si="46"/>
        <v>0.34243176178660056</v>
      </c>
      <c r="H149" s="32">
        <f t="shared" si="47"/>
        <v>0.58064516129032262</v>
      </c>
      <c r="I149" s="31">
        <v>6.9</v>
      </c>
      <c r="J149" s="31">
        <v>4.8</v>
      </c>
      <c r="K149" s="31">
        <v>8.4499999999999993</v>
      </c>
      <c r="L149" s="31">
        <v>1.56</v>
      </c>
      <c r="M149" s="31">
        <v>21.71</v>
      </c>
      <c r="N149" s="33">
        <v>-26736.376</v>
      </c>
      <c r="O149" s="33">
        <v>145887.07999999999</v>
      </c>
      <c r="P149" s="33">
        <v>9129.8040000000001</v>
      </c>
      <c r="Q149" s="33">
        <v>27134.973000000002</v>
      </c>
      <c r="R149" s="33">
        <f t="shared" si="49"/>
        <v>173022.05299999999</v>
      </c>
      <c r="S149" s="33">
        <f t="shared" si="50"/>
        <v>146285.677</v>
      </c>
      <c r="T149" s="33">
        <f t="shared" si="45"/>
        <v>2358.0518296422483</v>
      </c>
      <c r="U149" s="33">
        <f t="shared" si="40"/>
        <v>2233.6251993185688</v>
      </c>
      <c r="V149" s="33">
        <f t="shared" si="41"/>
        <v>1869.2452879045995</v>
      </c>
      <c r="W149" s="33">
        <f t="shared" si="42"/>
        <v>1988.2395911413967</v>
      </c>
      <c r="X149" s="33">
        <f t="shared" si="43"/>
        <v>203.05683630168807</v>
      </c>
      <c r="Y149" s="34">
        <f t="shared" si="44"/>
        <v>169.93138980950906</v>
      </c>
    </row>
    <row r="150" spans="1:25" s="5" customFormat="1">
      <c r="A150" s="19" t="s">
        <v>35</v>
      </c>
      <c r="B150" s="26" t="s">
        <v>181</v>
      </c>
      <c r="C150" s="26" t="s">
        <v>184</v>
      </c>
      <c r="D150" s="29">
        <v>62</v>
      </c>
      <c r="E150" s="27">
        <v>60.5</v>
      </c>
      <c r="F150" s="27">
        <f t="shared" si="48"/>
        <v>18.73</v>
      </c>
      <c r="G150" s="28">
        <f t="shared" si="46"/>
        <v>0.3400961025093433</v>
      </c>
      <c r="H150" s="28">
        <f t="shared" si="47"/>
        <v>0.57501334757074207</v>
      </c>
      <c r="I150" s="27">
        <v>6.37</v>
      </c>
      <c r="J150" s="27">
        <v>4.4000000000000004</v>
      </c>
      <c r="K150" s="27">
        <v>7.96</v>
      </c>
      <c r="L150" s="27">
        <v>2</v>
      </c>
      <c r="M150" s="27">
        <v>20.73</v>
      </c>
      <c r="N150" s="29">
        <v>-21382.625</v>
      </c>
      <c r="O150" s="29">
        <v>147368.87100000001</v>
      </c>
      <c r="P150" s="29">
        <v>15905.76</v>
      </c>
      <c r="Q150" s="29">
        <v>31038.073</v>
      </c>
      <c r="R150" s="29">
        <f t="shared" si="49"/>
        <v>178406.94400000002</v>
      </c>
      <c r="S150" s="29">
        <f t="shared" si="50"/>
        <v>157024.31900000002</v>
      </c>
      <c r="T150" s="29">
        <f t="shared" si="45"/>
        <v>2948.875107438017</v>
      </c>
      <c r="U150" s="29">
        <f t="shared" si="40"/>
        <v>2685.9699834710746</v>
      </c>
      <c r="V150" s="29">
        <f t="shared" si="41"/>
        <v>2332.5381652892565</v>
      </c>
      <c r="W150" s="29">
        <f t="shared" si="42"/>
        <v>2435.8491074380167</v>
      </c>
      <c r="X150" s="29">
        <f t="shared" si="43"/>
        <v>244.17908940646132</v>
      </c>
      <c r="Y150" s="30">
        <f t="shared" si="44"/>
        <v>212.04892411720513</v>
      </c>
    </row>
    <row r="151" spans="1:25" s="5" customFormat="1">
      <c r="A151" s="4" t="s">
        <v>35</v>
      </c>
      <c r="B151" s="12" t="s">
        <v>181</v>
      </c>
      <c r="C151" s="12" t="s">
        <v>185</v>
      </c>
      <c r="D151" s="33">
        <v>65</v>
      </c>
      <c r="E151" s="31">
        <v>64.875</v>
      </c>
      <c r="F151" s="31">
        <f t="shared" si="48"/>
        <v>19.98</v>
      </c>
      <c r="G151" s="32">
        <f t="shared" si="46"/>
        <v>0.42542542542542544</v>
      </c>
      <c r="H151" s="32">
        <f t="shared" si="47"/>
        <v>0.65065065065065064</v>
      </c>
      <c r="I151" s="31">
        <v>8.5</v>
      </c>
      <c r="J151" s="31">
        <v>4.5</v>
      </c>
      <c r="K151" s="31">
        <v>6.98</v>
      </c>
      <c r="L151" s="31">
        <v>1.5</v>
      </c>
      <c r="M151" s="31">
        <v>21.48</v>
      </c>
      <c r="N151" s="33">
        <v>-24140.324000000001</v>
      </c>
      <c r="O151" s="33">
        <v>178840.53099999999</v>
      </c>
      <c r="P151" s="33">
        <v>24455.77</v>
      </c>
      <c r="Q151" s="33">
        <v>39325.735999999997</v>
      </c>
      <c r="R151" s="33">
        <v>218166.26699999999</v>
      </c>
      <c r="S151" s="33">
        <v>194025.943</v>
      </c>
      <c r="T151" s="33">
        <f t="shared" si="45"/>
        <v>3362.8711676300577</v>
      </c>
      <c r="U151" s="33">
        <f t="shared" si="40"/>
        <v>2985.9036146435456</v>
      </c>
      <c r="V151" s="33">
        <f t="shared" si="41"/>
        <v>2613.7984277456649</v>
      </c>
      <c r="W151" s="33">
        <f t="shared" si="42"/>
        <v>2756.6941194605006</v>
      </c>
      <c r="X151" s="33">
        <f t="shared" si="43"/>
        <v>271.44578314941322</v>
      </c>
      <c r="Y151" s="34">
        <f t="shared" si="44"/>
        <v>237.61803888596953</v>
      </c>
    </row>
    <row r="152" spans="1:25" s="5" customFormat="1">
      <c r="A152" s="19" t="s">
        <v>35</v>
      </c>
      <c r="B152" s="26" t="s">
        <v>189</v>
      </c>
      <c r="C152" s="26" t="s">
        <v>190</v>
      </c>
      <c r="D152" s="29">
        <v>84</v>
      </c>
      <c r="E152" s="27">
        <v>80.875</v>
      </c>
      <c r="F152" s="27">
        <f t="shared" si="48"/>
        <v>20.58</v>
      </c>
      <c r="G152" s="28">
        <f t="shared" si="46"/>
        <v>0.18610301263362489</v>
      </c>
      <c r="H152" s="28">
        <f t="shared" si="47"/>
        <v>0.52964042759961139</v>
      </c>
      <c r="I152" s="27">
        <v>3.83</v>
      </c>
      <c r="J152" s="27">
        <v>7.07</v>
      </c>
      <c r="K152" s="27">
        <v>9.68</v>
      </c>
      <c r="L152" s="27">
        <v>3.5</v>
      </c>
      <c r="M152" s="27">
        <v>24.08</v>
      </c>
      <c r="N152" s="29">
        <v>-43908.991999999998</v>
      </c>
      <c r="O152" s="29">
        <v>183113.15</v>
      </c>
      <c r="P152" s="29">
        <v>39314.843999999997</v>
      </c>
      <c r="Q152" s="29">
        <v>57917.608999999997</v>
      </c>
      <c r="R152" s="29">
        <f t="shared" ref="R152:R164" si="51">+Q152+O152</f>
        <v>241030.75899999999</v>
      </c>
      <c r="S152" s="29">
        <f t="shared" ref="S152:S164" si="52">+R152+N152</f>
        <v>197121.76699999999</v>
      </c>
      <c r="T152" s="29">
        <f t="shared" si="45"/>
        <v>2980.2875919629055</v>
      </c>
      <c r="U152" s="29">
        <f t="shared" si="40"/>
        <v>2494.1689644513135</v>
      </c>
      <c r="V152" s="29">
        <f t="shared" si="41"/>
        <v>1951.2447975270479</v>
      </c>
      <c r="W152" s="29">
        <f t="shared" si="42"/>
        <v>2264.1502318392581</v>
      </c>
      <c r="X152" s="29">
        <f t="shared" si="43"/>
        <v>226.74263313193759</v>
      </c>
      <c r="Y152" s="30">
        <f t="shared" si="44"/>
        <v>177.38589068427709</v>
      </c>
    </row>
    <row r="153" spans="1:25" s="5" customFormat="1">
      <c r="A153" s="4" t="s">
        <v>35</v>
      </c>
      <c r="B153" s="12" t="s">
        <v>193</v>
      </c>
      <c r="C153" s="12" t="s">
        <v>194</v>
      </c>
      <c r="D153" s="33">
        <v>67</v>
      </c>
      <c r="E153" s="31">
        <v>64.5</v>
      </c>
      <c r="F153" s="31">
        <f t="shared" si="48"/>
        <v>20.62</v>
      </c>
      <c r="G153" s="32">
        <f t="shared" si="46"/>
        <v>0.31037827352085356</v>
      </c>
      <c r="H153" s="32">
        <f t="shared" si="47"/>
        <v>0.40931134820562565</v>
      </c>
      <c r="I153" s="31">
        <v>6.4</v>
      </c>
      <c r="J153" s="31">
        <v>2.04</v>
      </c>
      <c r="K153" s="31">
        <v>12.18</v>
      </c>
      <c r="L153" s="31">
        <v>3.85</v>
      </c>
      <c r="M153" s="31">
        <v>24.47</v>
      </c>
      <c r="N153" s="33">
        <v>-31567.883999999998</v>
      </c>
      <c r="O153" s="33">
        <v>211242.94899999999</v>
      </c>
      <c r="P153" s="33">
        <v>23586.083999999999</v>
      </c>
      <c r="Q153" s="33">
        <v>45363.341</v>
      </c>
      <c r="R153" s="33">
        <f t="shared" si="51"/>
        <v>256606.28999999998</v>
      </c>
      <c r="S153" s="33">
        <f t="shared" si="52"/>
        <v>225038.40599999999</v>
      </c>
      <c r="T153" s="33">
        <f t="shared" si="45"/>
        <v>3978.3920930232557</v>
      </c>
      <c r="U153" s="33">
        <f t="shared" si="40"/>
        <v>3612.716372093023</v>
      </c>
      <c r="V153" s="33">
        <f t="shared" si="41"/>
        <v>3123.2918139534881</v>
      </c>
      <c r="W153" s="33">
        <f t="shared" si="42"/>
        <v>3275.0844806201549</v>
      </c>
      <c r="X153" s="33">
        <f t="shared" si="43"/>
        <v>328.42876109936572</v>
      </c>
      <c r="Y153" s="34">
        <f t="shared" si="44"/>
        <v>283.93561945031712</v>
      </c>
    </row>
    <row r="154" spans="1:25" s="5" customFormat="1">
      <c r="A154" s="19" t="s">
        <v>35</v>
      </c>
      <c r="B154" s="26" t="s">
        <v>222</v>
      </c>
      <c r="C154" s="26" t="s">
        <v>223</v>
      </c>
      <c r="D154" s="29">
        <v>72</v>
      </c>
      <c r="E154" s="27">
        <v>72.875</v>
      </c>
      <c r="F154" s="27">
        <f t="shared" si="48"/>
        <v>17.96</v>
      </c>
      <c r="G154" s="28">
        <f t="shared" si="46"/>
        <v>0.20935412026726055</v>
      </c>
      <c r="H154" s="28">
        <f t="shared" si="47"/>
        <v>0.465478841870824</v>
      </c>
      <c r="I154" s="27">
        <v>3.76</v>
      </c>
      <c r="J154" s="27">
        <v>4.5999999999999996</v>
      </c>
      <c r="K154" s="27">
        <v>9.6</v>
      </c>
      <c r="L154" s="27">
        <v>2.13</v>
      </c>
      <c r="M154" s="27">
        <v>20.09</v>
      </c>
      <c r="N154" s="29">
        <v>-24663.175999999999</v>
      </c>
      <c r="O154" s="29">
        <v>136718.23699999999</v>
      </c>
      <c r="P154" s="29">
        <v>20038.156999999999</v>
      </c>
      <c r="Q154" s="29">
        <v>38124.387999999999</v>
      </c>
      <c r="R154" s="29">
        <f t="shared" si="51"/>
        <v>174842.625</v>
      </c>
      <c r="S154" s="29">
        <f t="shared" si="52"/>
        <v>150179.44899999999</v>
      </c>
      <c r="T154" s="29">
        <f t="shared" si="45"/>
        <v>2399.21269296741</v>
      </c>
      <c r="U154" s="29">
        <f t="shared" si="40"/>
        <v>2124.2465591766722</v>
      </c>
      <c r="V154" s="29">
        <f t="shared" si="41"/>
        <v>1785.8153276157802</v>
      </c>
      <c r="W154" s="29">
        <f t="shared" si="42"/>
        <v>1876.0650017152657</v>
      </c>
      <c r="X154" s="29">
        <f t="shared" si="43"/>
        <v>193.11332356151567</v>
      </c>
      <c r="Y154" s="30">
        <f t="shared" si="44"/>
        <v>162.34684796507094</v>
      </c>
    </row>
    <row r="155" spans="1:25" s="5" customFormat="1">
      <c r="A155" s="4" t="s">
        <v>35</v>
      </c>
      <c r="B155" s="12" t="s">
        <v>226</v>
      </c>
      <c r="C155" s="12" t="s">
        <v>229</v>
      </c>
      <c r="D155" s="33">
        <v>80</v>
      </c>
      <c r="E155" s="31">
        <v>79.375</v>
      </c>
      <c r="F155" s="31">
        <f t="shared" si="48"/>
        <v>23.46</v>
      </c>
      <c r="G155" s="32">
        <f t="shared" si="46"/>
        <v>0.49786871270247224</v>
      </c>
      <c r="H155" s="32">
        <f t="shared" si="47"/>
        <v>0.72932651321398123</v>
      </c>
      <c r="I155" s="31">
        <v>11.68</v>
      </c>
      <c r="J155" s="31">
        <v>5.43</v>
      </c>
      <c r="K155" s="31">
        <v>6.35</v>
      </c>
      <c r="L155" s="31">
        <v>2.4</v>
      </c>
      <c r="M155" s="31">
        <v>25.86</v>
      </c>
      <c r="N155" s="33">
        <v>-34031.491999999998</v>
      </c>
      <c r="O155" s="33">
        <v>181753.45499999999</v>
      </c>
      <c r="P155" s="33">
        <v>19620.548999999999</v>
      </c>
      <c r="Q155" s="33">
        <v>39306.099000000002</v>
      </c>
      <c r="R155" s="33">
        <f t="shared" si="51"/>
        <v>221059.554</v>
      </c>
      <c r="S155" s="33">
        <f t="shared" si="52"/>
        <v>187028.06200000001</v>
      </c>
      <c r="T155" s="33">
        <f t="shared" si="45"/>
        <v>2785.0022551181105</v>
      </c>
      <c r="U155" s="33">
        <f t="shared" si="40"/>
        <v>2537.8142362204726</v>
      </c>
      <c r="V155" s="33">
        <f t="shared" si="41"/>
        <v>2109.0710299212601</v>
      </c>
      <c r="W155" s="33">
        <f t="shared" si="42"/>
        <v>2289.8073070866139</v>
      </c>
      <c r="X155" s="33">
        <f t="shared" si="43"/>
        <v>230.71038511095205</v>
      </c>
      <c r="Y155" s="34">
        <f t="shared" si="44"/>
        <v>191.73372999284183</v>
      </c>
    </row>
    <row r="156" spans="1:25" s="5" customFormat="1">
      <c r="A156" s="19" t="s">
        <v>35</v>
      </c>
      <c r="B156" s="26" t="s">
        <v>226</v>
      </c>
      <c r="C156" s="26" t="s">
        <v>232</v>
      </c>
      <c r="D156" s="29">
        <v>86</v>
      </c>
      <c r="E156" s="27">
        <v>87.25</v>
      </c>
      <c r="F156" s="27">
        <f t="shared" si="48"/>
        <v>20.85</v>
      </c>
      <c r="G156" s="28">
        <f t="shared" si="46"/>
        <v>0.52757793764988004</v>
      </c>
      <c r="H156" s="28">
        <f t="shared" si="47"/>
        <v>0.78177458033573144</v>
      </c>
      <c r="I156" s="27">
        <v>11</v>
      </c>
      <c r="J156" s="27">
        <v>5.3</v>
      </c>
      <c r="K156" s="27">
        <v>4.55</v>
      </c>
      <c r="L156" s="27">
        <v>2</v>
      </c>
      <c r="M156" s="27">
        <v>22.85</v>
      </c>
      <c r="N156" s="29">
        <v>-37873.572</v>
      </c>
      <c r="O156" s="29">
        <v>175454.136</v>
      </c>
      <c r="P156" s="29">
        <v>18001.982</v>
      </c>
      <c r="Q156" s="29">
        <v>40296.364000000001</v>
      </c>
      <c r="R156" s="29">
        <f t="shared" si="51"/>
        <v>215750.5</v>
      </c>
      <c r="S156" s="29">
        <f t="shared" si="52"/>
        <v>177876.92800000001</v>
      </c>
      <c r="T156" s="29">
        <f t="shared" si="45"/>
        <v>2472.7851002865327</v>
      </c>
      <c r="U156" s="29">
        <f t="shared" si="40"/>
        <v>2266.4586590257882</v>
      </c>
      <c r="V156" s="29">
        <f t="shared" si="41"/>
        <v>1832.3776045845275</v>
      </c>
      <c r="W156" s="29">
        <f t="shared" si="42"/>
        <v>2010.9356561604584</v>
      </c>
      <c r="X156" s="29">
        <f t="shared" si="43"/>
        <v>206.04169627507164</v>
      </c>
      <c r="Y156" s="30">
        <f t="shared" si="44"/>
        <v>166.57978223495704</v>
      </c>
    </row>
    <row r="157" spans="1:25" s="5" customFormat="1">
      <c r="A157" s="4" t="s">
        <v>35</v>
      </c>
      <c r="B157" s="12" t="s">
        <v>242</v>
      </c>
      <c r="C157" s="12" t="s">
        <v>244</v>
      </c>
      <c r="D157" s="33">
        <v>86</v>
      </c>
      <c r="E157" s="31">
        <v>83.75</v>
      </c>
      <c r="F157" s="31">
        <f t="shared" si="48"/>
        <v>25.23</v>
      </c>
      <c r="G157" s="32">
        <f t="shared" si="46"/>
        <v>0.3202536662703131</v>
      </c>
      <c r="H157" s="32">
        <f t="shared" si="47"/>
        <v>0.38565200158541418</v>
      </c>
      <c r="I157" s="31">
        <v>8.08</v>
      </c>
      <c r="J157" s="31">
        <v>1.65</v>
      </c>
      <c r="K157" s="31">
        <v>15.5</v>
      </c>
      <c r="L157" s="31">
        <v>1.88</v>
      </c>
      <c r="M157" s="31">
        <v>27.11</v>
      </c>
      <c r="N157" s="33">
        <v>-32575.809000000001</v>
      </c>
      <c r="O157" s="33">
        <v>226700.39300000001</v>
      </c>
      <c r="P157" s="33">
        <v>35994.936000000002</v>
      </c>
      <c r="Q157" s="33">
        <v>64813.105000000003</v>
      </c>
      <c r="R157" s="33">
        <f t="shared" si="51"/>
        <v>291513.49800000002</v>
      </c>
      <c r="S157" s="33">
        <f t="shared" si="52"/>
        <v>258937.68900000001</v>
      </c>
      <c r="T157" s="33">
        <f t="shared" si="45"/>
        <v>3480.7581850746269</v>
      </c>
      <c r="U157" s="33">
        <f t="shared" si="40"/>
        <v>3050.9679044776121</v>
      </c>
      <c r="V157" s="33">
        <f t="shared" si="41"/>
        <v>2662.0030208955227</v>
      </c>
      <c r="W157" s="33">
        <f t="shared" si="42"/>
        <v>2706.8703641791044</v>
      </c>
      <c r="X157" s="33">
        <f t="shared" si="43"/>
        <v>277.36071858887385</v>
      </c>
      <c r="Y157" s="34">
        <f t="shared" si="44"/>
        <v>242.00027462686569</v>
      </c>
    </row>
    <row r="158" spans="1:25" s="5" customFormat="1">
      <c r="A158" s="19" t="s">
        <v>35</v>
      </c>
      <c r="B158" s="26" t="s">
        <v>245</v>
      </c>
      <c r="C158" s="26" t="s">
        <v>246</v>
      </c>
      <c r="D158" s="29">
        <v>61</v>
      </c>
      <c r="E158" s="27">
        <v>60.75</v>
      </c>
      <c r="F158" s="27">
        <f t="shared" si="48"/>
        <v>15.719999999999999</v>
      </c>
      <c r="G158" s="28">
        <f t="shared" si="46"/>
        <v>0.18511450381679392</v>
      </c>
      <c r="H158" s="28">
        <f t="shared" si="47"/>
        <v>0.49300254452926212</v>
      </c>
      <c r="I158" s="27">
        <v>2.91</v>
      </c>
      <c r="J158" s="27">
        <v>4.84</v>
      </c>
      <c r="K158" s="27">
        <v>7.97</v>
      </c>
      <c r="L158" s="27">
        <v>0.78</v>
      </c>
      <c r="M158" s="27">
        <v>16.5</v>
      </c>
      <c r="N158" s="29">
        <v>-18507.537</v>
      </c>
      <c r="O158" s="29">
        <v>127221.47</v>
      </c>
      <c r="P158" s="29">
        <v>14969.291999999999</v>
      </c>
      <c r="Q158" s="29">
        <v>54675.203999999998</v>
      </c>
      <c r="R158" s="29">
        <f t="shared" si="51"/>
        <v>181896.674</v>
      </c>
      <c r="S158" s="29">
        <f t="shared" si="52"/>
        <v>163389.13699999999</v>
      </c>
      <c r="T158" s="29">
        <f t="shared" si="45"/>
        <v>2994.1839341563787</v>
      </c>
      <c r="U158" s="29">
        <f t="shared" si="40"/>
        <v>2747.7758353909467</v>
      </c>
      <c r="V158" s="29">
        <f t="shared" si="41"/>
        <v>2443.1250205761316</v>
      </c>
      <c r="W158" s="29">
        <f t="shared" si="42"/>
        <v>2094.1805761316873</v>
      </c>
      <c r="X158" s="29">
        <f t="shared" si="43"/>
        <v>249.79780321735879</v>
      </c>
      <c r="Y158" s="30">
        <f t="shared" si="44"/>
        <v>222.10227459783016</v>
      </c>
    </row>
    <row r="159" spans="1:25" s="5" customFormat="1">
      <c r="A159" s="4" t="s">
        <v>35</v>
      </c>
      <c r="B159" s="12" t="s">
        <v>257</v>
      </c>
      <c r="C159" s="12" t="s">
        <v>259</v>
      </c>
      <c r="D159" s="33">
        <v>75</v>
      </c>
      <c r="E159" s="31">
        <v>75</v>
      </c>
      <c r="F159" s="31">
        <f t="shared" si="48"/>
        <v>18.350000000000001</v>
      </c>
      <c r="G159" s="32">
        <f t="shared" si="46"/>
        <v>0.108991825613079</v>
      </c>
      <c r="H159" s="32">
        <f t="shared" si="47"/>
        <v>0.41144414168937327</v>
      </c>
      <c r="I159" s="31">
        <v>2</v>
      </c>
      <c r="J159" s="31">
        <v>5.55</v>
      </c>
      <c r="K159" s="31">
        <v>10.8</v>
      </c>
      <c r="L159" s="31">
        <v>1.43</v>
      </c>
      <c r="M159" s="31">
        <v>19.78</v>
      </c>
      <c r="N159" s="33">
        <v>-23170.420999999998</v>
      </c>
      <c r="O159" s="33">
        <v>157604.15400000001</v>
      </c>
      <c r="P159" s="33">
        <v>24890.7</v>
      </c>
      <c r="Q159" s="33">
        <v>46652.81</v>
      </c>
      <c r="R159" s="33">
        <f t="shared" si="51"/>
        <v>204256.96400000001</v>
      </c>
      <c r="S159" s="33">
        <f t="shared" si="52"/>
        <v>181086.54300000001</v>
      </c>
      <c r="T159" s="33">
        <f t="shared" si="45"/>
        <v>2723.4261866666666</v>
      </c>
      <c r="U159" s="33">
        <f t="shared" si="40"/>
        <v>2391.5501866666668</v>
      </c>
      <c r="V159" s="33">
        <f t="shared" si="41"/>
        <v>2082.6112399999997</v>
      </c>
      <c r="W159" s="33">
        <f t="shared" si="42"/>
        <v>2101.3887199999999</v>
      </c>
      <c r="X159" s="33">
        <f t="shared" si="43"/>
        <v>217.41365333333334</v>
      </c>
      <c r="Y159" s="34">
        <f t="shared" si="44"/>
        <v>189.32829454545453</v>
      </c>
    </row>
    <row r="160" spans="1:25" s="5" customFormat="1">
      <c r="A160" s="19" t="s">
        <v>35</v>
      </c>
      <c r="B160" s="26" t="s">
        <v>272</v>
      </c>
      <c r="C160" s="26" t="s">
        <v>273</v>
      </c>
      <c r="D160" s="29">
        <v>69</v>
      </c>
      <c r="E160" s="27">
        <v>68.875</v>
      </c>
      <c r="F160" s="27">
        <f t="shared" si="48"/>
        <v>21.61</v>
      </c>
      <c r="G160" s="28">
        <f t="shared" si="46"/>
        <v>0.33688107357704766</v>
      </c>
      <c r="H160" s="28">
        <f t="shared" si="47"/>
        <v>0.45071726052753358</v>
      </c>
      <c r="I160" s="27">
        <v>7.28</v>
      </c>
      <c r="J160" s="27">
        <v>2.46</v>
      </c>
      <c r="K160" s="27">
        <v>11.87</v>
      </c>
      <c r="L160" s="27">
        <v>1.1200000000000001</v>
      </c>
      <c r="M160" s="27">
        <v>22.73</v>
      </c>
      <c r="N160" s="29">
        <v>-25653.268</v>
      </c>
      <c r="O160" s="29">
        <v>167394.174</v>
      </c>
      <c r="P160" s="29">
        <v>11914</v>
      </c>
      <c r="Q160" s="29">
        <v>38137.955000000002</v>
      </c>
      <c r="R160" s="29">
        <f t="shared" si="51"/>
        <v>205532.12900000002</v>
      </c>
      <c r="S160" s="29">
        <f t="shared" si="52"/>
        <v>179878.861</v>
      </c>
      <c r="T160" s="29">
        <f t="shared" si="45"/>
        <v>2984.13254446461</v>
      </c>
      <c r="U160" s="29">
        <f t="shared" si="40"/>
        <v>2811.1525081669693</v>
      </c>
      <c r="V160" s="29">
        <f t="shared" si="41"/>
        <v>2438.6912667876591</v>
      </c>
      <c r="W160" s="29">
        <f t="shared" si="42"/>
        <v>2430.4054301270417</v>
      </c>
      <c r="X160" s="29">
        <f t="shared" si="43"/>
        <v>255.55931892426995</v>
      </c>
      <c r="Y160" s="30">
        <f t="shared" si="44"/>
        <v>221.69920607160537</v>
      </c>
    </row>
    <row r="161" spans="1:25" s="5" customFormat="1">
      <c r="A161" s="4" t="s">
        <v>35</v>
      </c>
      <c r="B161" s="12" t="s">
        <v>274</v>
      </c>
      <c r="C161" s="12" t="s">
        <v>276</v>
      </c>
      <c r="D161" s="33">
        <v>63</v>
      </c>
      <c r="E161" s="31">
        <v>60.875</v>
      </c>
      <c r="F161" s="31">
        <f t="shared" si="48"/>
        <v>22.03</v>
      </c>
      <c r="G161" s="32">
        <f t="shared" si="46"/>
        <v>0.22696323195642304</v>
      </c>
      <c r="H161" s="32">
        <f t="shared" si="47"/>
        <v>0.53336359509759412</v>
      </c>
      <c r="I161" s="31">
        <v>5</v>
      </c>
      <c r="J161" s="31">
        <v>6.75</v>
      </c>
      <c r="K161" s="31">
        <v>10.28</v>
      </c>
      <c r="L161" s="31">
        <v>1.8</v>
      </c>
      <c r="M161" s="31">
        <v>23.83</v>
      </c>
      <c r="N161" s="33">
        <v>-21856.504000000001</v>
      </c>
      <c r="O161" s="33">
        <v>184962.33900000001</v>
      </c>
      <c r="P161" s="33">
        <v>40354.824000000001</v>
      </c>
      <c r="Q161" s="33">
        <v>65652.937000000005</v>
      </c>
      <c r="R161" s="33">
        <f t="shared" si="51"/>
        <v>250615.27600000001</v>
      </c>
      <c r="S161" s="33">
        <f t="shared" si="52"/>
        <v>228758.772</v>
      </c>
      <c r="T161" s="33">
        <f t="shared" si="45"/>
        <v>4116.8833839835734</v>
      </c>
      <c r="U161" s="33">
        <f t="shared" si="40"/>
        <v>3453.9704640657087</v>
      </c>
      <c r="V161" s="33">
        <f t="shared" si="41"/>
        <v>3094.9313839835731</v>
      </c>
      <c r="W161" s="33">
        <f t="shared" si="42"/>
        <v>3038.3957125256675</v>
      </c>
      <c r="X161" s="33">
        <f t="shared" si="43"/>
        <v>313.99731491506441</v>
      </c>
      <c r="Y161" s="34">
        <f t="shared" si="44"/>
        <v>281.35739854396121</v>
      </c>
    </row>
    <row r="162" spans="1:25" s="5" customFormat="1">
      <c r="A162" s="19" t="s">
        <v>35</v>
      </c>
      <c r="B162" s="26" t="s">
        <v>286</v>
      </c>
      <c r="C162" s="26" t="s">
        <v>287</v>
      </c>
      <c r="D162" s="29">
        <v>84</v>
      </c>
      <c r="E162" s="27">
        <v>81.375</v>
      </c>
      <c r="F162" s="27">
        <f t="shared" si="48"/>
        <v>33.18</v>
      </c>
      <c r="G162" s="28">
        <f t="shared" si="46"/>
        <v>0.27124773960216997</v>
      </c>
      <c r="H162" s="28">
        <f t="shared" si="47"/>
        <v>0.46805304400241116</v>
      </c>
      <c r="I162" s="27">
        <v>9</v>
      </c>
      <c r="J162" s="27">
        <v>6.53</v>
      </c>
      <c r="K162" s="27">
        <v>17.649999999999999</v>
      </c>
      <c r="L162" s="27">
        <v>0.31</v>
      </c>
      <c r="M162" s="27">
        <v>33.49</v>
      </c>
      <c r="N162" s="29">
        <v>-33537.737999999998</v>
      </c>
      <c r="O162" s="29">
        <v>248726.79199999999</v>
      </c>
      <c r="P162" s="29">
        <v>23041.26</v>
      </c>
      <c r="Q162" s="29">
        <v>67371.217999999993</v>
      </c>
      <c r="R162" s="29">
        <f t="shared" si="51"/>
        <v>316098.01</v>
      </c>
      <c r="S162" s="29">
        <f t="shared" si="52"/>
        <v>282560.272</v>
      </c>
      <c r="T162" s="29">
        <f t="shared" si="45"/>
        <v>3884.4609523809527</v>
      </c>
      <c r="U162" s="29">
        <f t="shared" si="40"/>
        <v>3601.3118279569894</v>
      </c>
      <c r="V162" s="29">
        <f t="shared" si="41"/>
        <v>3189.1737265745005</v>
      </c>
      <c r="W162" s="29">
        <f t="shared" si="42"/>
        <v>3056.5504393241167</v>
      </c>
      <c r="X162" s="29">
        <f t="shared" si="43"/>
        <v>327.39198435972634</v>
      </c>
      <c r="Y162" s="30">
        <f t="shared" si="44"/>
        <v>289.92488423404552</v>
      </c>
    </row>
    <row r="163" spans="1:25" s="5" customFormat="1">
      <c r="A163" s="4" t="s">
        <v>35</v>
      </c>
      <c r="B163" s="12" t="s">
        <v>288</v>
      </c>
      <c r="C163" s="12" t="s">
        <v>289</v>
      </c>
      <c r="D163" s="33">
        <v>77</v>
      </c>
      <c r="E163" s="31">
        <v>76.875</v>
      </c>
      <c r="F163" s="31">
        <f t="shared" si="48"/>
        <v>34.840000000000003</v>
      </c>
      <c r="G163" s="32">
        <f t="shared" si="46"/>
        <v>0.1041905855338691</v>
      </c>
      <c r="H163" s="32">
        <f t="shared" si="47"/>
        <v>0.34184845005740527</v>
      </c>
      <c r="I163" s="31">
        <v>3.63</v>
      </c>
      <c r="J163" s="31">
        <v>8.2799999999999994</v>
      </c>
      <c r="K163" s="31">
        <v>22.93</v>
      </c>
      <c r="L163" s="31">
        <v>1.1599999999999999</v>
      </c>
      <c r="M163" s="31">
        <v>36</v>
      </c>
      <c r="N163" s="33">
        <v>-16040.880999999999</v>
      </c>
      <c r="O163" s="33">
        <v>207950.12899999999</v>
      </c>
      <c r="P163" s="33">
        <v>24015.554</v>
      </c>
      <c r="Q163" s="33">
        <v>58370.962</v>
      </c>
      <c r="R163" s="33">
        <f t="shared" si="51"/>
        <v>266321.09100000001</v>
      </c>
      <c r="S163" s="33">
        <f t="shared" si="52"/>
        <v>250280.21000000002</v>
      </c>
      <c r="T163" s="33">
        <f t="shared" si="45"/>
        <v>3464.3393951219514</v>
      </c>
      <c r="U163" s="33">
        <f t="shared" si="40"/>
        <v>3151.9419447154473</v>
      </c>
      <c r="V163" s="33">
        <f t="shared" si="41"/>
        <v>2943.2800780487805</v>
      </c>
      <c r="W163" s="33">
        <f t="shared" si="42"/>
        <v>2705.0423284552844</v>
      </c>
      <c r="X163" s="33">
        <f t="shared" si="43"/>
        <v>286.54017679231339</v>
      </c>
      <c r="Y163" s="34">
        <f t="shared" si="44"/>
        <v>267.57091618625276</v>
      </c>
    </row>
    <row r="164" spans="1:25" s="5" customFormat="1">
      <c r="A164" s="19" t="s">
        <v>35</v>
      </c>
      <c r="B164" s="26" t="s">
        <v>291</v>
      </c>
      <c r="C164" s="26" t="s">
        <v>292</v>
      </c>
      <c r="D164" s="29">
        <v>74</v>
      </c>
      <c r="E164" s="27">
        <v>75.25</v>
      </c>
      <c r="F164" s="27">
        <f t="shared" si="48"/>
        <v>29.43</v>
      </c>
      <c r="G164" s="28">
        <f t="shared" si="46"/>
        <v>0.29289840299014608</v>
      </c>
      <c r="H164" s="28">
        <f t="shared" si="47"/>
        <v>0.40978593272171249</v>
      </c>
      <c r="I164" s="27">
        <v>8.6199999999999992</v>
      </c>
      <c r="J164" s="27">
        <v>3.44</v>
      </c>
      <c r="K164" s="27">
        <v>17.37</v>
      </c>
      <c r="L164" s="27">
        <v>0</v>
      </c>
      <c r="M164" s="27">
        <v>29.43</v>
      </c>
      <c r="N164" s="29">
        <v>-27704.362000000001</v>
      </c>
      <c r="O164" s="29">
        <v>201173.114</v>
      </c>
      <c r="P164" s="29">
        <v>24552</v>
      </c>
      <c r="Q164" s="29">
        <v>53332.942000000003</v>
      </c>
      <c r="R164" s="29">
        <f t="shared" si="51"/>
        <v>254506.05600000001</v>
      </c>
      <c r="S164" s="29">
        <f t="shared" si="52"/>
        <v>226801.69400000002</v>
      </c>
      <c r="T164" s="29">
        <f t="shared" si="45"/>
        <v>3382.1402790697675</v>
      </c>
      <c r="U164" s="29">
        <f t="shared" si="40"/>
        <v>3055.8678538205982</v>
      </c>
      <c r="V164" s="29">
        <f t="shared" si="41"/>
        <v>2687.7035747508307</v>
      </c>
      <c r="W164" s="29">
        <f t="shared" si="42"/>
        <v>2673.3968637873754</v>
      </c>
      <c r="X164" s="29">
        <f t="shared" si="43"/>
        <v>277.80616852914528</v>
      </c>
      <c r="Y164" s="30">
        <f t="shared" si="44"/>
        <v>244.33668861371189</v>
      </c>
    </row>
    <row r="165" spans="1:25" s="13" customFormat="1">
      <c r="A165" s="35" t="s">
        <v>35</v>
      </c>
      <c r="B165" s="36" t="s">
        <v>318</v>
      </c>
      <c r="C165" s="36"/>
      <c r="D165" s="39">
        <f>SUM(D83:D164)</f>
        <v>6084</v>
      </c>
      <c r="E165" s="37">
        <f>SUM(E83:E164)</f>
        <v>6153.625</v>
      </c>
      <c r="F165" s="37">
        <f>SUM(F83:F164)</f>
        <v>1809.03</v>
      </c>
      <c r="G165" s="38">
        <f t="shared" si="46"/>
        <v>0.28448947778643796</v>
      </c>
      <c r="H165" s="38">
        <f t="shared" si="47"/>
        <v>0.46746046223666821</v>
      </c>
      <c r="I165" s="37">
        <f t="shared" ref="I165:M165" si="53">SUM(I83:I164)</f>
        <v>514.64999999999986</v>
      </c>
      <c r="J165" s="37">
        <f t="shared" si="53"/>
        <v>330.99999999999994</v>
      </c>
      <c r="K165" s="37">
        <f t="shared" si="53"/>
        <v>963.37999999999954</v>
      </c>
      <c r="L165" s="37">
        <f t="shared" si="53"/>
        <v>102.99000000000001</v>
      </c>
      <c r="M165" s="37">
        <f t="shared" si="53"/>
        <v>1912.0199999999998</v>
      </c>
      <c r="N165" s="39">
        <f>SUM(N83:N164)</f>
        <v>-1912440.5640000005</v>
      </c>
      <c r="O165" s="39">
        <f t="shared" ref="O165:S165" si="54">SUM(O83:O164)</f>
        <v>14804421.077999998</v>
      </c>
      <c r="P165" s="39">
        <f t="shared" si="54"/>
        <v>1709346.378</v>
      </c>
      <c r="Q165" s="39">
        <f t="shared" si="54"/>
        <v>3861909.9290000014</v>
      </c>
      <c r="R165" s="39">
        <f t="shared" si="54"/>
        <v>18666331.006999999</v>
      </c>
      <c r="S165" s="39">
        <f t="shared" si="54"/>
        <v>16753890.442999996</v>
      </c>
      <c r="T165" s="39">
        <f t="shared" si="45"/>
        <v>3033.3878010115986</v>
      </c>
      <c r="U165" s="39">
        <f t="shared" si="40"/>
        <v>2755.6090319120844</v>
      </c>
      <c r="V165" s="39">
        <f t="shared" si="41"/>
        <v>2444.8262715066317</v>
      </c>
      <c r="W165" s="39">
        <f t="shared" si="42"/>
        <v>2405.804883788011</v>
      </c>
      <c r="X165" s="39">
        <f t="shared" si="43"/>
        <v>250.50991199200769</v>
      </c>
      <c r="Y165" s="40">
        <f t="shared" si="44"/>
        <v>222.25693377333016</v>
      </c>
    </row>
    <row r="166" spans="1:25" s="5" customFormat="1">
      <c r="A166" s="41" t="s">
        <v>40</v>
      </c>
      <c r="B166" s="42" t="s">
        <v>33</v>
      </c>
      <c r="C166" s="42" t="s">
        <v>41</v>
      </c>
      <c r="D166" s="45">
        <v>94</v>
      </c>
      <c r="E166" s="43">
        <v>96.25</v>
      </c>
      <c r="F166" s="43">
        <f t="shared" ref="F166:F209" si="55">+I166+J166+K166</f>
        <v>32.58</v>
      </c>
      <c r="G166" s="44">
        <f t="shared" si="46"/>
        <v>0.18416206261510129</v>
      </c>
      <c r="H166" s="44">
        <f t="shared" si="47"/>
        <v>0.40822590546347459</v>
      </c>
      <c r="I166" s="43">
        <v>6</v>
      </c>
      <c r="J166" s="43">
        <v>7.3</v>
      </c>
      <c r="K166" s="43">
        <v>19.28</v>
      </c>
      <c r="L166" s="43">
        <v>1.8</v>
      </c>
      <c r="M166" s="43">
        <v>34.380000000000003</v>
      </c>
      <c r="N166" s="45">
        <v>-20349.608</v>
      </c>
      <c r="O166" s="45">
        <v>227689.587</v>
      </c>
      <c r="P166" s="45">
        <v>22837.062000000002</v>
      </c>
      <c r="Q166" s="45">
        <v>53034.61</v>
      </c>
      <c r="R166" s="45">
        <f t="shared" ref="R166:R209" si="56">+Q166+O166</f>
        <v>280724.19699999999</v>
      </c>
      <c r="S166" s="45">
        <f t="shared" ref="S166:S209" si="57">+R166+N166</f>
        <v>260374.58899999998</v>
      </c>
      <c r="T166" s="45">
        <f t="shared" si="45"/>
        <v>2916.6150337662334</v>
      </c>
      <c r="U166" s="45">
        <f t="shared" si="40"/>
        <v>2679.3468571428571</v>
      </c>
      <c r="V166" s="45">
        <f t="shared" si="41"/>
        <v>2467.9223584415581</v>
      </c>
      <c r="W166" s="45">
        <f t="shared" si="42"/>
        <v>2365.6060987012988</v>
      </c>
      <c r="X166" s="45">
        <f t="shared" si="43"/>
        <v>243.57698701298702</v>
      </c>
      <c r="Y166" s="46">
        <f t="shared" si="44"/>
        <v>224.35657804014164</v>
      </c>
    </row>
    <row r="167" spans="1:25" s="5" customFormat="1">
      <c r="A167" s="4" t="s">
        <v>40</v>
      </c>
      <c r="B167" s="12" t="s">
        <v>33</v>
      </c>
      <c r="C167" s="12" t="s">
        <v>42</v>
      </c>
      <c r="D167" s="33">
        <v>99</v>
      </c>
      <c r="E167" s="31">
        <v>103.375</v>
      </c>
      <c r="F167" s="31">
        <f t="shared" si="55"/>
        <v>35.909999999999997</v>
      </c>
      <c r="G167" s="32">
        <f t="shared" si="46"/>
        <v>0.16708437761069342</v>
      </c>
      <c r="H167" s="32">
        <f t="shared" si="47"/>
        <v>0.33416875522138684</v>
      </c>
      <c r="I167" s="31">
        <v>6</v>
      </c>
      <c r="J167" s="31">
        <v>6</v>
      </c>
      <c r="K167" s="31">
        <v>23.91</v>
      </c>
      <c r="L167" s="31">
        <v>1.8</v>
      </c>
      <c r="M167" s="31">
        <v>37.71</v>
      </c>
      <c r="N167" s="33">
        <v>-21425.504000000001</v>
      </c>
      <c r="O167" s="33">
        <v>272133.15299999999</v>
      </c>
      <c r="P167" s="33">
        <v>33081.5</v>
      </c>
      <c r="Q167" s="33">
        <v>56922.572999999997</v>
      </c>
      <c r="R167" s="33">
        <f t="shared" si="56"/>
        <v>329055.72599999997</v>
      </c>
      <c r="S167" s="33">
        <f t="shared" si="57"/>
        <v>307630.22199999995</v>
      </c>
      <c r="T167" s="33">
        <f t="shared" si="45"/>
        <v>3183.1267327690443</v>
      </c>
      <c r="U167" s="33">
        <f t="shared" si="40"/>
        <v>2863.1122224909309</v>
      </c>
      <c r="V167" s="33">
        <f t="shared" si="41"/>
        <v>2655.8522079806526</v>
      </c>
      <c r="W167" s="33">
        <f t="shared" si="42"/>
        <v>2632.4851559854897</v>
      </c>
      <c r="X167" s="33">
        <f t="shared" si="43"/>
        <v>260.28292931735734</v>
      </c>
      <c r="Y167" s="34">
        <f t="shared" si="44"/>
        <v>241.44110981642297</v>
      </c>
    </row>
    <row r="168" spans="1:25" s="5" customFormat="1">
      <c r="A168" s="19" t="s">
        <v>40</v>
      </c>
      <c r="B168" s="26" t="s">
        <v>33</v>
      </c>
      <c r="C168" s="26" t="s">
        <v>43</v>
      </c>
      <c r="D168" s="29">
        <v>112</v>
      </c>
      <c r="E168" s="27">
        <v>113</v>
      </c>
      <c r="F168" s="27">
        <f t="shared" si="55"/>
        <v>27.75</v>
      </c>
      <c r="G168" s="28">
        <f t="shared" si="46"/>
        <v>0.17621621621621619</v>
      </c>
      <c r="H168" s="28">
        <f t="shared" si="47"/>
        <v>0.38198198198198197</v>
      </c>
      <c r="I168" s="27">
        <v>4.8899999999999997</v>
      </c>
      <c r="J168" s="27">
        <v>5.71</v>
      </c>
      <c r="K168" s="27">
        <v>17.149999999999999</v>
      </c>
      <c r="L168" s="27">
        <v>3</v>
      </c>
      <c r="M168" s="27">
        <v>30.75</v>
      </c>
      <c r="N168" s="29">
        <v>-25275.235000000001</v>
      </c>
      <c r="O168" s="29">
        <v>283097.29200000002</v>
      </c>
      <c r="P168" s="29">
        <v>34056.769999999997</v>
      </c>
      <c r="Q168" s="29">
        <v>66142.315000000002</v>
      </c>
      <c r="R168" s="29">
        <f t="shared" si="56"/>
        <v>349239.60700000002</v>
      </c>
      <c r="S168" s="29">
        <f t="shared" si="57"/>
        <v>323964.37200000003</v>
      </c>
      <c r="T168" s="29">
        <f t="shared" si="45"/>
        <v>3090.6159911504428</v>
      </c>
      <c r="U168" s="29">
        <f t="shared" si="40"/>
        <v>2789.2286460176992</v>
      </c>
      <c r="V168" s="29">
        <f t="shared" si="41"/>
        <v>2565.5540000000001</v>
      </c>
      <c r="W168" s="29">
        <f t="shared" si="42"/>
        <v>2505.2857699115048</v>
      </c>
      <c r="X168" s="29">
        <f t="shared" si="43"/>
        <v>253.56624054706356</v>
      </c>
      <c r="Y168" s="30">
        <f t="shared" si="44"/>
        <v>233.23218181818183</v>
      </c>
    </row>
    <row r="169" spans="1:25" s="5" customFormat="1">
      <c r="A169" s="4" t="s">
        <v>40</v>
      </c>
      <c r="B169" s="12" t="s">
        <v>33</v>
      </c>
      <c r="C169" s="12" t="s">
        <v>45</v>
      </c>
      <c r="D169" s="33">
        <v>106</v>
      </c>
      <c r="E169" s="31">
        <v>108.375</v>
      </c>
      <c r="F169" s="31">
        <f t="shared" si="55"/>
        <v>31.54</v>
      </c>
      <c r="G169" s="32">
        <f t="shared" si="46"/>
        <v>0.15852885225110971</v>
      </c>
      <c r="H169" s="32">
        <f t="shared" si="47"/>
        <v>0.32688649334178815</v>
      </c>
      <c r="I169" s="31">
        <v>5</v>
      </c>
      <c r="J169" s="31">
        <v>5.31</v>
      </c>
      <c r="K169" s="31">
        <v>21.23</v>
      </c>
      <c r="L169" s="31">
        <v>3.65</v>
      </c>
      <c r="M169" s="31">
        <v>35.19</v>
      </c>
      <c r="N169" s="33">
        <v>-26554.858</v>
      </c>
      <c r="O169" s="33">
        <v>264309.05099999998</v>
      </c>
      <c r="P169" s="33">
        <v>35241.74</v>
      </c>
      <c r="Q169" s="33">
        <v>72182.278999999995</v>
      </c>
      <c r="R169" s="33">
        <f t="shared" si="56"/>
        <v>336491.32999999996</v>
      </c>
      <c r="S169" s="33">
        <f t="shared" si="57"/>
        <v>309936.47199999995</v>
      </c>
      <c r="T169" s="33">
        <f t="shared" si="45"/>
        <v>3104.8796309111876</v>
      </c>
      <c r="U169" s="33">
        <f t="shared" si="40"/>
        <v>2779.6963321799303</v>
      </c>
      <c r="V169" s="33">
        <f t="shared" si="41"/>
        <v>2534.6688073817759</v>
      </c>
      <c r="W169" s="33">
        <f t="shared" si="42"/>
        <v>2438.8378408304497</v>
      </c>
      <c r="X169" s="33">
        <f t="shared" si="43"/>
        <v>252.69966656181185</v>
      </c>
      <c r="Y169" s="34">
        <f t="shared" si="44"/>
        <v>230.4244370347069</v>
      </c>
    </row>
    <row r="170" spans="1:25" s="5" customFormat="1">
      <c r="A170" s="19" t="s">
        <v>40</v>
      </c>
      <c r="B170" s="26" t="s">
        <v>33</v>
      </c>
      <c r="C170" s="26" t="s">
        <v>50</v>
      </c>
      <c r="D170" s="29">
        <v>105</v>
      </c>
      <c r="E170" s="27">
        <v>104</v>
      </c>
      <c r="F170" s="27">
        <f t="shared" si="55"/>
        <v>29.5</v>
      </c>
      <c r="G170" s="28">
        <f t="shared" si="46"/>
        <v>0.19152542372881357</v>
      </c>
      <c r="H170" s="28">
        <f t="shared" si="47"/>
        <v>0.32033898305084746</v>
      </c>
      <c r="I170" s="27">
        <v>5.65</v>
      </c>
      <c r="J170" s="27">
        <v>3.8</v>
      </c>
      <c r="K170" s="27">
        <v>20.05</v>
      </c>
      <c r="L170" s="27">
        <v>3</v>
      </c>
      <c r="M170" s="27">
        <v>32.5</v>
      </c>
      <c r="N170" s="29">
        <v>-24649.972000000002</v>
      </c>
      <c r="O170" s="29">
        <v>276017.125</v>
      </c>
      <c r="P170" s="29">
        <v>25622.535</v>
      </c>
      <c r="Q170" s="29">
        <v>49879.423999999999</v>
      </c>
      <c r="R170" s="29">
        <f t="shared" si="56"/>
        <v>325896.549</v>
      </c>
      <c r="S170" s="29">
        <f t="shared" si="57"/>
        <v>301246.57699999999</v>
      </c>
      <c r="T170" s="29">
        <f t="shared" si="45"/>
        <v>3133.6206634615382</v>
      </c>
      <c r="U170" s="29">
        <f t="shared" si="40"/>
        <v>2887.2501346153849</v>
      </c>
      <c r="V170" s="29">
        <f t="shared" si="41"/>
        <v>2650.2311730769234</v>
      </c>
      <c r="W170" s="29">
        <f t="shared" si="42"/>
        <v>2654.0108173076924</v>
      </c>
      <c r="X170" s="29">
        <f t="shared" si="43"/>
        <v>262.47728496503498</v>
      </c>
      <c r="Y170" s="30">
        <f t="shared" si="44"/>
        <v>240.93010664335668</v>
      </c>
    </row>
    <row r="171" spans="1:25" s="5" customFormat="1">
      <c r="A171" s="4" t="s">
        <v>40</v>
      </c>
      <c r="B171" s="12" t="s">
        <v>33</v>
      </c>
      <c r="C171" s="12" t="s">
        <v>54</v>
      </c>
      <c r="D171" s="33">
        <v>110</v>
      </c>
      <c r="E171" s="31">
        <v>111.75</v>
      </c>
      <c r="F171" s="31">
        <f t="shared" si="55"/>
        <v>32.04</v>
      </c>
      <c r="G171" s="32">
        <f t="shared" si="46"/>
        <v>0.46036204744069914</v>
      </c>
      <c r="H171" s="32">
        <f t="shared" si="47"/>
        <v>0.46036204744069914</v>
      </c>
      <c r="I171" s="31">
        <v>14.75</v>
      </c>
      <c r="J171" s="31">
        <v>0</v>
      </c>
      <c r="K171" s="31">
        <v>17.29</v>
      </c>
      <c r="L171" s="31">
        <v>1</v>
      </c>
      <c r="M171" s="31">
        <v>33.04</v>
      </c>
      <c r="N171" s="33">
        <v>-25895.620999999999</v>
      </c>
      <c r="O171" s="33">
        <v>255093.37100000001</v>
      </c>
      <c r="P171" s="33">
        <v>29430.758999999998</v>
      </c>
      <c r="Q171" s="33">
        <v>64547.398000000001</v>
      </c>
      <c r="R171" s="33">
        <f t="shared" si="56"/>
        <v>319640.76900000003</v>
      </c>
      <c r="S171" s="33">
        <f t="shared" si="57"/>
        <v>293745.14800000004</v>
      </c>
      <c r="T171" s="33">
        <f t="shared" si="45"/>
        <v>2860.3200805369129</v>
      </c>
      <c r="U171" s="33">
        <f t="shared" si="40"/>
        <v>2596.9575838926175</v>
      </c>
      <c r="V171" s="33">
        <f t="shared" si="41"/>
        <v>2365.2294317673382</v>
      </c>
      <c r="W171" s="33">
        <f t="shared" si="42"/>
        <v>2282.7147293064877</v>
      </c>
      <c r="X171" s="33">
        <f t="shared" si="43"/>
        <v>236.08705308114705</v>
      </c>
      <c r="Y171" s="34">
        <f t="shared" si="44"/>
        <v>215.02085743339438</v>
      </c>
    </row>
    <row r="172" spans="1:25" s="5" customFormat="1">
      <c r="A172" s="19" t="s">
        <v>40</v>
      </c>
      <c r="B172" s="26" t="s">
        <v>33</v>
      </c>
      <c r="C172" s="26" t="s">
        <v>56</v>
      </c>
      <c r="D172" s="29">
        <v>103</v>
      </c>
      <c r="E172" s="27">
        <v>105</v>
      </c>
      <c r="F172" s="27">
        <f t="shared" si="55"/>
        <v>30.259999999999998</v>
      </c>
      <c r="G172" s="28">
        <f t="shared" si="46"/>
        <v>0.11896893588896233</v>
      </c>
      <c r="H172" s="28">
        <f t="shared" si="47"/>
        <v>0.24619960343688038</v>
      </c>
      <c r="I172" s="27">
        <v>3.6</v>
      </c>
      <c r="J172" s="27">
        <v>3.85</v>
      </c>
      <c r="K172" s="27">
        <v>22.81</v>
      </c>
      <c r="L172" s="27">
        <v>2.9</v>
      </c>
      <c r="M172" s="27">
        <v>33.159999999999997</v>
      </c>
      <c r="N172" s="29">
        <v>-25511.919000000002</v>
      </c>
      <c r="O172" s="29">
        <v>240553.46100000001</v>
      </c>
      <c r="P172" s="29">
        <v>31249.339</v>
      </c>
      <c r="Q172" s="29">
        <v>60385.322</v>
      </c>
      <c r="R172" s="29">
        <f t="shared" si="56"/>
        <v>300938.783</v>
      </c>
      <c r="S172" s="29">
        <f t="shared" si="57"/>
        <v>275426.864</v>
      </c>
      <c r="T172" s="29">
        <f t="shared" si="45"/>
        <v>2866.0836476190475</v>
      </c>
      <c r="U172" s="29">
        <f t="shared" si="40"/>
        <v>2568.4708952380952</v>
      </c>
      <c r="V172" s="29">
        <f t="shared" si="41"/>
        <v>2325.5002380952378</v>
      </c>
      <c r="W172" s="29">
        <f t="shared" si="42"/>
        <v>2290.9853428571428</v>
      </c>
      <c r="X172" s="29">
        <f t="shared" si="43"/>
        <v>233.49735411255412</v>
      </c>
      <c r="Y172" s="30">
        <f t="shared" si="44"/>
        <v>211.40911255411254</v>
      </c>
    </row>
    <row r="173" spans="1:25" s="5" customFormat="1">
      <c r="A173" s="4" t="s">
        <v>40</v>
      </c>
      <c r="B173" s="12" t="s">
        <v>33</v>
      </c>
      <c r="C173" s="12" t="s">
        <v>60</v>
      </c>
      <c r="D173" s="33">
        <v>94</v>
      </c>
      <c r="E173" s="31">
        <v>95.875</v>
      </c>
      <c r="F173" s="31">
        <f t="shared" si="55"/>
        <v>23.91</v>
      </c>
      <c r="G173" s="32">
        <f t="shared" si="46"/>
        <v>0.27059807611877873</v>
      </c>
      <c r="H173" s="32">
        <f t="shared" si="47"/>
        <v>0.43538268506900879</v>
      </c>
      <c r="I173" s="31">
        <v>6.47</v>
      </c>
      <c r="J173" s="31">
        <v>3.94</v>
      </c>
      <c r="K173" s="31">
        <v>13.5</v>
      </c>
      <c r="L173" s="31">
        <v>2.1</v>
      </c>
      <c r="M173" s="31">
        <v>26.01</v>
      </c>
      <c r="N173" s="33">
        <v>-25250.54</v>
      </c>
      <c r="O173" s="33">
        <v>193782.899</v>
      </c>
      <c r="P173" s="33">
        <v>27064.219000000001</v>
      </c>
      <c r="Q173" s="33">
        <v>55615.667999999998</v>
      </c>
      <c r="R173" s="33">
        <f t="shared" si="56"/>
        <v>249398.56700000001</v>
      </c>
      <c r="S173" s="33">
        <f t="shared" si="57"/>
        <v>224148.027</v>
      </c>
      <c r="T173" s="33">
        <f t="shared" si="45"/>
        <v>2601.2888344198177</v>
      </c>
      <c r="U173" s="33">
        <f t="shared" si="40"/>
        <v>2319.002325945241</v>
      </c>
      <c r="V173" s="33">
        <f t="shared" si="41"/>
        <v>2055.6329387222945</v>
      </c>
      <c r="W173" s="33">
        <f t="shared" si="42"/>
        <v>2021.2036401564537</v>
      </c>
      <c r="X173" s="33">
        <f t="shared" si="43"/>
        <v>210.81839326774917</v>
      </c>
      <c r="Y173" s="34">
        <f t="shared" si="44"/>
        <v>186.87572170202677</v>
      </c>
    </row>
    <row r="174" spans="1:25" s="5" customFormat="1">
      <c r="A174" s="19" t="s">
        <v>40</v>
      </c>
      <c r="B174" s="26" t="s">
        <v>33</v>
      </c>
      <c r="C174" s="26" t="s">
        <v>64</v>
      </c>
      <c r="D174" s="29">
        <v>98</v>
      </c>
      <c r="E174" s="27">
        <v>101</v>
      </c>
      <c r="F174" s="27">
        <f t="shared" si="55"/>
        <v>33.29</v>
      </c>
      <c r="G174" s="28">
        <f t="shared" si="46"/>
        <v>0.1742264944427756</v>
      </c>
      <c r="H174" s="28">
        <f t="shared" si="47"/>
        <v>0.39861820366476419</v>
      </c>
      <c r="I174" s="27">
        <v>5.8</v>
      </c>
      <c r="J174" s="27">
        <v>7.47</v>
      </c>
      <c r="K174" s="27">
        <v>20.02</v>
      </c>
      <c r="L174" s="27">
        <v>4</v>
      </c>
      <c r="M174" s="27">
        <v>37.29</v>
      </c>
      <c r="N174" s="29">
        <v>-22665.454000000002</v>
      </c>
      <c r="O174" s="29">
        <v>262766.92700000003</v>
      </c>
      <c r="P174" s="29">
        <v>40549.79</v>
      </c>
      <c r="Q174" s="29">
        <v>71412.463000000003</v>
      </c>
      <c r="R174" s="29">
        <f t="shared" si="56"/>
        <v>334179.39</v>
      </c>
      <c r="S174" s="29">
        <f t="shared" si="57"/>
        <v>311513.93599999999</v>
      </c>
      <c r="T174" s="29">
        <f t="shared" ref="T174:T205" si="58">+R174/E174</f>
        <v>3308.7068316831683</v>
      </c>
      <c r="U174" s="29">
        <f t="shared" si="40"/>
        <v>2907.223762376238</v>
      </c>
      <c r="V174" s="29">
        <f t="shared" si="41"/>
        <v>2682.8133267326734</v>
      </c>
      <c r="W174" s="29">
        <f t="shared" si="42"/>
        <v>2601.6527425742579</v>
      </c>
      <c r="X174" s="29">
        <f t="shared" si="43"/>
        <v>264.2930693069307</v>
      </c>
      <c r="Y174" s="30">
        <f t="shared" si="44"/>
        <v>243.89212061206123</v>
      </c>
    </row>
    <row r="175" spans="1:25" s="5" customFormat="1">
      <c r="A175" s="4" t="s">
        <v>40</v>
      </c>
      <c r="B175" s="12" t="s">
        <v>33</v>
      </c>
      <c r="C175" s="12" t="s">
        <v>71</v>
      </c>
      <c r="D175" s="33">
        <v>93</v>
      </c>
      <c r="E175" s="31">
        <v>96.875</v>
      </c>
      <c r="F175" s="31">
        <f t="shared" si="55"/>
        <v>27.650000000000002</v>
      </c>
      <c r="G175" s="32">
        <f t="shared" ref="G175:G206" si="59">+I175/F175</f>
        <v>0.17902350813743217</v>
      </c>
      <c r="H175" s="32">
        <f t="shared" ref="H175:H206" si="60">+(I175+J175)/F175</f>
        <v>0.50090415913200725</v>
      </c>
      <c r="I175" s="31">
        <v>4.95</v>
      </c>
      <c r="J175" s="31">
        <v>8.9</v>
      </c>
      <c r="K175" s="31">
        <v>13.8</v>
      </c>
      <c r="L175" s="31">
        <v>2</v>
      </c>
      <c r="M175" s="31">
        <v>29.65</v>
      </c>
      <c r="N175" s="33">
        <v>-21409.937000000002</v>
      </c>
      <c r="O175" s="33">
        <v>217620.867</v>
      </c>
      <c r="P175" s="33">
        <v>26612.814999999999</v>
      </c>
      <c r="Q175" s="33">
        <v>47964.213000000003</v>
      </c>
      <c r="R175" s="33">
        <f t="shared" si="56"/>
        <v>265585.08</v>
      </c>
      <c r="S175" s="33">
        <f t="shared" si="57"/>
        <v>244175.14300000001</v>
      </c>
      <c r="T175" s="33">
        <f t="shared" si="58"/>
        <v>2741.523406451613</v>
      </c>
      <c r="U175" s="33">
        <f t="shared" si="40"/>
        <v>2466.8104774193548</v>
      </c>
      <c r="V175" s="33">
        <f t="shared" si="41"/>
        <v>2245.8046761290325</v>
      </c>
      <c r="W175" s="33">
        <f t="shared" si="42"/>
        <v>2246.4089496774195</v>
      </c>
      <c r="X175" s="33">
        <f t="shared" si="43"/>
        <v>224.25549794721408</v>
      </c>
      <c r="Y175" s="34">
        <f t="shared" si="44"/>
        <v>204.16406146627568</v>
      </c>
    </row>
    <row r="176" spans="1:25" s="5" customFormat="1">
      <c r="A176" s="19" t="s">
        <v>40</v>
      </c>
      <c r="B176" s="26" t="s">
        <v>33</v>
      </c>
      <c r="C176" s="26" t="s">
        <v>80</v>
      </c>
      <c r="D176" s="29">
        <v>90</v>
      </c>
      <c r="E176" s="27">
        <v>93.375</v>
      </c>
      <c r="F176" s="27">
        <f t="shared" si="55"/>
        <v>27.92</v>
      </c>
      <c r="G176" s="28">
        <f t="shared" si="59"/>
        <v>0.20272206303724927</v>
      </c>
      <c r="H176" s="28">
        <f t="shared" si="60"/>
        <v>0.541189111747851</v>
      </c>
      <c r="I176" s="27">
        <v>5.66</v>
      </c>
      <c r="J176" s="27">
        <v>9.4499999999999993</v>
      </c>
      <c r="K176" s="27">
        <v>12.81</v>
      </c>
      <c r="L176" s="27">
        <v>2</v>
      </c>
      <c r="M176" s="27">
        <v>29.92</v>
      </c>
      <c r="N176" s="29">
        <v>-20829.580000000002</v>
      </c>
      <c r="O176" s="29">
        <v>210312.52100000001</v>
      </c>
      <c r="P176" s="29">
        <v>17892.596000000001</v>
      </c>
      <c r="Q176" s="29">
        <v>43214.766000000003</v>
      </c>
      <c r="R176" s="29">
        <f t="shared" si="56"/>
        <v>253527.28700000001</v>
      </c>
      <c r="S176" s="29">
        <f t="shared" si="57"/>
        <v>232697.70699999999</v>
      </c>
      <c r="T176" s="29">
        <f t="shared" si="58"/>
        <v>2715.1516680053551</v>
      </c>
      <c r="U176" s="29">
        <f t="shared" si="40"/>
        <v>2523.5308273092373</v>
      </c>
      <c r="V176" s="29">
        <f t="shared" si="41"/>
        <v>2300.4563427041498</v>
      </c>
      <c r="W176" s="29">
        <f t="shared" si="42"/>
        <v>2252.3429290495314</v>
      </c>
      <c r="X176" s="29">
        <f t="shared" si="43"/>
        <v>229.41189339174886</v>
      </c>
      <c r="Y176" s="30">
        <f t="shared" si="44"/>
        <v>209.13239479128634</v>
      </c>
    </row>
    <row r="177" spans="1:25" s="5" customFormat="1">
      <c r="A177" s="4" t="s">
        <v>40</v>
      </c>
      <c r="B177" s="12" t="s">
        <v>33</v>
      </c>
      <c r="C177" s="12" t="s">
        <v>81</v>
      </c>
      <c r="D177" s="33">
        <v>112</v>
      </c>
      <c r="E177" s="31">
        <v>109.75</v>
      </c>
      <c r="F177" s="31">
        <f t="shared" si="55"/>
        <v>35.840000000000003</v>
      </c>
      <c r="G177" s="32">
        <f t="shared" si="59"/>
        <v>0.3111049107142857</v>
      </c>
      <c r="H177" s="32">
        <f t="shared" si="60"/>
        <v>0.42271205357142855</v>
      </c>
      <c r="I177" s="31">
        <v>11.15</v>
      </c>
      <c r="J177" s="31">
        <v>4</v>
      </c>
      <c r="K177" s="31">
        <v>20.69</v>
      </c>
      <c r="L177" s="31">
        <v>3</v>
      </c>
      <c r="M177" s="31">
        <v>38.840000000000003</v>
      </c>
      <c r="N177" s="33">
        <v>-24694.148000000001</v>
      </c>
      <c r="O177" s="33">
        <v>303456.69300000003</v>
      </c>
      <c r="P177" s="33">
        <v>33787.966</v>
      </c>
      <c r="Q177" s="33">
        <v>68565.396999999997</v>
      </c>
      <c r="R177" s="33">
        <f t="shared" si="56"/>
        <v>372022.09</v>
      </c>
      <c r="S177" s="33">
        <f t="shared" si="57"/>
        <v>347327.94200000004</v>
      </c>
      <c r="T177" s="33">
        <f t="shared" si="58"/>
        <v>3389.7229157175402</v>
      </c>
      <c r="U177" s="33">
        <f t="shared" si="40"/>
        <v>3081.8598997722097</v>
      </c>
      <c r="V177" s="33">
        <f t="shared" si="41"/>
        <v>2856.8562733485196</v>
      </c>
      <c r="W177" s="33">
        <f t="shared" si="42"/>
        <v>2764.9812574031894</v>
      </c>
      <c r="X177" s="33">
        <f t="shared" si="43"/>
        <v>280.16908179747361</v>
      </c>
      <c r="Y177" s="34">
        <f t="shared" si="44"/>
        <v>259.71420666804721</v>
      </c>
    </row>
    <row r="178" spans="1:25" s="5" customFormat="1">
      <c r="A178" s="19" t="s">
        <v>40</v>
      </c>
      <c r="B178" s="26" t="s">
        <v>33</v>
      </c>
      <c r="C178" s="26" t="s">
        <v>88</v>
      </c>
      <c r="D178" s="29">
        <v>91</v>
      </c>
      <c r="E178" s="27">
        <v>94.125</v>
      </c>
      <c r="F178" s="27">
        <f t="shared" si="55"/>
        <v>27.42</v>
      </c>
      <c r="G178" s="28">
        <f t="shared" si="59"/>
        <v>0.16374908825674689</v>
      </c>
      <c r="H178" s="28">
        <f t="shared" si="60"/>
        <v>0.38913202042304884</v>
      </c>
      <c r="I178" s="27">
        <v>4.49</v>
      </c>
      <c r="J178" s="27">
        <v>6.18</v>
      </c>
      <c r="K178" s="27">
        <v>16.75</v>
      </c>
      <c r="L178" s="27">
        <v>2</v>
      </c>
      <c r="M178" s="27">
        <v>29.42</v>
      </c>
      <c r="N178" s="29">
        <v>-20385.991999999998</v>
      </c>
      <c r="O178" s="29">
        <v>231907.67600000001</v>
      </c>
      <c r="P178" s="29">
        <v>36317.360999999997</v>
      </c>
      <c r="Q178" s="29">
        <v>58225.692000000003</v>
      </c>
      <c r="R178" s="29">
        <f t="shared" si="56"/>
        <v>290133.36800000002</v>
      </c>
      <c r="S178" s="29">
        <f t="shared" si="57"/>
        <v>269747.37600000005</v>
      </c>
      <c r="T178" s="29">
        <f t="shared" si="58"/>
        <v>3082.4262204515276</v>
      </c>
      <c r="U178" s="29">
        <f t="shared" si="40"/>
        <v>2696.5844037184597</v>
      </c>
      <c r="V178" s="29">
        <f t="shared" si="41"/>
        <v>2480.0001593625502</v>
      </c>
      <c r="W178" s="29">
        <f t="shared" si="42"/>
        <v>2463.8265710491369</v>
      </c>
      <c r="X178" s="29">
        <f t="shared" si="43"/>
        <v>245.14403670167815</v>
      </c>
      <c r="Y178" s="30">
        <f t="shared" si="44"/>
        <v>225.45455994205003</v>
      </c>
    </row>
    <row r="179" spans="1:25" s="5" customFormat="1">
      <c r="A179" s="4" t="s">
        <v>40</v>
      </c>
      <c r="B179" s="12" t="s">
        <v>33</v>
      </c>
      <c r="C179" s="12" t="s">
        <v>95</v>
      </c>
      <c r="D179" s="33">
        <v>102</v>
      </c>
      <c r="E179" s="31">
        <v>104.875</v>
      </c>
      <c r="F179" s="31">
        <f t="shared" si="55"/>
        <v>36.130000000000003</v>
      </c>
      <c r="G179" s="32">
        <f t="shared" si="59"/>
        <v>0.11071132023249376</v>
      </c>
      <c r="H179" s="32">
        <f t="shared" si="60"/>
        <v>0.39911430943814002</v>
      </c>
      <c r="I179" s="31">
        <v>4</v>
      </c>
      <c r="J179" s="31">
        <v>10.42</v>
      </c>
      <c r="K179" s="31">
        <v>21.71</v>
      </c>
      <c r="L179" s="31">
        <v>0.63</v>
      </c>
      <c r="M179" s="31">
        <v>36.76</v>
      </c>
      <c r="N179" s="33">
        <v>-20862.77</v>
      </c>
      <c r="O179" s="33">
        <v>269166.55599999998</v>
      </c>
      <c r="P179" s="33">
        <v>31383.025000000001</v>
      </c>
      <c r="Q179" s="33">
        <v>68603.400999999998</v>
      </c>
      <c r="R179" s="33">
        <f t="shared" si="56"/>
        <v>337769.95699999999</v>
      </c>
      <c r="S179" s="33">
        <f t="shared" si="57"/>
        <v>316907.18699999998</v>
      </c>
      <c r="T179" s="33">
        <f t="shared" si="58"/>
        <v>3220.6908891537546</v>
      </c>
      <c r="U179" s="33">
        <f t="shared" si="40"/>
        <v>2921.4486960667459</v>
      </c>
      <c r="V179" s="33">
        <f t="shared" si="41"/>
        <v>2722.5188271752081</v>
      </c>
      <c r="W179" s="33">
        <f t="shared" si="42"/>
        <v>2566.5464219308701</v>
      </c>
      <c r="X179" s="33">
        <f t="shared" si="43"/>
        <v>265.58624509697688</v>
      </c>
      <c r="Y179" s="34">
        <f t="shared" si="44"/>
        <v>247.50171156138256</v>
      </c>
    </row>
    <row r="180" spans="1:25" s="5" customFormat="1">
      <c r="A180" s="19" t="s">
        <v>40</v>
      </c>
      <c r="B180" s="26" t="s">
        <v>33</v>
      </c>
      <c r="C180" s="26" t="s">
        <v>96</v>
      </c>
      <c r="D180" s="29">
        <v>105</v>
      </c>
      <c r="E180" s="27">
        <v>105.875</v>
      </c>
      <c r="F180" s="27">
        <f t="shared" si="55"/>
        <v>33.07</v>
      </c>
      <c r="G180" s="28">
        <f t="shared" si="59"/>
        <v>0.21167221046265497</v>
      </c>
      <c r="H180" s="28">
        <f t="shared" si="60"/>
        <v>0.38554581191412157</v>
      </c>
      <c r="I180" s="27">
        <v>7</v>
      </c>
      <c r="J180" s="27">
        <v>5.75</v>
      </c>
      <c r="K180" s="27">
        <v>20.32</v>
      </c>
      <c r="L180" s="27">
        <v>0</v>
      </c>
      <c r="M180" s="27">
        <v>33.07</v>
      </c>
      <c r="N180" s="29">
        <v>-21579.45</v>
      </c>
      <c r="O180" s="29">
        <v>247621.179</v>
      </c>
      <c r="P180" s="29">
        <v>46467.47</v>
      </c>
      <c r="Q180" s="29">
        <v>91332.298999999999</v>
      </c>
      <c r="R180" s="29">
        <f t="shared" si="56"/>
        <v>338953.478</v>
      </c>
      <c r="S180" s="29">
        <f t="shared" si="57"/>
        <v>317374.02799999999</v>
      </c>
      <c r="T180" s="29">
        <f t="shared" si="58"/>
        <v>3201.4496151121607</v>
      </c>
      <c r="U180" s="29">
        <f t="shared" si="40"/>
        <v>2762.5596977567889</v>
      </c>
      <c r="V180" s="29">
        <f t="shared" si="41"/>
        <v>2558.7396269185356</v>
      </c>
      <c r="W180" s="29">
        <f t="shared" si="42"/>
        <v>2338.8068854781582</v>
      </c>
      <c r="X180" s="29">
        <f t="shared" si="43"/>
        <v>251.14179070516263</v>
      </c>
      <c r="Y180" s="30">
        <f t="shared" si="44"/>
        <v>232.61269335623049</v>
      </c>
    </row>
    <row r="181" spans="1:25" s="5" customFormat="1">
      <c r="A181" s="4" t="s">
        <v>40</v>
      </c>
      <c r="B181" s="12" t="s">
        <v>33</v>
      </c>
      <c r="C181" s="12" t="s">
        <v>97</v>
      </c>
      <c r="D181" s="33">
        <v>95</v>
      </c>
      <c r="E181" s="31">
        <v>97</v>
      </c>
      <c r="F181" s="31">
        <f t="shared" si="55"/>
        <v>27.83</v>
      </c>
      <c r="G181" s="32">
        <f t="shared" si="59"/>
        <v>0.21164211282788359</v>
      </c>
      <c r="H181" s="32">
        <f t="shared" si="60"/>
        <v>0.24398131512756022</v>
      </c>
      <c r="I181" s="31">
        <v>5.89</v>
      </c>
      <c r="J181" s="31">
        <v>0.9</v>
      </c>
      <c r="K181" s="31">
        <v>21.04</v>
      </c>
      <c r="L181" s="31">
        <v>2.5</v>
      </c>
      <c r="M181" s="31">
        <v>30.33</v>
      </c>
      <c r="N181" s="33">
        <v>-21038.978999999999</v>
      </c>
      <c r="O181" s="33">
        <v>228333.77</v>
      </c>
      <c r="P181" s="33">
        <v>30159.201000000001</v>
      </c>
      <c r="Q181" s="33">
        <v>55110.209000000003</v>
      </c>
      <c r="R181" s="33">
        <f t="shared" si="56"/>
        <v>283443.97899999999</v>
      </c>
      <c r="S181" s="33">
        <f t="shared" si="57"/>
        <v>262405</v>
      </c>
      <c r="T181" s="33">
        <f t="shared" si="58"/>
        <v>2922.1028762886599</v>
      </c>
      <c r="U181" s="33">
        <f t="shared" si="40"/>
        <v>2611.1832783505156</v>
      </c>
      <c r="V181" s="33">
        <f t="shared" si="41"/>
        <v>2394.2865876288661</v>
      </c>
      <c r="W181" s="33">
        <f t="shared" si="42"/>
        <v>2353.956391752577</v>
      </c>
      <c r="X181" s="33">
        <f t="shared" si="43"/>
        <v>237.38029803186507</v>
      </c>
      <c r="Y181" s="34">
        <f t="shared" si="44"/>
        <v>217.66241705716965</v>
      </c>
    </row>
    <row r="182" spans="1:25" s="5" customFormat="1">
      <c r="A182" s="19" t="s">
        <v>40</v>
      </c>
      <c r="B182" s="26" t="s">
        <v>101</v>
      </c>
      <c r="C182" s="26" t="s">
        <v>110</v>
      </c>
      <c r="D182" s="29">
        <v>103</v>
      </c>
      <c r="E182" s="27">
        <v>104.875</v>
      </c>
      <c r="F182" s="27">
        <f t="shared" si="55"/>
        <v>35.31</v>
      </c>
      <c r="G182" s="28">
        <f t="shared" si="59"/>
        <v>0.16992353440951571</v>
      </c>
      <c r="H182" s="28">
        <f t="shared" si="60"/>
        <v>0.4194279241008213</v>
      </c>
      <c r="I182" s="27">
        <v>6</v>
      </c>
      <c r="J182" s="27">
        <v>8.81</v>
      </c>
      <c r="K182" s="27">
        <v>20.5</v>
      </c>
      <c r="L182" s="27">
        <v>2.75</v>
      </c>
      <c r="M182" s="27">
        <v>38.06</v>
      </c>
      <c r="N182" s="29">
        <v>-37009.722999999998</v>
      </c>
      <c r="O182" s="29">
        <v>287200.63400000002</v>
      </c>
      <c r="P182" s="29">
        <v>29301.083999999999</v>
      </c>
      <c r="Q182" s="29">
        <v>53549.214999999997</v>
      </c>
      <c r="R182" s="29">
        <f t="shared" si="56"/>
        <v>340749.84900000005</v>
      </c>
      <c r="S182" s="29">
        <f t="shared" si="57"/>
        <v>303740.12600000005</v>
      </c>
      <c r="T182" s="29">
        <f t="shared" si="58"/>
        <v>3249.1046388557811</v>
      </c>
      <c r="U182" s="29">
        <f t="shared" si="40"/>
        <v>2969.7140882002391</v>
      </c>
      <c r="V182" s="29">
        <f t="shared" si="41"/>
        <v>2616.8204243146611</v>
      </c>
      <c r="W182" s="29">
        <f t="shared" si="42"/>
        <v>2738.5042574493445</v>
      </c>
      <c r="X182" s="29">
        <f t="shared" si="43"/>
        <v>269.97400801820356</v>
      </c>
      <c r="Y182" s="30">
        <f t="shared" si="44"/>
        <v>237.89276584678737</v>
      </c>
    </row>
    <row r="183" spans="1:25" s="5" customFormat="1">
      <c r="A183" s="4" t="s">
        <v>40</v>
      </c>
      <c r="B183" s="12" t="s">
        <v>101</v>
      </c>
      <c r="C183" s="12" t="s">
        <v>115</v>
      </c>
      <c r="D183" s="33">
        <v>104</v>
      </c>
      <c r="E183" s="31">
        <v>105.25</v>
      </c>
      <c r="F183" s="31">
        <f t="shared" si="55"/>
        <v>34.54</v>
      </c>
      <c r="G183" s="32">
        <f t="shared" si="59"/>
        <v>0.22148233931673425</v>
      </c>
      <c r="H183" s="32">
        <f t="shared" si="60"/>
        <v>0.56166763173132594</v>
      </c>
      <c r="I183" s="31">
        <v>7.65</v>
      </c>
      <c r="J183" s="31">
        <v>11.75</v>
      </c>
      <c r="K183" s="31">
        <v>15.14</v>
      </c>
      <c r="L183" s="31">
        <v>2.56</v>
      </c>
      <c r="M183" s="31">
        <v>37.1</v>
      </c>
      <c r="N183" s="33">
        <v>-35930.997000000003</v>
      </c>
      <c r="O183" s="33">
        <v>250302.603</v>
      </c>
      <c r="P183" s="33">
        <v>33864.036</v>
      </c>
      <c r="Q183" s="33">
        <v>64090.411</v>
      </c>
      <c r="R183" s="33">
        <f t="shared" si="56"/>
        <v>314393.01400000002</v>
      </c>
      <c r="S183" s="33">
        <f t="shared" si="57"/>
        <v>278462.01699999999</v>
      </c>
      <c r="T183" s="33">
        <f t="shared" si="58"/>
        <v>2987.1070213776725</v>
      </c>
      <c r="U183" s="33">
        <f t="shared" si="40"/>
        <v>2665.3584608076007</v>
      </c>
      <c r="V183" s="33">
        <f t="shared" si="41"/>
        <v>2323.9713159144894</v>
      </c>
      <c r="W183" s="33">
        <f t="shared" si="42"/>
        <v>2378.172</v>
      </c>
      <c r="X183" s="33">
        <f t="shared" si="43"/>
        <v>242.30531461887279</v>
      </c>
      <c r="Y183" s="34">
        <f t="shared" si="44"/>
        <v>211.27011962858995</v>
      </c>
    </row>
    <row r="184" spans="1:25" s="5" customFormat="1">
      <c r="A184" s="19" t="s">
        <v>40</v>
      </c>
      <c r="B184" s="26" t="s">
        <v>101</v>
      </c>
      <c r="C184" s="26" t="s">
        <v>116</v>
      </c>
      <c r="D184" s="29">
        <v>97</v>
      </c>
      <c r="E184" s="27">
        <v>97.25</v>
      </c>
      <c r="F184" s="27">
        <f t="shared" si="55"/>
        <v>25.4</v>
      </c>
      <c r="G184" s="28">
        <f t="shared" si="59"/>
        <v>0.33149606299212597</v>
      </c>
      <c r="H184" s="28">
        <f t="shared" si="60"/>
        <v>0.44173228346456689</v>
      </c>
      <c r="I184" s="27">
        <v>8.42</v>
      </c>
      <c r="J184" s="27">
        <v>2.8</v>
      </c>
      <c r="K184" s="27">
        <v>14.18</v>
      </c>
      <c r="L184" s="27">
        <v>2</v>
      </c>
      <c r="M184" s="27">
        <v>27.4</v>
      </c>
      <c r="N184" s="29">
        <v>-35894.093000000001</v>
      </c>
      <c r="O184" s="29">
        <v>237880.86799999999</v>
      </c>
      <c r="P184" s="29">
        <v>25538.867999999999</v>
      </c>
      <c r="Q184" s="29">
        <v>51360.69</v>
      </c>
      <c r="R184" s="29">
        <f t="shared" si="56"/>
        <v>289241.55799999996</v>
      </c>
      <c r="S184" s="29">
        <f t="shared" si="57"/>
        <v>253347.46499999997</v>
      </c>
      <c r="T184" s="29">
        <f t="shared" si="58"/>
        <v>2974.2062519280203</v>
      </c>
      <c r="U184" s="29">
        <f t="shared" si="40"/>
        <v>2711.5957840616961</v>
      </c>
      <c r="V184" s="29">
        <f t="shared" si="41"/>
        <v>2342.504853470437</v>
      </c>
      <c r="W184" s="29">
        <f t="shared" si="42"/>
        <v>2446.0757634961437</v>
      </c>
      <c r="X184" s="29">
        <f t="shared" si="43"/>
        <v>246.50870764197236</v>
      </c>
      <c r="Y184" s="30">
        <f t="shared" si="44"/>
        <v>212.95498667913063</v>
      </c>
    </row>
    <row r="185" spans="1:25" s="5" customFormat="1">
      <c r="A185" s="4" t="s">
        <v>40</v>
      </c>
      <c r="B185" s="12" t="s">
        <v>101</v>
      </c>
      <c r="C185" s="12" t="s">
        <v>117</v>
      </c>
      <c r="D185" s="33">
        <v>98</v>
      </c>
      <c r="E185" s="31">
        <v>100.375</v>
      </c>
      <c r="F185" s="31">
        <f t="shared" si="55"/>
        <v>27.17</v>
      </c>
      <c r="G185" s="32">
        <f t="shared" si="59"/>
        <v>0.416635995583364</v>
      </c>
      <c r="H185" s="32">
        <f t="shared" si="60"/>
        <v>0.52189915347810079</v>
      </c>
      <c r="I185" s="31">
        <v>11.32</v>
      </c>
      <c r="J185" s="31">
        <v>2.86</v>
      </c>
      <c r="K185" s="31">
        <v>12.99</v>
      </c>
      <c r="L185" s="31">
        <v>1</v>
      </c>
      <c r="M185" s="31">
        <v>28.17</v>
      </c>
      <c r="N185" s="33">
        <v>-33738.953999999998</v>
      </c>
      <c r="O185" s="33">
        <v>225468.571</v>
      </c>
      <c r="P185" s="33">
        <v>23911.572</v>
      </c>
      <c r="Q185" s="33">
        <v>48888.154000000002</v>
      </c>
      <c r="R185" s="33">
        <f t="shared" si="56"/>
        <v>274356.72499999998</v>
      </c>
      <c r="S185" s="33">
        <f t="shared" si="57"/>
        <v>240617.77099999998</v>
      </c>
      <c r="T185" s="33">
        <f t="shared" si="58"/>
        <v>2733.3173100871727</v>
      </c>
      <c r="U185" s="33">
        <f t="shared" si="40"/>
        <v>2495.0949240348691</v>
      </c>
      <c r="V185" s="33">
        <f t="shared" si="41"/>
        <v>2158.9658679950185</v>
      </c>
      <c r="W185" s="33">
        <f t="shared" si="42"/>
        <v>2246.2622266500621</v>
      </c>
      <c r="X185" s="33">
        <f t="shared" si="43"/>
        <v>226.8268112758972</v>
      </c>
      <c r="Y185" s="34">
        <f t="shared" si="44"/>
        <v>196.26962436318351</v>
      </c>
    </row>
    <row r="186" spans="1:25" s="5" customFormat="1">
      <c r="A186" s="19" t="s">
        <v>40</v>
      </c>
      <c r="B186" s="26" t="s">
        <v>101</v>
      </c>
      <c r="C186" s="26" t="s">
        <v>118</v>
      </c>
      <c r="D186" s="29">
        <v>101</v>
      </c>
      <c r="E186" s="27">
        <v>103.125</v>
      </c>
      <c r="F186" s="27">
        <f t="shared" si="55"/>
        <v>32.18</v>
      </c>
      <c r="G186" s="28">
        <f t="shared" si="59"/>
        <v>0.23865755127408328</v>
      </c>
      <c r="H186" s="28">
        <f t="shared" si="60"/>
        <v>0.58638906152889991</v>
      </c>
      <c r="I186" s="27">
        <v>7.68</v>
      </c>
      <c r="J186" s="27">
        <v>11.19</v>
      </c>
      <c r="K186" s="27">
        <v>13.31</v>
      </c>
      <c r="L186" s="27">
        <v>2</v>
      </c>
      <c r="M186" s="27">
        <v>34.18</v>
      </c>
      <c r="N186" s="29">
        <v>-35824.597999999998</v>
      </c>
      <c r="O186" s="29">
        <v>248238.48199999999</v>
      </c>
      <c r="P186" s="29">
        <v>28924.031999999999</v>
      </c>
      <c r="Q186" s="29">
        <v>53886.228999999999</v>
      </c>
      <c r="R186" s="29">
        <f t="shared" si="56"/>
        <v>302124.71100000001</v>
      </c>
      <c r="S186" s="29">
        <f t="shared" si="57"/>
        <v>266300.11300000001</v>
      </c>
      <c r="T186" s="29">
        <f t="shared" si="58"/>
        <v>2929.6941672727276</v>
      </c>
      <c r="U186" s="29">
        <f t="shared" si="40"/>
        <v>2649.2187054545457</v>
      </c>
      <c r="V186" s="29">
        <f t="shared" si="41"/>
        <v>2301.8286642424241</v>
      </c>
      <c r="W186" s="29">
        <f t="shared" si="42"/>
        <v>2407.1610375757573</v>
      </c>
      <c r="X186" s="29">
        <f t="shared" si="43"/>
        <v>240.83806413223144</v>
      </c>
      <c r="Y186" s="30">
        <f t="shared" si="44"/>
        <v>209.25715129476583</v>
      </c>
    </row>
    <row r="187" spans="1:25" s="5" customFormat="1">
      <c r="A187" s="4" t="s">
        <v>40</v>
      </c>
      <c r="B187" s="12" t="s">
        <v>101</v>
      </c>
      <c r="C187" s="12" t="s">
        <v>119</v>
      </c>
      <c r="D187" s="33">
        <v>107</v>
      </c>
      <c r="E187" s="31">
        <v>109</v>
      </c>
      <c r="F187" s="31">
        <f t="shared" si="55"/>
        <v>35.47</v>
      </c>
      <c r="G187" s="32">
        <f t="shared" si="59"/>
        <v>0.23202706512545815</v>
      </c>
      <c r="H187" s="32">
        <f t="shared" si="60"/>
        <v>0.36848040597688192</v>
      </c>
      <c r="I187" s="31">
        <v>8.23</v>
      </c>
      <c r="J187" s="31">
        <v>4.84</v>
      </c>
      <c r="K187" s="31">
        <v>22.4</v>
      </c>
      <c r="L187" s="31">
        <v>2.8</v>
      </c>
      <c r="M187" s="31">
        <v>38.270000000000003</v>
      </c>
      <c r="N187" s="33">
        <v>-44526.96</v>
      </c>
      <c r="O187" s="33">
        <v>290467.37900000002</v>
      </c>
      <c r="P187" s="33">
        <v>31341.599999999999</v>
      </c>
      <c r="Q187" s="33">
        <v>62475.839999999997</v>
      </c>
      <c r="R187" s="33">
        <f t="shared" si="56"/>
        <v>352943.21900000004</v>
      </c>
      <c r="S187" s="33">
        <f t="shared" si="57"/>
        <v>308416.25900000002</v>
      </c>
      <c r="T187" s="33">
        <f t="shared" si="58"/>
        <v>3238.0111834862391</v>
      </c>
      <c r="U187" s="33">
        <f t="shared" si="40"/>
        <v>2950.4735688073401</v>
      </c>
      <c r="V187" s="33">
        <f t="shared" si="41"/>
        <v>2541.9693486238534</v>
      </c>
      <c r="W187" s="33">
        <f t="shared" si="42"/>
        <v>2664.8383394495413</v>
      </c>
      <c r="X187" s="33">
        <f t="shared" si="43"/>
        <v>268.22486989157636</v>
      </c>
      <c r="Y187" s="34">
        <f t="shared" si="44"/>
        <v>231.08812260216848</v>
      </c>
    </row>
    <row r="188" spans="1:25" s="5" customFormat="1">
      <c r="A188" s="19" t="s">
        <v>40</v>
      </c>
      <c r="B188" s="26" t="s">
        <v>123</v>
      </c>
      <c r="C188" s="26" t="s">
        <v>124</v>
      </c>
      <c r="D188" s="29">
        <v>90</v>
      </c>
      <c r="E188" s="27">
        <v>91.875</v>
      </c>
      <c r="F188" s="27">
        <f t="shared" si="55"/>
        <v>20.759999999999998</v>
      </c>
      <c r="G188" s="28">
        <f t="shared" si="59"/>
        <v>0.31310211946050098</v>
      </c>
      <c r="H188" s="28">
        <f t="shared" si="60"/>
        <v>0.36127167630057805</v>
      </c>
      <c r="I188" s="27">
        <v>6.5</v>
      </c>
      <c r="J188" s="27">
        <v>1</v>
      </c>
      <c r="K188" s="27">
        <v>13.26</v>
      </c>
      <c r="L188" s="27">
        <v>2.38</v>
      </c>
      <c r="M188" s="27">
        <v>23.14</v>
      </c>
      <c r="N188" s="29">
        <v>-40972.561000000002</v>
      </c>
      <c r="O188" s="29">
        <v>202336.14199999999</v>
      </c>
      <c r="P188" s="29">
        <v>38618.94</v>
      </c>
      <c r="Q188" s="29">
        <v>69584.811000000002</v>
      </c>
      <c r="R188" s="29">
        <f t="shared" si="56"/>
        <v>271920.95299999998</v>
      </c>
      <c r="S188" s="29">
        <f t="shared" si="57"/>
        <v>230948.39199999999</v>
      </c>
      <c r="T188" s="29">
        <f t="shared" si="58"/>
        <v>2959.6838421768707</v>
      </c>
      <c r="U188" s="29">
        <f t="shared" si="40"/>
        <v>2539.3416380952381</v>
      </c>
      <c r="V188" s="29">
        <f t="shared" si="41"/>
        <v>2093.3817904761904</v>
      </c>
      <c r="W188" s="29">
        <f t="shared" si="42"/>
        <v>2202.298144217687</v>
      </c>
      <c r="X188" s="29">
        <f t="shared" si="43"/>
        <v>230.84923982683983</v>
      </c>
      <c r="Y188" s="30">
        <f t="shared" si="44"/>
        <v>190.30743549783548</v>
      </c>
    </row>
    <row r="189" spans="1:25" s="5" customFormat="1">
      <c r="A189" s="4" t="s">
        <v>40</v>
      </c>
      <c r="B189" s="12" t="s">
        <v>135</v>
      </c>
      <c r="C189" s="12" t="s">
        <v>141</v>
      </c>
      <c r="D189" s="33">
        <v>91</v>
      </c>
      <c r="E189" s="31">
        <v>92.5</v>
      </c>
      <c r="F189" s="31">
        <f t="shared" si="55"/>
        <v>26.58</v>
      </c>
      <c r="G189" s="32">
        <f t="shared" si="59"/>
        <v>0.40820165537998498</v>
      </c>
      <c r="H189" s="32">
        <f t="shared" si="60"/>
        <v>0.42776523702031605</v>
      </c>
      <c r="I189" s="31">
        <v>10.85</v>
      </c>
      <c r="J189" s="31">
        <v>0.52</v>
      </c>
      <c r="K189" s="31">
        <v>15.21</v>
      </c>
      <c r="L189" s="31">
        <v>1</v>
      </c>
      <c r="M189" s="31">
        <v>27.58</v>
      </c>
      <c r="N189" s="33">
        <v>-31741.267</v>
      </c>
      <c r="O189" s="33">
        <v>234842.16200000001</v>
      </c>
      <c r="P189" s="33">
        <v>18547.248</v>
      </c>
      <c r="Q189" s="33">
        <v>52336.531999999999</v>
      </c>
      <c r="R189" s="33">
        <f t="shared" si="56"/>
        <v>287178.69400000002</v>
      </c>
      <c r="S189" s="33">
        <f t="shared" si="57"/>
        <v>255437.42700000003</v>
      </c>
      <c r="T189" s="33">
        <f t="shared" si="58"/>
        <v>3104.6345297297298</v>
      </c>
      <c r="U189" s="33">
        <f t="shared" si="40"/>
        <v>2904.1237405405404</v>
      </c>
      <c r="V189" s="33">
        <f t="shared" si="41"/>
        <v>2560.9749081081086</v>
      </c>
      <c r="W189" s="33">
        <f t="shared" si="42"/>
        <v>2538.8341837837838</v>
      </c>
      <c r="X189" s="33">
        <f t="shared" si="43"/>
        <v>264.01124914004913</v>
      </c>
      <c r="Y189" s="34">
        <f t="shared" si="44"/>
        <v>232.81590073710078</v>
      </c>
    </row>
    <row r="190" spans="1:25" s="5" customFormat="1">
      <c r="A190" s="19" t="s">
        <v>40</v>
      </c>
      <c r="B190" s="26" t="s">
        <v>135</v>
      </c>
      <c r="C190" s="26" t="s">
        <v>145</v>
      </c>
      <c r="D190" s="29">
        <v>115</v>
      </c>
      <c r="E190" s="27">
        <v>116.75</v>
      </c>
      <c r="F190" s="27">
        <f t="shared" si="55"/>
        <v>33.159999999999997</v>
      </c>
      <c r="G190" s="28">
        <f t="shared" si="59"/>
        <v>0.32388419782870931</v>
      </c>
      <c r="H190" s="28">
        <f t="shared" si="60"/>
        <v>0.54975874547647774</v>
      </c>
      <c r="I190" s="27">
        <v>10.74</v>
      </c>
      <c r="J190" s="27">
        <v>7.49</v>
      </c>
      <c r="K190" s="27">
        <v>14.93</v>
      </c>
      <c r="L190" s="27">
        <v>2.2599999999999998</v>
      </c>
      <c r="M190" s="27">
        <v>35.42</v>
      </c>
      <c r="N190" s="29">
        <v>-39175.038</v>
      </c>
      <c r="O190" s="29">
        <v>271116.03200000001</v>
      </c>
      <c r="P190" s="29">
        <v>20343.407999999999</v>
      </c>
      <c r="Q190" s="29">
        <v>48628.688999999998</v>
      </c>
      <c r="R190" s="29">
        <f t="shared" si="56"/>
        <v>319744.72100000002</v>
      </c>
      <c r="S190" s="29">
        <f t="shared" si="57"/>
        <v>280569.68300000002</v>
      </c>
      <c r="T190" s="29">
        <f t="shared" si="58"/>
        <v>2738.712813704497</v>
      </c>
      <c r="U190" s="29">
        <f t="shared" si="40"/>
        <v>2564.4652077087799</v>
      </c>
      <c r="V190" s="29">
        <f t="shared" si="41"/>
        <v>2228.9188436830837</v>
      </c>
      <c r="W190" s="29">
        <f t="shared" si="42"/>
        <v>2322.1929935760172</v>
      </c>
      <c r="X190" s="29">
        <f t="shared" si="43"/>
        <v>233.13320070079817</v>
      </c>
      <c r="Y190" s="30">
        <f t="shared" si="44"/>
        <v>202.62898578937123</v>
      </c>
    </row>
    <row r="191" spans="1:25" s="5" customFormat="1">
      <c r="A191" s="4" t="s">
        <v>40</v>
      </c>
      <c r="B191" s="12" t="s">
        <v>135</v>
      </c>
      <c r="C191" s="12" t="s">
        <v>146</v>
      </c>
      <c r="D191" s="33">
        <v>98</v>
      </c>
      <c r="E191" s="31">
        <v>101.875</v>
      </c>
      <c r="F191" s="31">
        <f t="shared" si="55"/>
        <v>29.17</v>
      </c>
      <c r="G191" s="32">
        <f t="shared" si="59"/>
        <v>0.45423380185121698</v>
      </c>
      <c r="H191" s="32">
        <f t="shared" si="60"/>
        <v>0.55022283167637986</v>
      </c>
      <c r="I191" s="31">
        <v>13.25</v>
      </c>
      <c r="J191" s="31">
        <v>2.8</v>
      </c>
      <c r="K191" s="31">
        <v>13.12</v>
      </c>
      <c r="L191" s="31">
        <v>1.02</v>
      </c>
      <c r="M191" s="31">
        <v>30.19</v>
      </c>
      <c r="N191" s="33">
        <v>-34382.442000000003</v>
      </c>
      <c r="O191" s="33">
        <v>252611.23199999999</v>
      </c>
      <c r="P191" s="33">
        <v>18392.16</v>
      </c>
      <c r="Q191" s="33">
        <v>39645.580999999998</v>
      </c>
      <c r="R191" s="33">
        <f t="shared" si="56"/>
        <v>292256.81299999997</v>
      </c>
      <c r="S191" s="33">
        <f t="shared" si="57"/>
        <v>257874.37099999996</v>
      </c>
      <c r="T191" s="33">
        <f t="shared" si="58"/>
        <v>2868.7785325153372</v>
      </c>
      <c r="U191" s="33">
        <f t="shared" si="40"/>
        <v>2688.2419926380367</v>
      </c>
      <c r="V191" s="33">
        <f t="shared" si="41"/>
        <v>2350.7456294478525</v>
      </c>
      <c r="W191" s="33">
        <f t="shared" si="42"/>
        <v>2479.619455214724</v>
      </c>
      <c r="X191" s="33">
        <f t="shared" si="43"/>
        <v>244.38563569436698</v>
      </c>
      <c r="Y191" s="34">
        <f t="shared" si="44"/>
        <v>213.70414813162296</v>
      </c>
    </row>
    <row r="192" spans="1:25" s="5" customFormat="1">
      <c r="A192" s="19" t="s">
        <v>40</v>
      </c>
      <c r="B192" s="26" t="s">
        <v>153</v>
      </c>
      <c r="C192" s="26" t="s">
        <v>157</v>
      </c>
      <c r="D192" s="29">
        <v>91</v>
      </c>
      <c r="E192" s="27">
        <v>94.375</v>
      </c>
      <c r="F192" s="27">
        <f t="shared" si="55"/>
        <v>20.13</v>
      </c>
      <c r="G192" s="28">
        <f t="shared" si="59"/>
        <v>0.22851465474416294</v>
      </c>
      <c r="H192" s="28">
        <f t="shared" si="60"/>
        <v>0.28315946348733234</v>
      </c>
      <c r="I192" s="27">
        <v>4.5999999999999996</v>
      </c>
      <c r="J192" s="27">
        <v>1.1000000000000001</v>
      </c>
      <c r="K192" s="27">
        <v>14.43</v>
      </c>
      <c r="L192" s="27">
        <v>1</v>
      </c>
      <c r="M192" s="27">
        <v>21.13</v>
      </c>
      <c r="N192" s="29">
        <v>-26558.071</v>
      </c>
      <c r="O192" s="29">
        <v>121293.30499999999</v>
      </c>
      <c r="P192" s="29">
        <v>24896.938999999998</v>
      </c>
      <c r="Q192" s="29">
        <v>62754.824999999997</v>
      </c>
      <c r="R192" s="29">
        <f t="shared" si="56"/>
        <v>184048.13</v>
      </c>
      <c r="S192" s="29">
        <f t="shared" si="57"/>
        <v>157490.05900000001</v>
      </c>
      <c r="T192" s="29">
        <f t="shared" si="58"/>
        <v>1950.1788609271523</v>
      </c>
      <c r="U192" s="29">
        <f t="shared" si="40"/>
        <v>1686.3702357615894</v>
      </c>
      <c r="V192" s="29">
        <f t="shared" si="41"/>
        <v>1404.9602119205297</v>
      </c>
      <c r="W192" s="29">
        <f t="shared" si="42"/>
        <v>1285.2270728476819</v>
      </c>
      <c r="X192" s="29">
        <f t="shared" si="43"/>
        <v>153.3063850692354</v>
      </c>
      <c r="Y192" s="30">
        <f t="shared" si="44"/>
        <v>127.72365562913906</v>
      </c>
    </row>
    <row r="193" spans="1:25" s="5" customFormat="1">
      <c r="A193" s="4" t="s">
        <v>40</v>
      </c>
      <c r="B193" s="12" t="s">
        <v>153</v>
      </c>
      <c r="C193" s="12" t="s">
        <v>158</v>
      </c>
      <c r="D193" s="33">
        <v>112</v>
      </c>
      <c r="E193" s="31">
        <v>113.625</v>
      </c>
      <c r="F193" s="31">
        <f t="shared" si="55"/>
        <v>32.29</v>
      </c>
      <c r="G193" s="32">
        <f t="shared" si="59"/>
        <v>0.15329823474759988</v>
      </c>
      <c r="H193" s="32">
        <f t="shared" si="60"/>
        <v>0.27253019510684423</v>
      </c>
      <c r="I193" s="31">
        <v>4.95</v>
      </c>
      <c r="J193" s="31">
        <v>3.85</v>
      </c>
      <c r="K193" s="31">
        <v>23.49</v>
      </c>
      <c r="L193" s="31">
        <v>2.75</v>
      </c>
      <c r="M193" s="31">
        <v>35.04</v>
      </c>
      <c r="N193" s="33">
        <v>-32304.792000000001</v>
      </c>
      <c r="O193" s="33">
        <v>246349.08</v>
      </c>
      <c r="P193" s="33">
        <v>38803.775999999998</v>
      </c>
      <c r="Q193" s="33">
        <v>78043.42</v>
      </c>
      <c r="R193" s="33">
        <f t="shared" si="56"/>
        <v>324392.5</v>
      </c>
      <c r="S193" s="33">
        <f t="shared" si="57"/>
        <v>292087.70799999998</v>
      </c>
      <c r="T193" s="33">
        <f t="shared" si="58"/>
        <v>2854.939493949395</v>
      </c>
      <c r="U193" s="33">
        <f t="shared" si="40"/>
        <v>2513.432114411441</v>
      </c>
      <c r="V193" s="33">
        <f t="shared" si="41"/>
        <v>2229.121513751375</v>
      </c>
      <c r="W193" s="33">
        <f t="shared" si="42"/>
        <v>2168.088712871287</v>
      </c>
      <c r="X193" s="33">
        <f t="shared" si="43"/>
        <v>228.49382858285827</v>
      </c>
      <c r="Y193" s="34">
        <f t="shared" si="44"/>
        <v>202.64741034103409</v>
      </c>
    </row>
    <row r="194" spans="1:25" s="5" customFormat="1">
      <c r="A194" s="19" t="s">
        <v>40</v>
      </c>
      <c r="B194" s="26" t="s">
        <v>153</v>
      </c>
      <c r="C194" s="26" t="s">
        <v>159</v>
      </c>
      <c r="D194" s="29">
        <v>98</v>
      </c>
      <c r="E194" s="27">
        <v>102</v>
      </c>
      <c r="F194" s="27">
        <f t="shared" si="55"/>
        <v>25.64</v>
      </c>
      <c r="G194" s="28">
        <f t="shared" si="59"/>
        <v>0.31006240249609984</v>
      </c>
      <c r="H194" s="28">
        <f t="shared" si="60"/>
        <v>0.37636505460218411</v>
      </c>
      <c r="I194" s="27">
        <v>7.95</v>
      </c>
      <c r="J194" s="27">
        <v>1.7</v>
      </c>
      <c r="K194" s="27">
        <v>15.99</v>
      </c>
      <c r="L194" s="27">
        <v>2</v>
      </c>
      <c r="M194" s="27">
        <v>27.64</v>
      </c>
      <c r="N194" s="29">
        <v>-31728.695</v>
      </c>
      <c r="O194" s="29">
        <v>192541.19699999999</v>
      </c>
      <c r="P194" s="29">
        <v>61091.205999999998</v>
      </c>
      <c r="Q194" s="29">
        <v>91393.517000000007</v>
      </c>
      <c r="R194" s="29">
        <f t="shared" si="56"/>
        <v>283934.71399999998</v>
      </c>
      <c r="S194" s="29">
        <f t="shared" si="57"/>
        <v>252206.01899999997</v>
      </c>
      <c r="T194" s="29">
        <f t="shared" si="58"/>
        <v>2783.6736666666666</v>
      </c>
      <c r="U194" s="29">
        <f t="shared" si="40"/>
        <v>2184.7402745098038</v>
      </c>
      <c r="V194" s="29">
        <f t="shared" si="41"/>
        <v>1873.6746372549017</v>
      </c>
      <c r="W194" s="29">
        <f t="shared" si="42"/>
        <v>1887.6587941176469</v>
      </c>
      <c r="X194" s="29">
        <f t="shared" si="43"/>
        <v>198.612752228164</v>
      </c>
      <c r="Y194" s="30">
        <f t="shared" si="44"/>
        <v>170.33405793226379</v>
      </c>
    </row>
    <row r="195" spans="1:25" s="5" customFormat="1">
      <c r="A195" s="4" t="s">
        <v>40</v>
      </c>
      <c r="B195" s="12" t="s">
        <v>153</v>
      </c>
      <c r="C195" s="12" t="s">
        <v>160</v>
      </c>
      <c r="D195" s="33">
        <v>107</v>
      </c>
      <c r="E195" s="31">
        <v>110</v>
      </c>
      <c r="F195" s="31">
        <f t="shared" si="55"/>
        <v>26.589999999999996</v>
      </c>
      <c r="G195" s="32">
        <f t="shared" si="59"/>
        <v>0.23881158330199326</v>
      </c>
      <c r="H195" s="32">
        <f t="shared" si="60"/>
        <v>0.29183903723204213</v>
      </c>
      <c r="I195" s="31">
        <v>6.35</v>
      </c>
      <c r="J195" s="31">
        <v>1.41</v>
      </c>
      <c r="K195" s="31">
        <v>18.829999999999998</v>
      </c>
      <c r="L195" s="31">
        <v>2.31</v>
      </c>
      <c r="M195" s="31">
        <v>28.9</v>
      </c>
      <c r="N195" s="33">
        <v>-29091.738000000001</v>
      </c>
      <c r="O195" s="33">
        <v>171085.27799999999</v>
      </c>
      <c r="P195" s="33">
        <v>56305.572</v>
      </c>
      <c r="Q195" s="33">
        <v>83647.584000000003</v>
      </c>
      <c r="R195" s="33">
        <f t="shared" si="56"/>
        <v>254732.86199999999</v>
      </c>
      <c r="S195" s="33">
        <f t="shared" si="57"/>
        <v>225641.12399999998</v>
      </c>
      <c r="T195" s="33">
        <f t="shared" si="58"/>
        <v>2315.753290909091</v>
      </c>
      <c r="U195" s="33">
        <f t="shared" si="40"/>
        <v>1803.8844545454544</v>
      </c>
      <c r="V195" s="33">
        <f t="shared" si="41"/>
        <v>1539.4141090909088</v>
      </c>
      <c r="W195" s="33">
        <f t="shared" si="42"/>
        <v>1555.3207090909091</v>
      </c>
      <c r="X195" s="33">
        <f t="shared" si="43"/>
        <v>163.9894958677686</v>
      </c>
      <c r="Y195" s="34">
        <f t="shared" si="44"/>
        <v>139.94673719008262</v>
      </c>
    </row>
    <row r="196" spans="1:25" s="5" customFormat="1">
      <c r="A196" s="19" t="s">
        <v>40</v>
      </c>
      <c r="B196" s="26" t="s">
        <v>162</v>
      </c>
      <c r="C196" s="26" t="s">
        <v>164</v>
      </c>
      <c r="D196" s="29">
        <v>89</v>
      </c>
      <c r="E196" s="27">
        <v>90.625</v>
      </c>
      <c r="F196" s="27">
        <f t="shared" si="55"/>
        <v>28.35</v>
      </c>
      <c r="G196" s="28">
        <f t="shared" si="59"/>
        <v>0.2677248677248677</v>
      </c>
      <c r="H196" s="28">
        <f t="shared" si="60"/>
        <v>0.45255731922398584</v>
      </c>
      <c r="I196" s="27">
        <v>7.59</v>
      </c>
      <c r="J196" s="27">
        <v>5.24</v>
      </c>
      <c r="K196" s="27">
        <v>15.52</v>
      </c>
      <c r="L196" s="27">
        <v>1.66</v>
      </c>
      <c r="M196" s="27">
        <v>30.01</v>
      </c>
      <c r="N196" s="29">
        <v>-32233.724999999999</v>
      </c>
      <c r="O196" s="29">
        <v>206733.81700000001</v>
      </c>
      <c r="P196" s="29">
        <v>11931.468000000001</v>
      </c>
      <c r="Q196" s="29">
        <v>39800.762000000002</v>
      </c>
      <c r="R196" s="29">
        <f t="shared" si="56"/>
        <v>246534.57900000003</v>
      </c>
      <c r="S196" s="29">
        <f t="shared" si="57"/>
        <v>214300.85400000002</v>
      </c>
      <c r="T196" s="29">
        <f t="shared" si="58"/>
        <v>2720.3815613793108</v>
      </c>
      <c r="U196" s="29">
        <f t="shared" si="40"/>
        <v>2588.7239834482762</v>
      </c>
      <c r="V196" s="29">
        <f t="shared" si="41"/>
        <v>2233.0415006896555</v>
      </c>
      <c r="W196" s="29">
        <f t="shared" si="42"/>
        <v>2281.2007393103449</v>
      </c>
      <c r="X196" s="29">
        <f t="shared" si="43"/>
        <v>235.33854394984328</v>
      </c>
      <c r="Y196" s="30">
        <f t="shared" si="44"/>
        <v>203.00377278996868</v>
      </c>
    </row>
    <row r="197" spans="1:25" s="5" customFormat="1">
      <c r="A197" s="4" t="s">
        <v>40</v>
      </c>
      <c r="B197" s="12" t="s">
        <v>162</v>
      </c>
      <c r="C197" s="12" t="s">
        <v>165</v>
      </c>
      <c r="D197" s="33">
        <v>100</v>
      </c>
      <c r="E197" s="31">
        <v>101</v>
      </c>
      <c r="F197" s="31">
        <f t="shared" si="55"/>
        <v>32.32</v>
      </c>
      <c r="G197" s="32">
        <f t="shared" si="59"/>
        <v>0.2042079207920792</v>
      </c>
      <c r="H197" s="32">
        <f t="shared" si="60"/>
        <v>0.3830445544554455</v>
      </c>
      <c r="I197" s="31">
        <v>6.6</v>
      </c>
      <c r="J197" s="31">
        <v>5.78</v>
      </c>
      <c r="K197" s="31">
        <v>19.940000000000001</v>
      </c>
      <c r="L197" s="31">
        <v>0</v>
      </c>
      <c r="M197" s="31">
        <v>32.32</v>
      </c>
      <c r="N197" s="33">
        <v>-37647.160000000003</v>
      </c>
      <c r="O197" s="33">
        <v>236811.533</v>
      </c>
      <c r="P197" s="33">
        <v>14748.972</v>
      </c>
      <c r="Q197" s="33">
        <v>61496.945</v>
      </c>
      <c r="R197" s="33">
        <f t="shared" si="56"/>
        <v>298308.478</v>
      </c>
      <c r="S197" s="33">
        <f t="shared" si="57"/>
        <v>260661.318</v>
      </c>
      <c r="T197" s="33">
        <f t="shared" si="58"/>
        <v>2953.5492871287129</v>
      </c>
      <c r="U197" s="33">
        <f t="shared" si="40"/>
        <v>2807.5198613861385</v>
      </c>
      <c r="V197" s="33">
        <f t="shared" si="41"/>
        <v>2434.7757029702971</v>
      </c>
      <c r="W197" s="33">
        <f t="shared" si="42"/>
        <v>2344.6686435643564</v>
      </c>
      <c r="X197" s="33">
        <f t="shared" si="43"/>
        <v>255.22907830783078</v>
      </c>
      <c r="Y197" s="34">
        <f t="shared" si="44"/>
        <v>221.34324572457245</v>
      </c>
    </row>
    <row r="198" spans="1:25" s="5" customFormat="1">
      <c r="A198" s="19" t="s">
        <v>40</v>
      </c>
      <c r="B198" s="26" t="s">
        <v>199</v>
      </c>
      <c r="C198" s="26" t="s">
        <v>202</v>
      </c>
      <c r="D198" s="29">
        <v>104</v>
      </c>
      <c r="E198" s="27">
        <v>103.875</v>
      </c>
      <c r="F198" s="27">
        <f t="shared" si="55"/>
        <v>29.439999999999998</v>
      </c>
      <c r="G198" s="28">
        <f t="shared" si="59"/>
        <v>0.26324728260869568</v>
      </c>
      <c r="H198" s="28">
        <f t="shared" si="60"/>
        <v>0.62635869565217384</v>
      </c>
      <c r="I198" s="27">
        <v>7.75</v>
      </c>
      <c r="J198" s="27">
        <v>10.69</v>
      </c>
      <c r="K198" s="27">
        <v>11</v>
      </c>
      <c r="L198" s="27">
        <v>2.72</v>
      </c>
      <c r="M198" s="27">
        <v>32.159999999999997</v>
      </c>
      <c r="N198" s="29">
        <v>-37729.374000000003</v>
      </c>
      <c r="O198" s="29">
        <v>251662.51</v>
      </c>
      <c r="P198" s="29">
        <v>35511.144</v>
      </c>
      <c r="Q198" s="29">
        <v>69258.303</v>
      </c>
      <c r="R198" s="29">
        <f t="shared" si="56"/>
        <v>320920.81300000002</v>
      </c>
      <c r="S198" s="29">
        <f t="shared" si="57"/>
        <v>283191.43900000001</v>
      </c>
      <c r="T198" s="29">
        <f t="shared" si="58"/>
        <v>3089.4903778580028</v>
      </c>
      <c r="U198" s="29">
        <f t="shared" si="40"/>
        <v>2747.6261756919375</v>
      </c>
      <c r="V198" s="29">
        <f t="shared" si="41"/>
        <v>2384.4071720818292</v>
      </c>
      <c r="W198" s="29">
        <f t="shared" si="42"/>
        <v>2422.7437785800244</v>
      </c>
      <c r="X198" s="29">
        <f t="shared" si="43"/>
        <v>249.78419779017614</v>
      </c>
      <c r="Y198" s="30">
        <f t="shared" si="44"/>
        <v>216.76428837107539</v>
      </c>
    </row>
    <row r="199" spans="1:25" s="5" customFormat="1">
      <c r="A199" s="4" t="s">
        <v>40</v>
      </c>
      <c r="B199" s="12" t="s">
        <v>226</v>
      </c>
      <c r="C199" s="12" t="s">
        <v>228</v>
      </c>
      <c r="D199" s="33">
        <v>93</v>
      </c>
      <c r="E199" s="31">
        <v>94.125</v>
      </c>
      <c r="F199" s="31">
        <f t="shared" si="55"/>
        <v>24.93</v>
      </c>
      <c r="G199" s="32">
        <f t="shared" si="59"/>
        <v>0.43120738066586445</v>
      </c>
      <c r="H199" s="32">
        <f t="shared" si="60"/>
        <v>0.66024869634977945</v>
      </c>
      <c r="I199" s="31">
        <v>10.75</v>
      </c>
      <c r="J199" s="31">
        <v>5.71</v>
      </c>
      <c r="K199" s="31">
        <v>8.4700000000000006</v>
      </c>
      <c r="L199" s="31">
        <v>1.78</v>
      </c>
      <c r="M199" s="31">
        <v>26.71</v>
      </c>
      <c r="N199" s="33">
        <v>-45792.815000000002</v>
      </c>
      <c r="O199" s="33">
        <v>191519.538</v>
      </c>
      <c r="P199" s="33">
        <v>19943.978999999999</v>
      </c>
      <c r="Q199" s="33">
        <v>41617.048000000003</v>
      </c>
      <c r="R199" s="33">
        <f t="shared" si="56"/>
        <v>233136.58600000001</v>
      </c>
      <c r="S199" s="33">
        <f t="shared" si="57"/>
        <v>187343.77100000001</v>
      </c>
      <c r="T199" s="33">
        <f t="shared" si="58"/>
        <v>2476.8827197875166</v>
      </c>
      <c r="U199" s="33">
        <f t="shared" si="40"/>
        <v>2264.9944966799471</v>
      </c>
      <c r="V199" s="33">
        <f t="shared" si="41"/>
        <v>1778.4838459495354</v>
      </c>
      <c r="W199" s="33">
        <f t="shared" si="42"/>
        <v>2034.7361274900397</v>
      </c>
      <c r="X199" s="33">
        <f t="shared" si="43"/>
        <v>205.90859060726791</v>
      </c>
      <c r="Y199" s="34">
        <f t="shared" si="44"/>
        <v>161.68034963177595</v>
      </c>
    </row>
    <row r="200" spans="1:25" s="5" customFormat="1">
      <c r="A200" s="19" t="s">
        <v>40</v>
      </c>
      <c r="B200" s="26" t="s">
        <v>226</v>
      </c>
      <c r="C200" s="26" t="s">
        <v>230</v>
      </c>
      <c r="D200" s="29">
        <v>97</v>
      </c>
      <c r="E200" s="27">
        <v>98.125</v>
      </c>
      <c r="F200" s="27">
        <f t="shared" si="55"/>
        <v>23.42</v>
      </c>
      <c r="G200" s="28">
        <f t="shared" si="59"/>
        <v>0.36293766011955592</v>
      </c>
      <c r="H200" s="28">
        <f t="shared" si="60"/>
        <v>0.6152860802732707</v>
      </c>
      <c r="I200" s="27">
        <v>8.5</v>
      </c>
      <c r="J200" s="27">
        <v>5.91</v>
      </c>
      <c r="K200" s="27">
        <v>9.01</v>
      </c>
      <c r="L200" s="27">
        <v>2</v>
      </c>
      <c r="M200" s="27">
        <v>25.42</v>
      </c>
      <c r="N200" s="29">
        <v>-39987.866999999998</v>
      </c>
      <c r="O200" s="29">
        <v>172057.079</v>
      </c>
      <c r="P200" s="29">
        <v>20618.54</v>
      </c>
      <c r="Q200" s="29">
        <v>40389.752</v>
      </c>
      <c r="R200" s="29">
        <f t="shared" si="56"/>
        <v>212446.83100000001</v>
      </c>
      <c r="S200" s="29">
        <f t="shared" si="57"/>
        <v>172458.96400000001</v>
      </c>
      <c r="T200" s="29">
        <f t="shared" si="58"/>
        <v>2165.0632458598725</v>
      </c>
      <c r="U200" s="29">
        <f t="shared" si="40"/>
        <v>1954.9379974522292</v>
      </c>
      <c r="V200" s="29">
        <f t="shared" si="41"/>
        <v>1547.4183337579618</v>
      </c>
      <c r="W200" s="29">
        <f t="shared" si="42"/>
        <v>1753.4479388535033</v>
      </c>
      <c r="X200" s="29">
        <f t="shared" si="43"/>
        <v>177.72163613202085</v>
      </c>
      <c r="Y200" s="30">
        <f t="shared" si="44"/>
        <v>140.67439397799652</v>
      </c>
    </row>
    <row r="201" spans="1:25" s="5" customFormat="1">
      <c r="A201" s="4" t="s">
        <v>40</v>
      </c>
      <c r="B201" s="12" t="s">
        <v>226</v>
      </c>
      <c r="C201" s="12" t="s">
        <v>231</v>
      </c>
      <c r="D201" s="33">
        <v>98</v>
      </c>
      <c r="E201" s="31">
        <v>97.375</v>
      </c>
      <c r="F201" s="31">
        <f t="shared" si="55"/>
        <v>23.810000000000002</v>
      </c>
      <c r="G201" s="32">
        <f t="shared" si="59"/>
        <v>0.5980680386392272</v>
      </c>
      <c r="H201" s="32">
        <f t="shared" si="60"/>
        <v>0.72406551868962621</v>
      </c>
      <c r="I201" s="31">
        <v>14.24</v>
      </c>
      <c r="J201" s="31">
        <v>3</v>
      </c>
      <c r="K201" s="31">
        <v>6.57</v>
      </c>
      <c r="L201" s="31">
        <v>2.44</v>
      </c>
      <c r="M201" s="31">
        <v>26.25</v>
      </c>
      <c r="N201" s="33">
        <v>-41320.336000000003</v>
      </c>
      <c r="O201" s="33">
        <v>205507.61900000001</v>
      </c>
      <c r="P201" s="33">
        <v>7307.1970000000001</v>
      </c>
      <c r="Q201" s="33">
        <v>45842.235000000001</v>
      </c>
      <c r="R201" s="33">
        <f t="shared" si="56"/>
        <v>251349.85399999999</v>
      </c>
      <c r="S201" s="33">
        <f t="shared" si="57"/>
        <v>210029.51799999998</v>
      </c>
      <c r="T201" s="33">
        <f t="shared" si="58"/>
        <v>2581.2565237483955</v>
      </c>
      <c r="U201" s="33">
        <f t="shared" si="40"/>
        <v>2506.2147060333764</v>
      </c>
      <c r="V201" s="33">
        <f t="shared" si="41"/>
        <v>2081.8723594351732</v>
      </c>
      <c r="W201" s="33">
        <f t="shared" si="42"/>
        <v>2110.4761899871633</v>
      </c>
      <c r="X201" s="33">
        <f t="shared" si="43"/>
        <v>227.83770054848875</v>
      </c>
      <c r="Y201" s="34">
        <f t="shared" si="44"/>
        <v>189.26112358501575</v>
      </c>
    </row>
    <row r="202" spans="1:25" s="5" customFormat="1">
      <c r="A202" s="19" t="s">
        <v>40</v>
      </c>
      <c r="B202" s="26" t="s">
        <v>226</v>
      </c>
      <c r="C202" s="26" t="s">
        <v>234</v>
      </c>
      <c r="D202" s="29">
        <v>108</v>
      </c>
      <c r="E202" s="27">
        <v>107.625</v>
      </c>
      <c r="F202" s="27">
        <f t="shared" si="55"/>
        <v>29.96</v>
      </c>
      <c r="G202" s="28">
        <f t="shared" si="59"/>
        <v>0.4509345794392523</v>
      </c>
      <c r="H202" s="28">
        <f t="shared" si="60"/>
        <v>0.68758344459279042</v>
      </c>
      <c r="I202" s="27">
        <v>13.51</v>
      </c>
      <c r="J202" s="27">
        <v>7.09</v>
      </c>
      <c r="K202" s="27">
        <v>9.36</v>
      </c>
      <c r="L202" s="27">
        <v>2.85</v>
      </c>
      <c r="M202" s="27">
        <v>32.81</v>
      </c>
      <c r="N202" s="29">
        <v>-47140.267</v>
      </c>
      <c r="O202" s="29">
        <v>223586.26800000001</v>
      </c>
      <c r="P202" s="29">
        <v>28662.510999999999</v>
      </c>
      <c r="Q202" s="29">
        <v>57393.961000000003</v>
      </c>
      <c r="R202" s="29">
        <f t="shared" si="56"/>
        <v>280980.22899999999</v>
      </c>
      <c r="S202" s="29">
        <f t="shared" si="57"/>
        <v>233839.962</v>
      </c>
      <c r="T202" s="29">
        <f t="shared" si="58"/>
        <v>2610.7338350754935</v>
      </c>
      <c r="U202" s="29">
        <f t="shared" si="40"/>
        <v>2344.4154982578398</v>
      </c>
      <c r="V202" s="29">
        <f t="shared" si="41"/>
        <v>1906.4106945412311</v>
      </c>
      <c r="W202" s="29">
        <f t="shared" si="42"/>
        <v>2077.4566132404184</v>
      </c>
      <c r="X202" s="29">
        <f t="shared" si="43"/>
        <v>213.12868165980362</v>
      </c>
      <c r="Y202" s="30">
        <f t="shared" si="44"/>
        <v>173.31006314011191</v>
      </c>
    </row>
    <row r="203" spans="1:25" s="5" customFormat="1">
      <c r="A203" s="4" t="s">
        <v>40</v>
      </c>
      <c r="B203" s="12" t="s">
        <v>226</v>
      </c>
      <c r="C203" s="12" t="s">
        <v>235</v>
      </c>
      <c r="D203" s="33">
        <v>101</v>
      </c>
      <c r="E203" s="31">
        <v>101.5</v>
      </c>
      <c r="F203" s="31">
        <f t="shared" si="55"/>
        <v>31.55</v>
      </c>
      <c r="G203" s="32">
        <f t="shared" si="59"/>
        <v>0.5001584786053882</v>
      </c>
      <c r="H203" s="32">
        <f t="shared" si="60"/>
        <v>0.58637083993660855</v>
      </c>
      <c r="I203" s="31">
        <v>15.78</v>
      </c>
      <c r="J203" s="31">
        <v>2.72</v>
      </c>
      <c r="K203" s="31">
        <v>13.05</v>
      </c>
      <c r="L203" s="31">
        <v>1.94</v>
      </c>
      <c r="M203" s="31">
        <v>33.49</v>
      </c>
      <c r="N203" s="33">
        <v>-41440.226999999999</v>
      </c>
      <c r="O203" s="33">
        <v>225135.03899999999</v>
      </c>
      <c r="P203" s="33">
        <v>13908.366</v>
      </c>
      <c r="Q203" s="33">
        <v>71119.731</v>
      </c>
      <c r="R203" s="33">
        <f t="shared" si="56"/>
        <v>296254.77</v>
      </c>
      <c r="S203" s="33">
        <f t="shared" si="57"/>
        <v>254814.54300000001</v>
      </c>
      <c r="T203" s="33">
        <f t="shared" si="58"/>
        <v>2918.7662068965519</v>
      </c>
      <c r="U203" s="33">
        <f t="shared" ref="U203:U232" si="61">+(R203-P203)/E203</f>
        <v>2781.7379704433502</v>
      </c>
      <c r="V203" s="33">
        <f t="shared" ref="V203:V232" si="62">+(S203-P203)/E203</f>
        <v>2373.4598719211822</v>
      </c>
      <c r="W203" s="33">
        <f t="shared" ref="W203:W232" si="63">+O203/E203</f>
        <v>2218.0792019704431</v>
      </c>
      <c r="X203" s="33">
        <f t="shared" ref="X203:X232" si="64">+U203/$X$1</f>
        <v>252.88527004030456</v>
      </c>
      <c r="Y203" s="34">
        <f t="shared" ref="Y203:Y232" si="65">+V203/$X$1</f>
        <v>215.76907926556203</v>
      </c>
    </row>
    <row r="204" spans="1:25" s="5" customFormat="1">
      <c r="A204" s="19" t="s">
        <v>40</v>
      </c>
      <c r="B204" s="26" t="s">
        <v>240</v>
      </c>
      <c r="C204" s="26" t="s">
        <v>241</v>
      </c>
      <c r="D204" s="29">
        <v>106</v>
      </c>
      <c r="E204" s="27">
        <v>103.5</v>
      </c>
      <c r="F204" s="27">
        <f t="shared" si="55"/>
        <v>30.12</v>
      </c>
      <c r="G204" s="28">
        <f t="shared" si="59"/>
        <v>0.21580345285524569</v>
      </c>
      <c r="H204" s="28">
        <f t="shared" si="60"/>
        <v>0.39375830013280211</v>
      </c>
      <c r="I204" s="27">
        <v>6.5</v>
      </c>
      <c r="J204" s="27">
        <v>5.36</v>
      </c>
      <c r="K204" s="27">
        <v>18.260000000000002</v>
      </c>
      <c r="L204" s="27">
        <v>2.75</v>
      </c>
      <c r="M204" s="27">
        <v>32.869999999999997</v>
      </c>
      <c r="N204" s="29">
        <v>-48761.345000000001</v>
      </c>
      <c r="O204" s="29">
        <v>263029.49900000001</v>
      </c>
      <c r="P204" s="29">
        <v>50247.995999999999</v>
      </c>
      <c r="Q204" s="29">
        <v>86076.395999999993</v>
      </c>
      <c r="R204" s="29">
        <f t="shared" si="56"/>
        <v>349105.89500000002</v>
      </c>
      <c r="S204" s="29">
        <f t="shared" si="57"/>
        <v>300344.55000000005</v>
      </c>
      <c r="T204" s="29">
        <f t="shared" si="58"/>
        <v>3373.0038164251209</v>
      </c>
      <c r="U204" s="29">
        <f t="shared" si="61"/>
        <v>2887.5159323671501</v>
      </c>
      <c r="V204" s="29">
        <f t="shared" si="62"/>
        <v>2416.3918260869573</v>
      </c>
      <c r="W204" s="29">
        <f t="shared" si="63"/>
        <v>2541.347816425121</v>
      </c>
      <c r="X204" s="29">
        <f t="shared" si="64"/>
        <v>262.50144839701363</v>
      </c>
      <c r="Y204" s="30">
        <f t="shared" si="65"/>
        <v>219.67198418972339</v>
      </c>
    </row>
    <row r="205" spans="1:25" s="5" customFormat="1">
      <c r="A205" s="4" t="s">
        <v>40</v>
      </c>
      <c r="B205" s="12" t="s">
        <v>257</v>
      </c>
      <c r="C205" s="12" t="s">
        <v>260</v>
      </c>
      <c r="D205" s="33">
        <v>110</v>
      </c>
      <c r="E205" s="31">
        <v>110.5</v>
      </c>
      <c r="F205" s="31">
        <f t="shared" si="55"/>
        <v>25.58</v>
      </c>
      <c r="G205" s="32">
        <f t="shared" si="59"/>
        <v>0.21110242376856922</v>
      </c>
      <c r="H205" s="32">
        <f t="shared" si="60"/>
        <v>0.32056293979671618</v>
      </c>
      <c r="I205" s="31">
        <v>5.4</v>
      </c>
      <c r="J205" s="31">
        <v>2.8</v>
      </c>
      <c r="K205" s="31">
        <v>17.38</v>
      </c>
      <c r="L205" s="31">
        <v>2.4700000000000002</v>
      </c>
      <c r="M205" s="31">
        <v>28.05</v>
      </c>
      <c r="N205" s="33">
        <v>-31717.343000000001</v>
      </c>
      <c r="O205" s="33">
        <v>211562.33199999999</v>
      </c>
      <c r="P205" s="33">
        <v>44933.52</v>
      </c>
      <c r="Q205" s="33">
        <v>78397.191999999995</v>
      </c>
      <c r="R205" s="33">
        <f t="shared" si="56"/>
        <v>289959.52399999998</v>
      </c>
      <c r="S205" s="33">
        <f t="shared" si="57"/>
        <v>258242.18099999998</v>
      </c>
      <c r="T205" s="33">
        <f t="shared" si="58"/>
        <v>2624.0680904977376</v>
      </c>
      <c r="U205" s="33">
        <f t="shared" si="61"/>
        <v>2217.4299004524887</v>
      </c>
      <c r="V205" s="33">
        <f t="shared" si="62"/>
        <v>1930.3951221719456</v>
      </c>
      <c r="W205" s="33">
        <f t="shared" si="63"/>
        <v>1914.5912398190044</v>
      </c>
      <c r="X205" s="33">
        <f t="shared" si="64"/>
        <v>201.58453640477171</v>
      </c>
      <c r="Y205" s="34">
        <f t="shared" si="65"/>
        <v>175.49046565199504</v>
      </c>
    </row>
    <row r="206" spans="1:25" s="5" customFormat="1">
      <c r="A206" s="19" t="s">
        <v>40</v>
      </c>
      <c r="B206" s="26" t="s">
        <v>257</v>
      </c>
      <c r="C206" s="26" t="s">
        <v>262</v>
      </c>
      <c r="D206" s="29">
        <v>99</v>
      </c>
      <c r="E206" s="27">
        <v>100.75</v>
      </c>
      <c r="F206" s="27">
        <f t="shared" si="55"/>
        <v>30.33</v>
      </c>
      <c r="G206" s="28">
        <f t="shared" si="59"/>
        <v>0.19386745796241345</v>
      </c>
      <c r="H206" s="28">
        <f t="shared" si="60"/>
        <v>0.32179360369271348</v>
      </c>
      <c r="I206" s="27">
        <v>5.88</v>
      </c>
      <c r="J206" s="27">
        <v>3.88</v>
      </c>
      <c r="K206" s="27">
        <v>20.57</v>
      </c>
      <c r="L206" s="27">
        <v>1.75</v>
      </c>
      <c r="M206" s="27">
        <v>32.08</v>
      </c>
      <c r="N206" s="29">
        <v>-35417.095999999998</v>
      </c>
      <c r="O206" s="29">
        <v>244854.049</v>
      </c>
      <c r="P206" s="29">
        <v>47051.495000000003</v>
      </c>
      <c r="Q206" s="29">
        <v>82226.686000000002</v>
      </c>
      <c r="R206" s="29">
        <f t="shared" si="56"/>
        <v>327080.73499999999</v>
      </c>
      <c r="S206" s="29">
        <f t="shared" si="57"/>
        <v>291663.63899999997</v>
      </c>
      <c r="T206" s="29">
        <f t="shared" ref="T206:T232" si="66">+R206/E206</f>
        <v>3246.4589081885856</v>
      </c>
      <c r="U206" s="29">
        <f t="shared" si="61"/>
        <v>2779.4465508684862</v>
      </c>
      <c r="V206" s="29">
        <f t="shared" si="62"/>
        <v>2427.9120992555827</v>
      </c>
      <c r="W206" s="29">
        <f t="shared" si="63"/>
        <v>2430.313141439206</v>
      </c>
      <c r="X206" s="29">
        <f t="shared" si="64"/>
        <v>252.67695916986239</v>
      </c>
      <c r="Y206" s="30">
        <f t="shared" si="65"/>
        <v>220.71928175050752</v>
      </c>
    </row>
    <row r="207" spans="1:25" s="5" customFormat="1">
      <c r="A207" s="4" t="s">
        <v>40</v>
      </c>
      <c r="B207" s="12" t="s">
        <v>279</v>
      </c>
      <c r="C207" s="12" t="s">
        <v>281</v>
      </c>
      <c r="D207" s="33">
        <v>99</v>
      </c>
      <c r="E207" s="31">
        <v>97</v>
      </c>
      <c r="F207" s="31">
        <f t="shared" si="55"/>
        <v>31.869999999999997</v>
      </c>
      <c r="G207" s="32">
        <f t="shared" ref="G207:G228" si="67">+I207/F207</f>
        <v>0.18042045811107627</v>
      </c>
      <c r="H207" s="32">
        <f t="shared" ref="H207:H228" si="68">+(I207+J207)/F207</f>
        <v>0.26294320677753374</v>
      </c>
      <c r="I207" s="31">
        <v>5.75</v>
      </c>
      <c r="J207" s="31">
        <v>2.63</v>
      </c>
      <c r="K207" s="31">
        <v>23.49</v>
      </c>
      <c r="L207" s="31">
        <v>3.8</v>
      </c>
      <c r="M207" s="31">
        <v>35.67</v>
      </c>
      <c r="N207" s="33">
        <v>-25760.245999999999</v>
      </c>
      <c r="O207" s="33">
        <v>254778.31400000001</v>
      </c>
      <c r="P207" s="33">
        <v>34750.703999999998</v>
      </c>
      <c r="Q207" s="33">
        <v>63855.089</v>
      </c>
      <c r="R207" s="33">
        <f t="shared" si="56"/>
        <v>318633.40299999999</v>
      </c>
      <c r="S207" s="33">
        <f t="shared" si="57"/>
        <v>292873.15700000001</v>
      </c>
      <c r="T207" s="33">
        <f t="shared" si="66"/>
        <v>3284.8804432989691</v>
      </c>
      <c r="U207" s="33">
        <f t="shared" si="61"/>
        <v>2926.6257628865983</v>
      </c>
      <c r="V207" s="33">
        <f t="shared" si="62"/>
        <v>2661.0562164948456</v>
      </c>
      <c r="W207" s="33">
        <f t="shared" si="63"/>
        <v>2626.5805567010311</v>
      </c>
      <c r="X207" s="33">
        <f t="shared" si="64"/>
        <v>266.05688753514528</v>
      </c>
      <c r="Y207" s="34">
        <f t="shared" si="65"/>
        <v>241.9142014995314</v>
      </c>
    </row>
    <row r="208" spans="1:25" s="5" customFormat="1">
      <c r="A208" s="19" t="s">
        <v>40</v>
      </c>
      <c r="B208" s="26" t="s">
        <v>291</v>
      </c>
      <c r="C208" s="26" t="s">
        <v>293</v>
      </c>
      <c r="D208" s="29">
        <v>107</v>
      </c>
      <c r="E208" s="27">
        <v>105.375</v>
      </c>
      <c r="F208" s="27">
        <f t="shared" si="55"/>
        <v>34.29</v>
      </c>
      <c r="G208" s="28">
        <f t="shared" si="67"/>
        <v>0.10090405365995918</v>
      </c>
      <c r="H208" s="28">
        <f t="shared" si="68"/>
        <v>0.29133858267716539</v>
      </c>
      <c r="I208" s="27">
        <v>3.46</v>
      </c>
      <c r="J208" s="27">
        <v>6.53</v>
      </c>
      <c r="K208" s="27">
        <v>24.3</v>
      </c>
      <c r="L208" s="27">
        <v>3</v>
      </c>
      <c r="M208" s="27">
        <v>37.29</v>
      </c>
      <c r="N208" s="29">
        <v>-64439.307000000001</v>
      </c>
      <c r="O208" s="29">
        <v>238483.66</v>
      </c>
      <c r="P208" s="29">
        <v>73553</v>
      </c>
      <c r="Q208" s="29">
        <v>110775.565</v>
      </c>
      <c r="R208" s="29">
        <f t="shared" si="56"/>
        <v>349259.22499999998</v>
      </c>
      <c r="S208" s="29">
        <f t="shared" si="57"/>
        <v>284819.91799999995</v>
      </c>
      <c r="T208" s="29">
        <f t="shared" si="66"/>
        <v>3314.4410438908658</v>
      </c>
      <c r="U208" s="29">
        <f t="shared" si="61"/>
        <v>2616.4291814946619</v>
      </c>
      <c r="V208" s="29">
        <f t="shared" si="62"/>
        <v>2004.9055088967966</v>
      </c>
      <c r="W208" s="29">
        <f t="shared" si="63"/>
        <v>2263.1901304863582</v>
      </c>
      <c r="X208" s="29">
        <f t="shared" si="64"/>
        <v>237.85719831769654</v>
      </c>
      <c r="Y208" s="30">
        <f t="shared" si="65"/>
        <v>182.26413717243605</v>
      </c>
    </row>
    <row r="209" spans="1:25" s="5" customFormat="1">
      <c r="A209" s="4" t="s">
        <v>40</v>
      </c>
      <c r="B209" s="12" t="s">
        <v>294</v>
      </c>
      <c r="C209" s="12" t="s">
        <v>295</v>
      </c>
      <c r="D209" s="33">
        <v>99</v>
      </c>
      <c r="E209" s="31">
        <v>101.25</v>
      </c>
      <c r="F209" s="31">
        <f t="shared" si="55"/>
        <v>30.5</v>
      </c>
      <c r="G209" s="32">
        <f t="shared" si="67"/>
        <v>0.19672131147540983</v>
      </c>
      <c r="H209" s="32">
        <f t="shared" si="68"/>
        <v>0.52459016393442626</v>
      </c>
      <c r="I209" s="31">
        <v>6</v>
      </c>
      <c r="J209" s="31">
        <v>10</v>
      </c>
      <c r="K209" s="31">
        <v>14.5</v>
      </c>
      <c r="L209" s="31">
        <v>0.88</v>
      </c>
      <c r="M209" s="31">
        <v>31.38</v>
      </c>
      <c r="N209" s="33">
        <v>-34648.731</v>
      </c>
      <c r="O209" s="33">
        <v>190597.476</v>
      </c>
      <c r="P209" s="33">
        <v>33399.995999999999</v>
      </c>
      <c r="Q209" s="33">
        <v>140626.875</v>
      </c>
      <c r="R209" s="33">
        <f t="shared" si="56"/>
        <v>331224.35100000002</v>
      </c>
      <c r="S209" s="33">
        <f t="shared" si="57"/>
        <v>296575.62</v>
      </c>
      <c r="T209" s="33">
        <f t="shared" si="66"/>
        <v>3271.3516148148151</v>
      </c>
      <c r="U209" s="33">
        <f t="shared" si="61"/>
        <v>2941.4751111111113</v>
      </c>
      <c r="V209" s="33">
        <f t="shared" si="62"/>
        <v>2599.2654222222222</v>
      </c>
      <c r="W209" s="33">
        <f t="shared" si="63"/>
        <v>1882.4442074074072</v>
      </c>
      <c r="X209" s="33">
        <f t="shared" si="64"/>
        <v>267.40682828282831</v>
      </c>
      <c r="Y209" s="34">
        <f t="shared" si="65"/>
        <v>236.29685656565655</v>
      </c>
    </row>
    <row r="210" spans="1:25" s="13" customFormat="1">
      <c r="A210" s="47" t="s">
        <v>40</v>
      </c>
      <c r="B210" s="48" t="s">
        <v>319</v>
      </c>
      <c r="C210" s="48"/>
      <c r="D210" s="51">
        <f>SUM(D166:D209)</f>
        <v>4431</v>
      </c>
      <c r="E210" s="49">
        <f t="shared" ref="E210:F210" si="69">SUM(E166:E209)</f>
        <v>4496</v>
      </c>
      <c r="F210" s="49">
        <f t="shared" si="69"/>
        <v>1303.4999999999993</v>
      </c>
      <c r="G210" s="50">
        <f t="shared" si="67"/>
        <v>0.25584963559647106</v>
      </c>
      <c r="H210" s="50">
        <f t="shared" si="68"/>
        <v>0.43110088224012294</v>
      </c>
      <c r="I210" s="49">
        <f t="shared" ref="I210" si="70">SUM(I166:I209)</f>
        <v>333.49999999999989</v>
      </c>
      <c r="J210" s="49">
        <f t="shared" ref="J210" si="71">SUM(J166:J209)</f>
        <v>228.44000000000003</v>
      </c>
      <c r="K210" s="49">
        <f t="shared" ref="K210" si="72">SUM(K166:K209)</f>
        <v>741.56000000000006</v>
      </c>
      <c r="L210" s="49">
        <f t="shared" ref="L210" si="73">SUM(L166:L209)</f>
        <v>93.249999999999986</v>
      </c>
      <c r="M210" s="49">
        <f t="shared" ref="M210" si="74">SUM(M166:M209)</f>
        <v>1396.75</v>
      </c>
      <c r="N210" s="51">
        <f>SUM(N166:N209)</f>
        <v>-1421295.3349999997</v>
      </c>
      <c r="O210" s="51">
        <f t="shared" ref="O210:S210" si="75">SUM(O166:O209)</f>
        <v>10331913.825999998</v>
      </c>
      <c r="P210" s="51">
        <f t="shared" si="75"/>
        <v>1388203.477</v>
      </c>
      <c r="Q210" s="51">
        <f t="shared" si="75"/>
        <v>2832300.0670000007</v>
      </c>
      <c r="R210" s="51">
        <f t="shared" si="75"/>
        <v>13164213.892999997</v>
      </c>
      <c r="S210" s="51">
        <f t="shared" si="75"/>
        <v>11742918.557999996</v>
      </c>
      <c r="T210" s="51">
        <f t="shared" si="66"/>
        <v>2927.9835171263339</v>
      </c>
      <c r="U210" s="51">
        <f t="shared" si="61"/>
        <v>2619.219398576512</v>
      </c>
      <c r="V210" s="51">
        <f t="shared" si="62"/>
        <v>2303.0949913256218</v>
      </c>
      <c r="W210" s="51">
        <f t="shared" si="63"/>
        <v>2298.0235378113875</v>
      </c>
      <c r="X210" s="51">
        <f t="shared" si="64"/>
        <v>238.11085441604655</v>
      </c>
      <c r="Y210" s="52">
        <f t="shared" si="65"/>
        <v>209.37227193869288</v>
      </c>
    </row>
    <row r="211" spans="1:25" s="5" customFormat="1">
      <c r="A211" s="20" t="s">
        <v>48</v>
      </c>
      <c r="B211" s="21" t="s">
        <v>33</v>
      </c>
      <c r="C211" s="21" t="s">
        <v>49</v>
      </c>
      <c r="D211" s="24">
        <v>147</v>
      </c>
      <c r="E211" s="22">
        <v>148.625</v>
      </c>
      <c r="F211" s="22">
        <f t="shared" ref="F211:F228" si="76">+I211+J211+K211</f>
        <v>51.29</v>
      </c>
      <c r="G211" s="23">
        <f t="shared" si="67"/>
        <v>0.4433612790017547</v>
      </c>
      <c r="H211" s="23">
        <f t="shared" si="68"/>
        <v>0.46285825697016958</v>
      </c>
      <c r="I211" s="22">
        <v>22.74</v>
      </c>
      <c r="J211" s="22">
        <v>1</v>
      </c>
      <c r="K211" s="22">
        <v>27.55</v>
      </c>
      <c r="L211" s="22">
        <v>0</v>
      </c>
      <c r="M211" s="22">
        <v>51.29</v>
      </c>
      <c r="N211" s="24">
        <v>-35508.313000000002</v>
      </c>
      <c r="O211" s="24">
        <v>426730.62199999997</v>
      </c>
      <c r="P211" s="24">
        <v>89837.054999999993</v>
      </c>
      <c r="Q211" s="24">
        <v>131451.353</v>
      </c>
      <c r="R211" s="24">
        <f t="shared" ref="R211:R228" si="77">+Q211+O211</f>
        <v>558181.97499999998</v>
      </c>
      <c r="S211" s="24">
        <f t="shared" ref="S211:S228" si="78">+R211+N211</f>
        <v>522673.66199999995</v>
      </c>
      <c r="T211" s="24">
        <f t="shared" si="66"/>
        <v>3755.6398654331369</v>
      </c>
      <c r="U211" s="24">
        <f t="shared" si="61"/>
        <v>3151.1853322119428</v>
      </c>
      <c r="V211" s="24">
        <f t="shared" si="62"/>
        <v>2912.2732178301089</v>
      </c>
      <c r="W211" s="24">
        <f t="shared" si="63"/>
        <v>2871.1900555088309</v>
      </c>
      <c r="X211" s="24">
        <f t="shared" si="64"/>
        <v>286.47139383744934</v>
      </c>
      <c r="Y211" s="25">
        <f t="shared" si="65"/>
        <v>264.7521107118281</v>
      </c>
    </row>
    <row r="212" spans="1:25" s="5" customFormat="1">
      <c r="A212" s="19" t="s">
        <v>48</v>
      </c>
      <c r="B212" s="26" t="s">
        <v>33</v>
      </c>
      <c r="C212" s="26" t="s">
        <v>61</v>
      </c>
      <c r="D212" s="29">
        <v>124</v>
      </c>
      <c r="E212" s="27">
        <v>129.5</v>
      </c>
      <c r="F212" s="27">
        <f t="shared" si="76"/>
        <v>36.81</v>
      </c>
      <c r="G212" s="28">
        <f t="shared" si="67"/>
        <v>0.29611518609073623</v>
      </c>
      <c r="H212" s="28">
        <f t="shared" si="68"/>
        <v>0.51833740831295838</v>
      </c>
      <c r="I212" s="27">
        <v>10.9</v>
      </c>
      <c r="J212" s="27">
        <v>8.18</v>
      </c>
      <c r="K212" s="27">
        <v>17.73</v>
      </c>
      <c r="L212" s="27">
        <v>3.25</v>
      </c>
      <c r="M212" s="27">
        <v>40.06</v>
      </c>
      <c r="N212" s="29">
        <v>-27364.51</v>
      </c>
      <c r="O212" s="29">
        <v>291991.65700000001</v>
      </c>
      <c r="P212" s="29">
        <v>30865.516</v>
      </c>
      <c r="Q212" s="29">
        <v>59226.203000000001</v>
      </c>
      <c r="R212" s="29">
        <f t="shared" si="77"/>
        <v>351217.86</v>
      </c>
      <c r="S212" s="29">
        <f t="shared" si="78"/>
        <v>323853.34999999998</v>
      </c>
      <c r="T212" s="29">
        <f t="shared" si="66"/>
        <v>2712.107027027027</v>
      </c>
      <c r="U212" s="29">
        <f t="shared" si="61"/>
        <v>2473.7632741312741</v>
      </c>
      <c r="V212" s="29">
        <f t="shared" si="62"/>
        <v>2262.4543166023163</v>
      </c>
      <c r="W212" s="29">
        <f t="shared" si="63"/>
        <v>2254.76183011583</v>
      </c>
      <c r="X212" s="29">
        <f t="shared" si="64"/>
        <v>224.88757037557036</v>
      </c>
      <c r="Y212" s="30">
        <f t="shared" si="65"/>
        <v>205.67766514566512</v>
      </c>
    </row>
    <row r="213" spans="1:25" s="5" customFormat="1">
      <c r="A213" s="4" t="s">
        <v>48</v>
      </c>
      <c r="B213" s="12" t="s">
        <v>33</v>
      </c>
      <c r="C213" s="12" t="s">
        <v>65</v>
      </c>
      <c r="D213" s="33">
        <v>128</v>
      </c>
      <c r="E213" s="31">
        <v>131.625</v>
      </c>
      <c r="F213" s="31">
        <f t="shared" si="76"/>
        <v>32.950000000000003</v>
      </c>
      <c r="G213" s="32">
        <f t="shared" si="67"/>
        <v>0.30045523520485584</v>
      </c>
      <c r="H213" s="32">
        <f t="shared" si="68"/>
        <v>0.52200303490136568</v>
      </c>
      <c r="I213" s="31">
        <v>9.9</v>
      </c>
      <c r="J213" s="31">
        <v>7.3</v>
      </c>
      <c r="K213" s="31">
        <v>15.75</v>
      </c>
      <c r="L213" s="31">
        <v>3</v>
      </c>
      <c r="M213" s="31">
        <v>35.950000000000003</v>
      </c>
      <c r="N213" s="33">
        <v>-30042.362000000001</v>
      </c>
      <c r="O213" s="33">
        <v>279927.17700000003</v>
      </c>
      <c r="P213" s="33">
        <v>25600.417000000001</v>
      </c>
      <c r="Q213" s="33">
        <v>53313.506999999998</v>
      </c>
      <c r="R213" s="33">
        <f t="shared" si="77"/>
        <v>333240.68400000001</v>
      </c>
      <c r="S213" s="33">
        <f t="shared" si="78"/>
        <v>303198.32199999999</v>
      </c>
      <c r="T213" s="33">
        <f t="shared" si="66"/>
        <v>2531.7430883190882</v>
      </c>
      <c r="U213" s="33">
        <f t="shared" si="61"/>
        <v>2337.2479924026588</v>
      </c>
      <c r="V213" s="33">
        <f t="shared" si="62"/>
        <v>2109.0059259259256</v>
      </c>
      <c r="W213" s="33">
        <f t="shared" si="63"/>
        <v>2126.7021994301995</v>
      </c>
      <c r="X213" s="33">
        <f t="shared" si="64"/>
        <v>212.47709021842354</v>
      </c>
      <c r="Y213" s="34">
        <f t="shared" si="65"/>
        <v>191.7278114478114</v>
      </c>
    </row>
    <row r="214" spans="1:25" s="5" customFormat="1">
      <c r="A214" s="19" t="s">
        <v>48</v>
      </c>
      <c r="B214" s="26" t="s">
        <v>33</v>
      </c>
      <c r="C214" s="26" t="s">
        <v>76</v>
      </c>
      <c r="D214" s="29">
        <v>162</v>
      </c>
      <c r="E214" s="27">
        <v>166.25</v>
      </c>
      <c r="F214" s="27">
        <f t="shared" si="76"/>
        <v>41.6</v>
      </c>
      <c r="G214" s="28">
        <f t="shared" si="67"/>
        <v>0.34855769230769229</v>
      </c>
      <c r="H214" s="28">
        <f t="shared" si="68"/>
        <v>0.41105769230769235</v>
      </c>
      <c r="I214" s="27">
        <v>14.5</v>
      </c>
      <c r="J214" s="27">
        <v>2.6</v>
      </c>
      <c r="K214" s="27">
        <v>24.5</v>
      </c>
      <c r="L214" s="27">
        <v>2.5</v>
      </c>
      <c r="M214" s="27">
        <v>44.1</v>
      </c>
      <c r="N214" s="29">
        <v>-55372.578000000001</v>
      </c>
      <c r="O214" s="29">
        <v>353167.84600000002</v>
      </c>
      <c r="P214" s="29">
        <v>39945.03</v>
      </c>
      <c r="Q214" s="29">
        <v>88967.486999999994</v>
      </c>
      <c r="R214" s="29">
        <f t="shared" si="77"/>
        <v>442135.33299999998</v>
      </c>
      <c r="S214" s="29">
        <f t="shared" si="78"/>
        <v>386762.755</v>
      </c>
      <c r="T214" s="29">
        <f t="shared" si="66"/>
        <v>2659.4606496240599</v>
      </c>
      <c r="U214" s="29">
        <f t="shared" si="61"/>
        <v>2419.1897924812029</v>
      </c>
      <c r="V214" s="29">
        <f t="shared" si="62"/>
        <v>2086.1216541353383</v>
      </c>
      <c r="W214" s="29">
        <f t="shared" si="63"/>
        <v>2124.3178706766917</v>
      </c>
      <c r="X214" s="29">
        <f t="shared" si="64"/>
        <v>219.92634477101845</v>
      </c>
      <c r="Y214" s="30">
        <f t="shared" si="65"/>
        <v>189.64742310321256</v>
      </c>
    </row>
    <row r="215" spans="1:25" s="5" customFormat="1">
      <c r="A215" s="4" t="s">
        <v>48</v>
      </c>
      <c r="B215" s="12" t="s">
        <v>33</v>
      </c>
      <c r="C215" s="12" t="s">
        <v>78</v>
      </c>
      <c r="D215" s="33">
        <v>123</v>
      </c>
      <c r="E215" s="31">
        <v>124.375</v>
      </c>
      <c r="F215" s="31">
        <f t="shared" si="76"/>
        <v>40.049999999999997</v>
      </c>
      <c r="G215" s="32">
        <f t="shared" si="67"/>
        <v>0.35905118601747821</v>
      </c>
      <c r="H215" s="32">
        <f t="shared" si="68"/>
        <v>0.43420724094881402</v>
      </c>
      <c r="I215" s="31">
        <v>14.38</v>
      </c>
      <c r="J215" s="31">
        <v>3.01</v>
      </c>
      <c r="K215" s="31">
        <v>22.66</v>
      </c>
      <c r="L215" s="31">
        <v>3</v>
      </c>
      <c r="M215" s="31">
        <v>43.05</v>
      </c>
      <c r="N215" s="33">
        <v>-32879.159</v>
      </c>
      <c r="O215" s="33">
        <v>344795.91200000001</v>
      </c>
      <c r="P215" s="33">
        <v>47413.999000000003</v>
      </c>
      <c r="Q215" s="33">
        <v>80563.872000000003</v>
      </c>
      <c r="R215" s="33">
        <f t="shared" si="77"/>
        <v>425359.78399999999</v>
      </c>
      <c r="S215" s="33">
        <f t="shared" si="78"/>
        <v>392480.625</v>
      </c>
      <c r="T215" s="33">
        <f t="shared" si="66"/>
        <v>3419.9781628140704</v>
      </c>
      <c r="U215" s="33">
        <f t="shared" si="61"/>
        <v>3038.7600804020099</v>
      </c>
      <c r="V215" s="33">
        <f t="shared" si="62"/>
        <v>2774.4050331658291</v>
      </c>
      <c r="W215" s="33">
        <f t="shared" si="63"/>
        <v>2772.2284381909549</v>
      </c>
      <c r="X215" s="33">
        <f t="shared" si="64"/>
        <v>276.25091640018269</v>
      </c>
      <c r="Y215" s="34">
        <f t="shared" si="65"/>
        <v>252.21863937871174</v>
      </c>
    </row>
    <row r="216" spans="1:25" s="5" customFormat="1">
      <c r="A216" s="19" t="s">
        <v>48</v>
      </c>
      <c r="B216" s="26" t="s">
        <v>33</v>
      </c>
      <c r="C216" s="26" t="s">
        <v>86</v>
      </c>
      <c r="D216" s="29">
        <v>183</v>
      </c>
      <c r="E216" s="27">
        <v>186.5</v>
      </c>
      <c r="F216" s="27">
        <f t="shared" si="76"/>
        <v>52.290000000000006</v>
      </c>
      <c r="G216" s="28">
        <f t="shared" si="67"/>
        <v>0.37043411742206922</v>
      </c>
      <c r="H216" s="28">
        <f t="shared" si="68"/>
        <v>0.59342130426467776</v>
      </c>
      <c r="I216" s="27">
        <v>19.37</v>
      </c>
      <c r="J216" s="27">
        <v>11.66</v>
      </c>
      <c r="K216" s="27">
        <v>21.26</v>
      </c>
      <c r="L216" s="27">
        <v>4</v>
      </c>
      <c r="M216" s="27">
        <v>56.29</v>
      </c>
      <c r="N216" s="29">
        <v>-41832.762999999999</v>
      </c>
      <c r="O216" s="29">
        <v>451109.94099999999</v>
      </c>
      <c r="P216" s="29">
        <v>76433.911999999997</v>
      </c>
      <c r="Q216" s="29">
        <v>126399.446</v>
      </c>
      <c r="R216" s="29">
        <f t="shared" si="77"/>
        <v>577509.38699999999</v>
      </c>
      <c r="S216" s="29">
        <f t="shared" si="78"/>
        <v>535676.62399999995</v>
      </c>
      <c r="T216" s="29">
        <f t="shared" si="66"/>
        <v>3096.5650777479891</v>
      </c>
      <c r="U216" s="29">
        <f t="shared" si="61"/>
        <v>2686.7317694369972</v>
      </c>
      <c r="V216" s="29">
        <f t="shared" si="62"/>
        <v>2462.4274101876672</v>
      </c>
      <c r="W216" s="29">
        <f t="shared" si="63"/>
        <v>2418.8200589812332</v>
      </c>
      <c r="X216" s="29">
        <f t="shared" si="64"/>
        <v>244.24834267609066</v>
      </c>
      <c r="Y216" s="30">
        <f t="shared" si="65"/>
        <v>223.85703728978794</v>
      </c>
    </row>
    <row r="217" spans="1:25" s="5" customFormat="1">
      <c r="A217" s="4" t="s">
        <v>48</v>
      </c>
      <c r="B217" s="12" t="s">
        <v>101</v>
      </c>
      <c r="C217" s="12" t="s">
        <v>106</v>
      </c>
      <c r="D217" s="33">
        <v>137</v>
      </c>
      <c r="E217" s="31">
        <v>138</v>
      </c>
      <c r="F217" s="31">
        <f t="shared" si="76"/>
        <v>42.2</v>
      </c>
      <c r="G217" s="32">
        <f t="shared" si="67"/>
        <v>0.26563981042654028</v>
      </c>
      <c r="H217" s="32">
        <f t="shared" si="68"/>
        <v>0.44526066350710897</v>
      </c>
      <c r="I217" s="31">
        <v>11.21</v>
      </c>
      <c r="J217" s="31">
        <v>7.58</v>
      </c>
      <c r="K217" s="31">
        <v>23.41</v>
      </c>
      <c r="L217" s="31">
        <v>2</v>
      </c>
      <c r="M217" s="31">
        <v>44.2</v>
      </c>
      <c r="N217" s="33">
        <v>-46900.040999999997</v>
      </c>
      <c r="O217" s="33">
        <v>341966.73300000001</v>
      </c>
      <c r="P217" s="33">
        <v>44122.163999999997</v>
      </c>
      <c r="Q217" s="33">
        <v>76918.721999999994</v>
      </c>
      <c r="R217" s="33">
        <f t="shared" si="77"/>
        <v>418885.45500000002</v>
      </c>
      <c r="S217" s="33">
        <f t="shared" si="78"/>
        <v>371985.41399999999</v>
      </c>
      <c r="T217" s="33">
        <f t="shared" si="66"/>
        <v>3035.4018478260869</v>
      </c>
      <c r="U217" s="33">
        <f t="shared" si="61"/>
        <v>2715.6760217391306</v>
      </c>
      <c r="V217" s="33">
        <f t="shared" si="62"/>
        <v>2375.820652173913</v>
      </c>
      <c r="W217" s="33">
        <f t="shared" si="63"/>
        <v>2478.0198043478263</v>
      </c>
      <c r="X217" s="33">
        <f t="shared" si="64"/>
        <v>246.87963833992097</v>
      </c>
      <c r="Y217" s="34">
        <f t="shared" si="65"/>
        <v>215.98369565217391</v>
      </c>
    </row>
    <row r="218" spans="1:25" s="5" customFormat="1">
      <c r="A218" s="19" t="s">
        <v>48</v>
      </c>
      <c r="B218" s="26" t="s">
        <v>101</v>
      </c>
      <c r="C218" s="26" t="s">
        <v>120</v>
      </c>
      <c r="D218" s="29">
        <v>131</v>
      </c>
      <c r="E218" s="27">
        <v>131.75</v>
      </c>
      <c r="F218" s="27">
        <f t="shared" si="76"/>
        <v>38.57</v>
      </c>
      <c r="G218" s="28">
        <f t="shared" si="67"/>
        <v>0.54316826549131447</v>
      </c>
      <c r="H218" s="28">
        <f t="shared" si="68"/>
        <v>0.55976147264713505</v>
      </c>
      <c r="I218" s="27">
        <v>20.95</v>
      </c>
      <c r="J218" s="27">
        <v>0.64</v>
      </c>
      <c r="K218" s="27">
        <v>16.98</v>
      </c>
      <c r="L218" s="27">
        <v>2.4</v>
      </c>
      <c r="M218" s="27">
        <v>40.97</v>
      </c>
      <c r="N218" s="29">
        <v>-45645.394</v>
      </c>
      <c r="O218" s="29">
        <v>329783.02299999999</v>
      </c>
      <c r="P218" s="29">
        <v>30577.103999999999</v>
      </c>
      <c r="Q218" s="29">
        <v>65959.304000000004</v>
      </c>
      <c r="R218" s="29">
        <f t="shared" si="77"/>
        <v>395742.32699999999</v>
      </c>
      <c r="S218" s="29">
        <f t="shared" si="78"/>
        <v>350096.93299999996</v>
      </c>
      <c r="T218" s="29">
        <f t="shared" si="66"/>
        <v>3003.7368273244783</v>
      </c>
      <c r="U218" s="29">
        <f t="shared" si="61"/>
        <v>2771.6525464895635</v>
      </c>
      <c r="V218" s="29">
        <f t="shared" si="62"/>
        <v>2425.1979430740034</v>
      </c>
      <c r="W218" s="29">
        <f t="shared" si="63"/>
        <v>2503.0969487666034</v>
      </c>
      <c r="X218" s="29">
        <f t="shared" si="64"/>
        <v>251.96841331723306</v>
      </c>
      <c r="Y218" s="30">
        <f t="shared" si="65"/>
        <v>220.47254027945485</v>
      </c>
    </row>
    <row r="219" spans="1:25" s="5" customFormat="1">
      <c r="A219" s="4" t="s">
        <v>48</v>
      </c>
      <c r="B219" s="12" t="s">
        <v>121</v>
      </c>
      <c r="C219" s="12" t="s">
        <v>122</v>
      </c>
      <c r="D219" s="33">
        <v>214</v>
      </c>
      <c r="E219" s="31">
        <v>218</v>
      </c>
      <c r="F219" s="31">
        <f t="shared" si="76"/>
        <v>65.91</v>
      </c>
      <c r="G219" s="32">
        <f t="shared" si="67"/>
        <v>0.31649218631467152</v>
      </c>
      <c r="H219" s="32">
        <f t="shared" si="68"/>
        <v>0.53421332119556975</v>
      </c>
      <c r="I219" s="31">
        <v>20.86</v>
      </c>
      <c r="J219" s="31">
        <v>14.35</v>
      </c>
      <c r="K219" s="31">
        <v>30.7</v>
      </c>
      <c r="L219" s="31">
        <v>0.81</v>
      </c>
      <c r="M219" s="31">
        <v>66.72</v>
      </c>
      <c r="N219" s="33">
        <v>-73898.767999999996</v>
      </c>
      <c r="O219" s="33">
        <v>619073.04399999999</v>
      </c>
      <c r="P219" s="33">
        <v>17434.829000000002</v>
      </c>
      <c r="Q219" s="33">
        <v>144070.845</v>
      </c>
      <c r="R219" s="33">
        <f t="shared" si="77"/>
        <v>763143.88899999997</v>
      </c>
      <c r="S219" s="33">
        <f t="shared" si="78"/>
        <v>689245.12099999993</v>
      </c>
      <c r="T219" s="33">
        <f t="shared" si="66"/>
        <v>3500.6600412844036</v>
      </c>
      <c r="U219" s="33">
        <f t="shared" si="61"/>
        <v>3420.6837614678898</v>
      </c>
      <c r="V219" s="33">
        <f t="shared" si="62"/>
        <v>3081.6985871559627</v>
      </c>
      <c r="W219" s="33">
        <f t="shared" si="63"/>
        <v>2839.784605504587</v>
      </c>
      <c r="X219" s="33">
        <f t="shared" si="64"/>
        <v>310.97125104253541</v>
      </c>
      <c r="Y219" s="34">
        <f t="shared" si="65"/>
        <v>280.15441701417842</v>
      </c>
    </row>
    <row r="220" spans="1:25" s="5" customFormat="1">
      <c r="A220" s="19" t="s">
        <v>48</v>
      </c>
      <c r="B220" s="26" t="s">
        <v>123</v>
      </c>
      <c r="C220" s="26" t="s">
        <v>134</v>
      </c>
      <c r="D220" s="29">
        <v>158</v>
      </c>
      <c r="E220" s="27">
        <v>161</v>
      </c>
      <c r="F220" s="27">
        <f t="shared" si="76"/>
        <v>51.22</v>
      </c>
      <c r="G220" s="28">
        <f t="shared" si="67"/>
        <v>0.10855134713002733</v>
      </c>
      <c r="H220" s="28">
        <f t="shared" si="68"/>
        <v>0.15345568137446308</v>
      </c>
      <c r="I220" s="27">
        <v>5.56</v>
      </c>
      <c r="J220" s="27">
        <v>2.2999999999999998</v>
      </c>
      <c r="K220" s="27">
        <v>43.36</v>
      </c>
      <c r="L220" s="27">
        <v>1</v>
      </c>
      <c r="M220" s="27">
        <v>52.22</v>
      </c>
      <c r="N220" s="29">
        <v>-59458.552000000003</v>
      </c>
      <c r="O220" s="29">
        <v>298590.48599999998</v>
      </c>
      <c r="P220" s="29">
        <v>39004.271999999997</v>
      </c>
      <c r="Q220" s="29">
        <v>99483.327000000005</v>
      </c>
      <c r="R220" s="29">
        <f t="shared" si="77"/>
        <v>398073.81299999997</v>
      </c>
      <c r="S220" s="29">
        <f t="shared" si="78"/>
        <v>338615.26099999994</v>
      </c>
      <c r="T220" s="29">
        <f t="shared" si="66"/>
        <v>2472.5081552795027</v>
      </c>
      <c r="U220" s="29">
        <f t="shared" si="61"/>
        <v>2230.2455962732915</v>
      </c>
      <c r="V220" s="29">
        <f t="shared" si="62"/>
        <v>1860.9378198757761</v>
      </c>
      <c r="W220" s="29">
        <f t="shared" si="63"/>
        <v>1854.5992919254656</v>
      </c>
      <c r="X220" s="29">
        <f t="shared" si="64"/>
        <v>202.74959966120832</v>
      </c>
      <c r="Y220" s="30">
        <f t="shared" si="65"/>
        <v>169.17616544325236</v>
      </c>
    </row>
    <row r="221" spans="1:25" s="5" customFormat="1">
      <c r="A221" s="4" t="s">
        <v>48</v>
      </c>
      <c r="B221" s="12" t="s">
        <v>135</v>
      </c>
      <c r="C221" s="12" t="s">
        <v>149</v>
      </c>
      <c r="D221" s="33">
        <v>151</v>
      </c>
      <c r="E221" s="31">
        <v>151.25</v>
      </c>
      <c r="F221" s="31">
        <f t="shared" si="76"/>
        <v>44.43</v>
      </c>
      <c r="G221" s="32">
        <f t="shared" si="67"/>
        <v>0.37272113436866977</v>
      </c>
      <c r="H221" s="32">
        <f t="shared" si="68"/>
        <v>0.55435516542876428</v>
      </c>
      <c r="I221" s="31">
        <v>16.559999999999999</v>
      </c>
      <c r="J221" s="31">
        <v>8.07</v>
      </c>
      <c r="K221" s="31">
        <v>19.8</v>
      </c>
      <c r="L221" s="31">
        <v>1.36</v>
      </c>
      <c r="M221" s="31">
        <v>45.79</v>
      </c>
      <c r="N221" s="33">
        <v>-52110.423000000003</v>
      </c>
      <c r="O221" s="33">
        <v>370307.402</v>
      </c>
      <c r="P221" s="33">
        <v>31714.367999999999</v>
      </c>
      <c r="Q221" s="33">
        <v>68034.019</v>
      </c>
      <c r="R221" s="33">
        <f t="shared" si="77"/>
        <v>438341.42099999997</v>
      </c>
      <c r="S221" s="33">
        <f t="shared" si="78"/>
        <v>386230.99799999996</v>
      </c>
      <c r="T221" s="33">
        <f t="shared" si="66"/>
        <v>2898.1250975206608</v>
      </c>
      <c r="U221" s="33">
        <f t="shared" si="61"/>
        <v>2688.4433256198345</v>
      </c>
      <c r="V221" s="33">
        <f t="shared" si="62"/>
        <v>2343.9116033057849</v>
      </c>
      <c r="W221" s="33">
        <f t="shared" si="63"/>
        <v>2448.3134016528925</v>
      </c>
      <c r="X221" s="33">
        <f t="shared" si="64"/>
        <v>244.40393869271222</v>
      </c>
      <c r="Y221" s="34">
        <f t="shared" si="65"/>
        <v>213.08287302779863</v>
      </c>
    </row>
    <row r="222" spans="1:25" s="5" customFormat="1">
      <c r="A222" s="19" t="s">
        <v>48</v>
      </c>
      <c r="B222" s="26" t="s">
        <v>174</v>
      </c>
      <c r="C222" s="26" t="s">
        <v>175</v>
      </c>
      <c r="D222" s="29">
        <v>138</v>
      </c>
      <c r="E222" s="27">
        <v>140.75</v>
      </c>
      <c r="F222" s="27">
        <f t="shared" si="76"/>
        <v>31.68</v>
      </c>
      <c r="G222" s="28">
        <f t="shared" si="67"/>
        <v>0.38194444444444442</v>
      </c>
      <c r="H222" s="28">
        <f t="shared" si="68"/>
        <v>0.6117424242424242</v>
      </c>
      <c r="I222" s="27">
        <v>12.1</v>
      </c>
      <c r="J222" s="27">
        <v>7.28</v>
      </c>
      <c r="K222" s="27">
        <v>12.3</v>
      </c>
      <c r="L222" s="27">
        <v>1.75</v>
      </c>
      <c r="M222" s="27">
        <v>33.43</v>
      </c>
      <c r="N222" s="29">
        <v>-61138.489000000001</v>
      </c>
      <c r="O222" s="29">
        <v>284314.592</v>
      </c>
      <c r="P222" s="29">
        <v>36927.557999999997</v>
      </c>
      <c r="Q222" s="29">
        <v>72368.782000000007</v>
      </c>
      <c r="R222" s="29">
        <f t="shared" si="77"/>
        <v>356683.37400000001</v>
      </c>
      <c r="S222" s="29">
        <f t="shared" si="78"/>
        <v>295544.88500000001</v>
      </c>
      <c r="T222" s="29">
        <f t="shared" si="66"/>
        <v>2534.1625150976911</v>
      </c>
      <c r="U222" s="29">
        <f t="shared" si="61"/>
        <v>2271.799758436945</v>
      </c>
      <c r="V222" s="29">
        <f t="shared" si="62"/>
        <v>1837.4232824156306</v>
      </c>
      <c r="W222" s="29">
        <f t="shared" si="63"/>
        <v>2019.9971012433393</v>
      </c>
      <c r="X222" s="29">
        <f t="shared" si="64"/>
        <v>206.527250766995</v>
      </c>
      <c r="Y222" s="30">
        <f t="shared" si="65"/>
        <v>167.03848021960277</v>
      </c>
    </row>
    <row r="223" spans="1:25" s="5" customFormat="1">
      <c r="A223" s="4" t="s">
        <v>48</v>
      </c>
      <c r="B223" s="12" t="s">
        <v>174</v>
      </c>
      <c r="C223" s="12" t="s">
        <v>178</v>
      </c>
      <c r="D223" s="33">
        <v>132</v>
      </c>
      <c r="E223" s="31">
        <v>133.625</v>
      </c>
      <c r="F223" s="31">
        <f t="shared" si="76"/>
        <v>32.54</v>
      </c>
      <c r="G223" s="32">
        <f t="shared" si="67"/>
        <v>0.41794714197910265</v>
      </c>
      <c r="H223" s="32">
        <f t="shared" si="68"/>
        <v>0.44867854947756608</v>
      </c>
      <c r="I223" s="31">
        <v>13.6</v>
      </c>
      <c r="J223" s="31">
        <v>1</v>
      </c>
      <c r="K223" s="31">
        <v>17.940000000000001</v>
      </c>
      <c r="L223" s="31">
        <v>1.75</v>
      </c>
      <c r="M223" s="31">
        <v>34.29</v>
      </c>
      <c r="N223" s="33">
        <v>-51218.491999999998</v>
      </c>
      <c r="O223" s="33">
        <v>268754.29499999998</v>
      </c>
      <c r="P223" s="33">
        <v>22222.907999999999</v>
      </c>
      <c r="Q223" s="33">
        <v>52417.205999999998</v>
      </c>
      <c r="R223" s="33">
        <f t="shared" si="77"/>
        <v>321171.50099999999</v>
      </c>
      <c r="S223" s="33">
        <f t="shared" si="78"/>
        <v>269953.00899999996</v>
      </c>
      <c r="T223" s="33">
        <f t="shared" si="66"/>
        <v>2403.5285388213283</v>
      </c>
      <c r="U223" s="33">
        <f t="shared" si="61"/>
        <v>2237.2205275958841</v>
      </c>
      <c r="V223" s="33">
        <f t="shared" si="62"/>
        <v>1853.9203068288118</v>
      </c>
      <c r="W223" s="33">
        <f t="shared" si="63"/>
        <v>2011.2575865294666</v>
      </c>
      <c r="X223" s="33">
        <f t="shared" si="64"/>
        <v>203.38368432689856</v>
      </c>
      <c r="Y223" s="34">
        <f t="shared" si="65"/>
        <v>168.53820971171015</v>
      </c>
    </row>
    <row r="224" spans="1:25" s="5" customFormat="1">
      <c r="A224" s="19" t="s">
        <v>48</v>
      </c>
      <c r="B224" s="26" t="s">
        <v>216</v>
      </c>
      <c r="C224" s="26" t="s">
        <v>217</v>
      </c>
      <c r="D224" s="29">
        <v>171</v>
      </c>
      <c r="E224" s="27">
        <v>174.875</v>
      </c>
      <c r="F224" s="27">
        <f t="shared" si="76"/>
        <v>53.21</v>
      </c>
      <c r="G224" s="28">
        <f t="shared" si="67"/>
        <v>0.32775794023679761</v>
      </c>
      <c r="H224" s="28">
        <f t="shared" si="68"/>
        <v>0.43187370794963353</v>
      </c>
      <c r="I224" s="27">
        <v>17.440000000000001</v>
      </c>
      <c r="J224" s="27">
        <v>5.54</v>
      </c>
      <c r="K224" s="27">
        <v>30.23</v>
      </c>
      <c r="L224" s="27">
        <v>2.99</v>
      </c>
      <c r="M224" s="27">
        <v>56.2</v>
      </c>
      <c r="N224" s="29">
        <v>-76329.195000000007</v>
      </c>
      <c r="O224" s="29">
        <v>386634.69400000002</v>
      </c>
      <c r="P224" s="29">
        <v>50616</v>
      </c>
      <c r="Q224" s="29">
        <v>105153.571</v>
      </c>
      <c r="R224" s="29">
        <f t="shared" si="77"/>
        <v>491788.26500000001</v>
      </c>
      <c r="S224" s="29">
        <f t="shared" si="78"/>
        <v>415459.07</v>
      </c>
      <c r="T224" s="29">
        <f t="shared" si="66"/>
        <v>2812.227390993567</v>
      </c>
      <c r="U224" s="29">
        <f t="shared" si="61"/>
        <v>2522.7863616869195</v>
      </c>
      <c r="V224" s="29">
        <f t="shared" si="62"/>
        <v>2086.3077626876338</v>
      </c>
      <c r="W224" s="29">
        <f t="shared" si="63"/>
        <v>2210.9203373838459</v>
      </c>
      <c r="X224" s="29">
        <f t="shared" si="64"/>
        <v>229.34421469881087</v>
      </c>
      <c r="Y224" s="30">
        <f t="shared" si="65"/>
        <v>189.66434206251216</v>
      </c>
    </row>
    <row r="225" spans="1:25" s="5" customFormat="1">
      <c r="A225" s="4" t="s">
        <v>48</v>
      </c>
      <c r="B225" s="12" t="s">
        <v>226</v>
      </c>
      <c r="C225" s="12" t="s">
        <v>233</v>
      </c>
      <c r="D225" s="33">
        <v>129</v>
      </c>
      <c r="E225" s="31">
        <v>126.5</v>
      </c>
      <c r="F225" s="31">
        <f t="shared" si="76"/>
        <v>33.159999999999997</v>
      </c>
      <c r="G225" s="32">
        <f t="shared" si="67"/>
        <v>0.40259348612786494</v>
      </c>
      <c r="H225" s="32">
        <f t="shared" si="68"/>
        <v>0.63811821471652597</v>
      </c>
      <c r="I225" s="31">
        <v>13.35</v>
      </c>
      <c r="J225" s="31">
        <v>7.81</v>
      </c>
      <c r="K225" s="31">
        <v>12</v>
      </c>
      <c r="L225" s="31">
        <v>1.35</v>
      </c>
      <c r="M225" s="31">
        <v>34.51</v>
      </c>
      <c r="N225" s="33">
        <v>-73303.448000000004</v>
      </c>
      <c r="O225" s="33">
        <v>245288.81</v>
      </c>
      <c r="P225" s="33">
        <v>42991.444000000003</v>
      </c>
      <c r="Q225" s="33">
        <v>93793.577000000005</v>
      </c>
      <c r="R225" s="33">
        <f t="shared" si="77"/>
        <v>339082.38699999999</v>
      </c>
      <c r="S225" s="33">
        <f t="shared" si="78"/>
        <v>265778.93900000001</v>
      </c>
      <c r="T225" s="33">
        <f t="shared" si="66"/>
        <v>2680.4931778656128</v>
      </c>
      <c r="U225" s="33">
        <f t="shared" si="61"/>
        <v>2340.639865612648</v>
      </c>
      <c r="V225" s="33">
        <f t="shared" si="62"/>
        <v>1761.1659683794467</v>
      </c>
      <c r="W225" s="33">
        <f t="shared" si="63"/>
        <v>1939.041976284585</v>
      </c>
      <c r="X225" s="33">
        <f t="shared" si="64"/>
        <v>212.78544232842253</v>
      </c>
      <c r="Y225" s="34">
        <f t="shared" si="65"/>
        <v>160.10599712540423</v>
      </c>
    </row>
    <row r="226" spans="1:25" s="5" customFormat="1">
      <c r="A226" s="19" t="s">
        <v>48</v>
      </c>
      <c r="B226" s="26" t="s">
        <v>236</v>
      </c>
      <c r="C226" s="26" t="s">
        <v>237</v>
      </c>
      <c r="D226" s="29">
        <v>134</v>
      </c>
      <c r="E226" s="27">
        <v>129.125</v>
      </c>
      <c r="F226" s="27">
        <f t="shared" si="76"/>
        <v>37.39</v>
      </c>
      <c r="G226" s="28">
        <f t="shared" si="67"/>
        <v>0.22011232949986628</v>
      </c>
      <c r="H226" s="28">
        <f t="shared" si="68"/>
        <v>0.4511901577962022</v>
      </c>
      <c r="I226" s="27">
        <v>8.23</v>
      </c>
      <c r="J226" s="27">
        <v>8.64</v>
      </c>
      <c r="K226" s="27">
        <v>20.52</v>
      </c>
      <c r="L226" s="27">
        <v>0.25</v>
      </c>
      <c r="M226" s="27">
        <v>37.64</v>
      </c>
      <c r="N226" s="29">
        <v>-46372.536</v>
      </c>
      <c r="O226" s="29">
        <v>342592.859</v>
      </c>
      <c r="P226" s="29">
        <v>41122.199999999997</v>
      </c>
      <c r="Q226" s="29">
        <v>83677.843999999997</v>
      </c>
      <c r="R226" s="29">
        <f t="shared" si="77"/>
        <v>426270.70299999998</v>
      </c>
      <c r="S226" s="29">
        <f t="shared" si="78"/>
        <v>379898.16699999996</v>
      </c>
      <c r="T226" s="29">
        <f t="shared" si="66"/>
        <v>3301.225192642788</v>
      </c>
      <c r="U226" s="29">
        <f t="shared" si="61"/>
        <v>2982.7570416263306</v>
      </c>
      <c r="V226" s="29">
        <f t="shared" si="62"/>
        <v>2623.6280116166499</v>
      </c>
      <c r="W226" s="29">
        <f t="shared" si="63"/>
        <v>2653.187678606002</v>
      </c>
      <c r="X226" s="29">
        <f t="shared" si="64"/>
        <v>271.15973105693917</v>
      </c>
      <c r="Y226" s="30">
        <f t="shared" si="65"/>
        <v>238.51163741969546</v>
      </c>
    </row>
    <row r="227" spans="1:25" s="5" customFormat="1">
      <c r="A227" s="4" t="s">
        <v>48</v>
      </c>
      <c r="B227" s="12" t="s">
        <v>263</v>
      </c>
      <c r="C227" s="12" t="s">
        <v>269</v>
      </c>
      <c r="D227" s="33">
        <v>181</v>
      </c>
      <c r="E227" s="31">
        <v>168.875</v>
      </c>
      <c r="F227" s="31">
        <f t="shared" si="76"/>
        <v>54.13</v>
      </c>
      <c r="G227" s="32">
        <f t="shared" si="67"/>
        <v>0.2590060964345095</v>
      </c>
      <c r="H227" s="32">
        <f t="shared" si="68"/>
        <v>0.63643081470533902</v>
      </c>
      <c r="I227" s="31">
        <v>14.02</v>
      </c>
      <c r="J227" s="31">
        <v>20.43</v>
      </c>
      <c r="K227" s="31">
        <v>19.68</v>
      </c>
      <c r="L227" s="31">
        <v>2.13</v>
      </c>
      <c r="M227" s="31">
        <v>56.26</v>
      </c>
      <c r="N227" s="33">
        <v>-56624.023999999998</v>
      </c>
      <c r="O227" s="33">
        <v>421019.62300000002</v>
      </c>
      <c r="P227" s="33">
        <v>65300</v>
      </c>
      <c r="Q227" s="33">
        <v>104956.677</v>
      </c>
      <c r="R227" s="33">
        <f t="shared" si="77"/>
        <v>525976.30000000005</v>
      </c>
      <c r="S227" s="33">
        <f t="shared" si="78"/>
        <v>469352.27600000007</v>
      </c>
      <c r="T227" s="33">
        <f t="shared" si="66"/>
        <v>3114.58948926721</v>
      </c>
      <c r="U227" s="33">
        <f t="shared" si="61"/>
        <v>2727.9129533678761</v>
      </c>
      <c r="V227" s="33">
        <f t="shared" si="62"/>
        <v>2392.6115529237604</v>
      </c>
      <c r="W227" s="33">
        <f t="shared" si="63"/>
        <v>2493.084370096225</v>
      </c>
      <c r="X227" s="33">
        <f t="shared" si="64"/>
        <v>247.99208666980692</v>
      </c>
      <c r="Y227" s="34">
        <f t="shared" si="65"/>
        <v>217.51014117488731</v>
      </c>
    </row>
    <row r="228" spans="1:25" s="5" customFormat="1">
      <c r="A228" s="19" t="s">
        <v>48</v>
      </c>
      <c r="B228" s="26" t="s">
        <v>274</v>
      </c>
      <c r="C228" s="26" t="s">
        <v>275</v>
      </c>
      <c r="D228" s="29">
        <v>120</v>
      </c>
      <c r="E228" s="27">
        <v>122.5</v>
      </c>
      <c r="F228" s="27">
        <f t="shared" si="76"/>
        <v>43.61</v>
      </c>
      <c r="G228" s="28">
        <f t="shared" si="67"/>
        <v>0.15271726668195368</v>
      </c>
      <c r="H228" s="28">
        <f t="shared" si="68"/>
        <v>0.33203393717037377</v>
      </c>
      <c r="I228" s="27">
        <v>6.66</v>
      </c>
      <c r="J228" s="27">
        <v>7.82</v>
      </c>
      <c r="K228" s="27">
        <v>29.13</v>
      </c>
      <c r="L228" s="27">
        <v>3</v>
      </c>
      <c r="M228" s="27">
        <v>46.61</v>
      </c>
      <c r="N228" s="29">
        <v>-40818.341999999997</v>
      </c>
      <c r="O228" s="29">
        <v>295836.88400000002</v>
      </c>
      <c r="P228" s="29">
        <v>29051.1</v>
      </c>
      <c r="Q228" s="29">
        <v>66006.107999999993</v>
      </c>
      <c r="R228" s="29">
        <f t="shared" si="77"/>
        <v>361842.99200000003</v>
      </c>
      <c r="S228" s="29">
        <f t="shared" si="78"/>
        <v>321024.65000000002</v>
      </c>
      <c r="T228" s="29">
        <f t="shared" si="66"/>
        <v>2953.8203428571433</v>
      </c>
      <c r="U228" s="29">
        <f t="shared" si="61"/>
        <v>2716.6685061224493</v>
      </c>
      <c r="V228" s="29">
        <f t="shared" si="62"/>
        <v>2383.4575510204086</v>
      </c>
      <c r="W228" s="29">
        <f t="shared" si="63"/>
        <v>2414.9949714285717</v>
      </c>
      <c r="X228" s="29">
        <f t="shared" si="64"/>
        <v>246.96986419294993</v>
      </c>
      <c r="Y228" s="30">
        <f t="shared" si="65"/>
        <v>216.67795918367349</v>
      </c>
    </row>
    <row r="229" spans="1:25" s="5" customFormat="1">
      <c r="A229" s="4" t="s">
        <v>48</v>
      </c>
      <c r="B229" s="12" t="s">
        <v>274</v>
      </c>
      <c r="C229" s="12" t="s">
        <v>308</v>
      </c>
      <c r="D229" s="33">
        <v>133</v>
      </c>
      <c r="E229" s="31">
        <v>132.875</v>
      </c>
      <c r="F229" s="31">
        <v>40.22</v>
      </c>
      <c r="G229" s="32">
        <v>0.23694679264047736</v>
      </c>
      <c r="H229" s="32">
        <v>0.50895077076081552</v>
      </c>
      <c r="I229" s="31">
        <v>9.5299999999999994</v>
      </c>
      <c r="J229" s="31">
        <v>10.94</v>
      </c>
      <c r="K229" s="31">
        <v>19.75</v>
      </c>
      <c r="L229" s="31">
        <v>2.63</v>
      </c>
      <c r="M229" s="31">
        <v>42.85</v>
      </c>
      <c r="N229" s="33">
        <v>-42587.807999999997</v>
      </c>
      <c r="O229" s="33">
        <v>300114.24300000002</v>
      </c>
      <c r="P229" s="33">
        <v>35453.32</v>
      </c>
      <c r="Q229" s="33">
        <v>77667.94</v>
      </c>
      <c r="R229" s="33">
        <v>377782.18300000002</v>
      </c>
      <c r="S229" s="33">
        <v>335194.375</v>
      </c>
      <c r="T229" s="33">
        <f t="shared" si="66"/>
        <v>2843.1396650987772</v>
      </c>
      <c r="U229" s="33">
        <f t="shared" si="61"/>
        <v>2576.3225813734716</v>
      </c>
      <c r="V229" s="33">
        <f t="shared" si="62"/>
        <v>2255.8122671683914</v>
      </c>
      <c r="W229" s="33">
        <f t="shared" si="63"/>
        <v>2258.620831608655</v>
      </c>
      <c r="X229" s="33">
        <f t="shared" si="64"/>
        <v>234.21114376122469</v>
      </c>
      <c r="Y229" s="34">
        <f t="shared" si="65"/>
        <v>205.07384246985376</v>
      </c>
    </row>
    <row r="230" spans="1:25" s="5" customFormat="1">
      <c r="A230" s="19" t="s">
        <v>48</v>
      </c>
      <c r="B230" s="26" t="s">
        <v>274</v>
      </c>
      <c r="C230" s="26" t="s">
        <v>277</v>
      </c>
      <c r="D230" s="29">
        <v>121</v>
      </c>
      <c r="E230" s="27">
        <v>122.25</v>
      </c>
      <c r="F230" s="27">
        <f>+I230+J230+K230</f>
        <v>35.22</v>
      </c>
      <c r="G230" s="28">
        <f>+I230/F230</f>
        <v>0.24446337308347529</v>
      </c>
      <c r="H230" s="28">
        <f>+(I230+J230)/F230</f>
        <v>0.46422487223168657</v>
      </c>
      <c r="I230" s="27">
        <v>8.61</v>
      </c>
      <c r="J230" s="27">
        <v>7.74</v>
      </c>
      <c r="K230" s="27">
        <v>18.87</v>
      </c>
      <c r="L230" s="27">
        <v>2.75</v>
      </c>
      <c r="M230" s="27">
        <v>37.97</v>
      </c>
      <c r="N230" s="29">
        <v>-43238.326999999997</v>
      </c>
      <c r="O230" s="29">
        <v>273934.92</v>
      </c>
      <c r="P230" s="29">
        <v>19101.091</v>
      </c>
      <c r="Q230" s="29">
        <v>49552.855000000003</v>
      </c>
      <c r="R230" s="29">
        <f>+Q230+O230</f>
        <v>323487.77499999997</v>
      </c>
      <c r="S230" s="29">
        <f>+R230+N230</f>
        <v>280249.44799999997</v>
      </c>
      <c r="T230" s="29">
        <f t="shared" si="66"/>
        <v>2646.1167689161553</v>
      </c>
      <c r="U230" s="29">
        <f t="shared" si="61"/>
        <v>2489.8706257668709</v>
      </c>
      <c r="V230" s="29">
        <f t="shared" si="62"/>
        <v>2136.1828793456029</v>
      </c>
      <c r="W230" s="29">
        <f t="shared" si="63"/>
        <v>2240.7764417177914</v>
      </c>
      <c r="X230" s="29">
        <f t="shared" si="64"/>
        <v>226.35187506971553</v>
      </c>
      <c r="Y230" s="30">
        <f t="shared" si="65"/>
        <v>194.19844357687299</v>
      </c>
    </row>
    <row r="231" spans="1:25" s="5" customFormat="1">
      <c r="A231" s="4" t="s">
        <v>48</v>
      </c>
      <c r="B231" s="12" t="s">
        <v>274</v>
      </c>
      <c r="C231" s="12" t="s">
        <v>278</v>
      </c>
      <c r="D231" s="33">
        <v>125</v>
      </c>
      <c r="E231" s="31">
        <v>127.25</v>
      </c>
      <c r="F231" s="31">
        <f>+I231+J231+K231</f>
        <v>37.269999999999996</v>
      </c>
      <c r="G231" s="32">
        <f>+I231/F231</f>
        <v>0.2570431982828012</v>
      </c>
      <c r="H231" s="32">
        <f>+(I231+J231)/F231</f>
        <v>0.4220552723370003</v>
      </c>
      <c r="I231" s="31">
        <v>9.58</v>
      </c>
      <c r="J231" s="31">
        <v>6.15</v>
      </c>
      <c r="K231" s="31">
        <v>21.54</v>
      </c>
      <c r="L231" s="31">
        <v>2.5</v>
      </c>
      <c r="M231" s="31">
        <v>39.770000000000003</v>
      </c>
      <c r="N231" s="33">
        <v>-43312.811999999998</v>
      </c>
      <c r="O231" s="33">
        <v>298594.66100000002</v>
      </c>
      <c r="P231" s="33">
        <v>26391.199000000001</v>
      </c>
      <c r="Q231" s="33">
        <v>54785.046000000002</v>
      </c>
      <c r="R231" s="33">
        <f>+Q231+O231</f>
        <v>353379.70700000005</v>
      </c>
      <c r="S231" s="33">
        <f>+R231+N231</f>
        <v>310066.89500000008</v>
      </c>
      <c r="T231" s="33">
        <f t="shared" si="66"/>
        <v>2777.0507426326135</v>
      </c>
      <c r="U231" s="33">
        <f t="shared" si="61"/>
        <v>2569.6542868369356</v>
      </c>
      <c r="V231" s="33">
        <f t="shared" si="62"/>
        <v>2229.2785540275054</v>
      </c>
      <c r="W231" s="33">
        <f t="shared" si="63"/>
        <v>2346.5199292730845</v>
      </c>
      <c r="X231" s="33">
        <f t="shared" si="64"/>
        <v>233.60493516699415</v>
      </c>
      <c r="Y231" s="34">
        <f t="shared" si="65"/>
        <v>202.66168672977321</v>
      </c>
    </row>
    <row r="232" spans="1:25" s="13" customFormat="1">
      <c r="A232" s="47" t="s">
        <v>48</v>
      </c>
      <c r="B232" s="48" t="s">
        <v>320</v>
      </c>
      <c r="C232" s="48"/>
      <c r="D232" s="51">
        <f>SUM(D211:D231)</f>
        <v>3042</v>
      </c>
      <c r="E232" s="49">
        <f>SUM(E211:E231)</f>
        <v>3065.5</v>
      </c>
      <c r="F232" s="49">
        <f>SUM(F211:F231)</f>
        <v>895.75</v>
      </c>
      <c r="G232" s="50">
        <f>+I232/F232</f>
        <v>0.31264303656154058</v>
      </c>
      <c r="H232" s="50">
        <f>+(I232+J232)/F232</f>
        <v>0.48014512977951435</v>
      </c>
      <c r="I232" s="49">
        <f t="shared" ref="I232:M232" si="79">SUM(I211:I231)</f>
        <v>280.04999999999995</v>
      </c>
      <c r="J232" s="49">
        <f t="shared" si="79"/>
        <v>150.04000000000002</v>
      </c>
      <c r="K232" s="49">
        <f t="shared" si="79"/>
        <v>465.66</v>
      </c>
      <c r="L232" s="49">
        <f t="shared" si="79"/>
        <v>44.42</v>
      </c>
      <c r="M232" s="49">
        <f t="shared" si="79"/>
        <v>940.17</v>
      </c>
      <c r="N232" s="51">
        <f>SUM(N211:N231)</f>
        <v>-1035956.3359999998</v>
      </c>
      <c r="O232" s="51">
        <f t="shared" ref="O232:S232" si="80">SUM(O211:O231)</f>
        <v>7224529.4239999996</v>
      </c>
      <c r="P232" s="51">
        <f t="shared" si="80"/>
        <v>842125.48600000003</v>
      </c>
      <c r="Q232" s="51">
        <f t="shared" si="80"/>
        <v>1754767.6910000001</v>
      </c>
      <c r="R232" s="51">
        <f t="shared" si="80"/>
        <v>8979297.1150000002</v>
      </c>
      <c r="S232" s="51">
        <f t="shared" si="80"/>
        <v>7943340.779000001</v>
      </c>
      <c r="T232" s="51">
        <f t="shared" si="66"/>
        <v>2929.146016962975</v>
      </c>
      <c r="U232" s="51">
        <f t="shared" si="61"/>
        <v>2654.4353707388682</v>
      </c>
      <c r="V232" s="51">
        <f t="shared" si="62"/>
        <v>2316.4949577556686</v>
      </c>
      <c r="W232" s="51">
        <f t="shared" si="63"/>
        <v>2356.7213909639536</v>
      </c>
      <c r="X232" s="51">
        <f t="shared" si="64"/>
        <v>241.31230643080619</v>
      </c>
      <c r="Y232" s="52">
        <f t="shared" si="65"/>
        <v>210.59045070506079</v>
      </c>
    </row>
    <row r="233" spans="1:25" s="13" customFormat="1" ht="15.75" thickBot="1">
      <c r="A233" s="68"/>
      <c r="B233" s="61" t="s">
        <v>321</v>
      </c>
      <c r="C233" s="61"/>
      <c r="D233" s="62">
        <f>SUM(D9:D232)-(D44+D82+D165+D210+D232)</f>
        <v>15782</v>
      </c>
      <c r="E233" s="63">
        <f>SUM(E9:E232)-(E44+E82+E165+E210+E232)</f>
        <v>15901</v>
      </c>
      <c r="F233" s="63">
        <f>SUM(F9:F232)-(F44+F82+F165+F210+F232)</f>
        <v>4724.7499999999991</v>
      </c>
      <c r="G233" s="64">
        <f t="shared" ref="G233" si="81">+I233/F233</f>
        <v>0.2792105402402244</v>
      </c>
      <c r="H233" s="64">
        <f t="shared" ref="H233" si="82">+(I233+J233)/F233</f>
        <v>0.45810677813640932</v>
      </c>
      <c r="I233" s="63">
        <f>SUM(I9:I232)-(I44+I82+I165+I210+I232)</f>
        <v>1319.2</v>
      </c>
      <c r="J233" s="63">
        <f>SUM(J9:J232)-(J44+J82+J165+J210+J232)</f>
        <v>845.23999999999933</v>
      </c>
      <c r="K233" s="63">
        <f>SUM(K9:K232)-(K44+K82+K165+K210+K232)</f>
        <v>2560.3099999999995</v>
      </c>
      <c r="L233" s="63">
        <f>SUM(L9:L232)-(L44+L82+L165+L210+L232)</f>
        <v>297.51</v>
      </c>
      <c r="M233" s="63">
        <f>SUM(M9:M232)-(M44+M82+M165+M210+M232)</f>
        <v>5022.2600000000066</v>
      </c>
      <c r="N233" s="62">
        <f>SUM(N9:N232)-(N44+N82+N165+N210+N232)</f>
        <v>-5119022.9411652181</v>
      </c>
      <c r="O233" s="62">
        <f>SUM(O9:O232)-(O44+O82+O165+O210+O232)</f>
        <v>38273599.518956535</v>
      </c>
      <c r="P233" s="62">
        <f>SUM(P9:P232)-(P44+P82+P165+P210+P232)</f>
        <v>4662799.2479999978</v>
      </c>
      <c r="Q233" s="62">
        <f>SUM(Q9:Q232)-(Q44+Q82+Q165+Q210+Q232)</f>
        <v>10143390.136634786</v>
      </c>
      <c r="R233" s="62">
        <f>SUM(R9:R232)-(R44+R82+R165+R210+R232)</f>
        <v>48416989.655591302</v>
      </c>
      <c r="S233" s="62">
        <f>SUM(S9:S232)-(S44+S82+S165+S210+S232)</f>
        <v>43297966.714426048</v>
      </c>
      <c r="T233" s="62">
        <f t="shared" ref="T233" si="83">+R233/E233</f>
        <v>3044.9021857487769</v>
      </c>
      <c r="U233" s="62">
        <f t="shared" ref="U233" si="84">+(R233-P233)/E233</f>
        <v>2751.6628141369288</v>
      </c>
      <c r="V233" s="62">
        <f t="shared" ref="V233" si="85">+(S233-P233)/E233</f>
        <v>2429.7319329869852</v>
      </c>
      <c r="W233" s="62">
        <f t="shared" ref="W233" si="86">+O233/E233</f>
        <v>2406.9932406110643</v>
      </c>
      <c r="X233" s="62">
        <f t="shared" ref="X233:Y233" si="87">+U233/$X$1</f>
        <v>250.15116492153899</v>
      </c>
      <c r="Y233" s="69">
        <f t="shared" si="87"/>
        <v>220.88472118063501</v>
      </c>
    </row>
    <row r="234" spans="1:25" s="5" customFormat="1" ht="15.75" thickTop="1">
      <c r="D234" s="8"/>
      <c r="E234" s="6"/>
      <c r="F234" s="6"/>
      <c r="G234" s="6"/>
      <c r="H234" s="6"/>
      <c r="I234" s="6"/>
      <c r="J234" s="6"/>
      <c r="K234" s="6"/>
      <c r="L234" s="6"/>
      <c r="M234" s="6"/>
    </row>
    <row r="253" spans="5:13">
      <c r="E253"/>
      <c r="F253"/>
      <c r="I253"/>
      <c r="J253"/>
      <c r="K253"/>
      <c r="L253"/>
      <c r="M253"/>
    </row>
    <row r="254" spans="5:13">
      <c r="E254"/>
      <c r="F254"/>
      <c r="I254"/>
      <c r="J254"/>
      <c r="K254"/>
      <c r="L254"/>
      <c r="M254"/>
    </row>
  </sheetData>
  <autoFilter ref="A8:B233" xr:uid="{B8873FF7-3724-43CB-9ECF-B70F33B3DAAB}"/>
  <sortState xmlns:xlrd2="http://schemas.microsoft.com/office/spreadsheetml/2017/richdata2" ref="A9:Y209">
    <sortCondition ref="A9:A209"/>
  </sortState>
  <pageMargins left="0.7" right="0.7" top="0.75" bottom="0.75" header="0.3" footer="0.3"/>
  <ignoredErrors>
    <ignoredError sqref="F44 R44:T44 F82 R82:S82 F165 R165:S165 F210 R210:S210" formula="1"/>
  </ignoredError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463AB6-9CF0-4962-A217-3DA9D75B5369}">
  <dimension ref="A1:AI45"/>
  <sheetViews>
    <sheetView topLeftCell="A7" workbookViewId="0">
      <selection activeCell="C11" sqref="C11"/>
    </sheetView>
  </sheetViews>
  <sheetFormatPr defaultRowHeight="15"/>
  <cols>
    <col min="2" max="2" width="29.85546875" customWidth="1"/>
    <col min="3" max="3" width="35.7109375" customWidth="1"/>
    <col min="4" max="4" width="11.42578125" customWidth="1"/>
    <col min="6" max="6" width="11.7109375" customWidth="1"/>
    <col min="7" max="7" width="11.140625" customWidth="1"/>
    <col min="8" max="8" width="13.5703125" customWidth="1"/>
    <col min="9" max="9" width="10.85546875" customWidth="1"/>
    <col min="10" max="10" width="9.5703125" customWidth="1"/>
    <col min="11" max="11" width="11.42578125" customWidth="1"/>
    <col min="12" max="12" width="11.28515625" customWidth="1"/>
    <col min="13" max="13" width="10" customWidth="1"/>
    <col min="15" max="15" width="11.28515625" customWidth="1"/>
    <col min="16" max="16" width="11.85546875" customWidth="1"/>
    <col min="17" max="17" width="15.7109375" customWidth="1"/>
    <col min="18" max="18" width="10.140625" customWidth="1"/>
    <col min="19" max="19" width="11.7109375" customWidth="1"/>
    <col min="20" max="20" width="11.42578125" customWidth="1"/>
    <col min="22" max="22" width="10.5703125" customWidth="1"/>
    <col min="23" max="23" width="11.28515625" customWidth="1"/>
    <col min="24" max="24" width="11.5703125" customWidth="1"/>
    <col min="25" max="25" width="12.42578125" customWidth="1"/>
  </cols>
  <sheetData>
    <row r="1" spans="1:35" s="1" customFormat="1">
      <c r="A1" s="1" t="s">
        <v>0</v>
      </c>
      <c r="E1" s="2" t="s">
        <v>1</v>
      </c>
      <c r="F1" s="2"/>
      <c r="G1" s="2"/>
      <c r="H1" s="2"/>
      <c r="I1" s="2" t="s">
        <v>31</v>
      </c>
      <c r="J1" s="2"/>
      <c r="K1" s="2"/>
      <c r="L1" s="2"/>
      <c r="X1" s="1">
        <v>11</v>
      </c>
    </row>
    <row r="2" spans="1:35" ht="15.75" customHeight="1">
      <c r="A2" s="1" t="s">
        <v>30</v>
      </c>
    </row>
    <row r="3" spans="1:35" ht="5.25" customHeight="1"/>
    <row r="4" spans="1:35" s="1" customFormat="1" ht="13.5" customHeight="1">
      <c r="A4" s="1" t="s">
        <v>2</v>
      </c>
      <c r="E4" s="2"/>
      <c r="F4" s="2"/>
      <c r="G4" s="2"/>
      <c r="H4" s="2"/>
      <c r="I4" s="2"/>
      <c r="J4" s="2"/>
      <c r="K4" s="2"/>
      <c r="L4" s="2"/>
    </row>
    <row r="5" spans="1:35" s="1" customFormat="1">
      <c r="E5" s="2"/>
      <c r="F5" s="2"/>
      <c r="G5" s="2"/>
      <c r="H5" s="2"/>
      <c r="I5" s="2"/>
      <c r="J5" s="2"/>
      <c r="K5" s="2"/>
      <c r="L5" s="2"/>
    </row>
    <row r="6" spans="1:35" s="1" customFormat="1">
      <c r="E6" s="2"/>
      <c r="F6" s="2"/>
      <c r="G6" s="2"/>
      <c r="H6" s="2"/>
      <c r="I6" s="2"/>
      <c r="J6" s="2"/>
      <c r="K6" s="2"/>
      <c r="L6" s="2"/>
    </row>
    <row r="7" spans="1:35" s="1" customFormat="1">
      <c r="E7" s="2"/>
      <c r="F7" s="2"/>
      <c r="G7" s="2"/>
      <c r="H7" s="2"/>
      <c r="I7" s="2"/>
      <c r="J7" s="2"/>
      <c r="K7" s="2"/>
      <c r="L7" s="2"/>
    </row>
    <row r="8" spans="1:35" s="3" customFormat="1" ht="65.099999999999994" customHeight="1">
      <c r="A8" s="14" t="s">
        <v>3</v>
      </c>
      <c r="B8" s="15" t="s">
        <v>4</v>
      </c>
      <c r="C8" s="16" t="s">
        <v>5</v>
      </c>
      <c r="D8" s="16" t="s">
        <v>6</v>
      </c>
      <c r="E8" s="16" t="s">
        <v>7</v>
      </c>
      <c r="F8" s="14" t="s">
        <v>8</v>
      </c>
      <c r="G8" s="14" t="s">
        <v>9</v>
      </c>
      <c r="H8" s="14" t="s">
        <v>10</v>
      </c>
      <c r="I8" s="14" t="s">
        <v>11</v>
      </c>
      <c r="J8" s="14" t="s">
        <v>12</v>
      </c>
      <c r="K8" s="14" t="s">
        <v>13</v>
      </c>
      <c r="L8" s="14" t="s">
        <v>14</v>
      </c>
      <c r="M8" s="14" t="s">
        <v>15</v>
      </c>
      <c r="N8" s="17" t="s">
        <v>16</v>
      </c>
      <c r="O8" s="17" t="s">
        <v>17</v>
      </c>
      <c r="P8" s="14" t="s">
        <v>18</v>
      </c>
      <c r="Q8" s="17" t="s">
        <v>19</v>
      </c>
      <c r="R8" s="17" t="s">
        <v>20</v>
      </c>
      <c r="S8" s="15" t="s">
        <v>21</v>
      </c>
      <c r="T8" s="15" t="s">
        <v>22</v>
      </c>
      <c r="U8" s="18" t="s">
        <v>23</v>
      </c>
      <c r="V8" s="18" t="s">
        <v>24</v>
      </c>
      <c r="W8" s="18" t="s">
        <v>25</v>
      </c>
      <c r="X8" s="18" t="s">
        <v>26</v>
      </c>
      <c r="Y8" s="18" t="s">
        <v>27</v>
      </c>
      <c r="AH8" s="3" t="s">
        <v>28</v>
      </c>
      <c r="AI8" s="3" t="s">
        <v>29</v>
      </c>
    </row>
    <row r="9" spans="1:35" s="5" customFormat="1">
      <c r="A9" s="20" t="s">
        <v>126</v>
      </c>
      <c r="B9" s="21" t="s">
        <v>263</v>
      </c>
      <c r="C9" s="21" t="s">
        <v>265</v>
      </c>
      <c r="D9" s="21">
        <v>1</v>
      </c>
      <c r="E9" s="22">
        <v>1</v>
      </c>
      <c r="F9" s="22">
        <f t="shared" ref="F9:F42" si="0">+I9+J9+K9</f>
        <v>1.2</v>
      </c>
      <c r="G9" s="23">
        <f t="shared" ref="G9:G31" si="1">+I9/F9</f>
        <v>0</v>
      </c>
      <c r="H9" s="23">
        <f t="shared" ref="H9:H31" si="2">+(I9+J9)/F9</f>
        <v>0.16666666666666669</v>
      </c>
      <c r="I9" s="21">
        <v>0</v>
      </c>
      <c r="J9" s="21">
        <v>0.2</v>
      </c>
      <c r="K9" s="21">
        <v>1</v>
      </c>
      <c r="L9" s="21">
        <v>0</v>
      </c>
      <c r="M9" s="21">
        <v>1.2</v>
      </c>
      <c r="N9" s="24">
        <v>0</v>
      </c>
      <c r="O9" s="24">
        <v>9381.4740000000002</v>
      </c>
      <c r="P9" s="24">
        <v>0</v>
      </c>
      <c r="Q9" s="24">
        <v>31.552</v>
      </c>
      <c r="R9" s="24">
        <f t="shared" ref="R9:R42" si="3">+Q9+O9</f>
        <v>9413.0259999999998</v>
      </c>
      <c r="S9" s="24">
        <f t="shared" ref="S9:S42" si="4">+R9+N9</f>
        <v>9413.0259999999998</v>
      </c>
      <c r="T9" s="24">
        <f t="shared" ref="T9:T20" si="5">+R9/E9</f>
        <v>9413.0259999999998</v>
      </c>
      <c r="U9" s="24">
        <f t="shared" ref="U9:U20" si="6">+(R9-P9)/E9</f>
        <v>9413.0259999999998</v>
      </c>
      <c r="V9" s="24">
        <f t="shared" ref="V9:V20" si="7">+(S9-P9)/E9</f>
        <v>9413.0259999999998</v>
      </c>
      <c r="W9" s="24">
        <f t="shared" ref="W9:W20" si="8">+O9/E9</f>
        <v>9381.4740000000002</v>
      </c>
      <c r="X9" s="24">
        <f t="shared" ref="X9:Y24" si="9">+U9/$X$1</f>
        <v>855.72963636363636</v>
      </c>
      <c r="Y9" s="25">
        <f t="shared" si="9"/>
        <v>855.72963636363636</v>
      </c>
    </row>
    <row r="10" spans="1:35" s="5" customFormat="1">
      <c r="A10" s="19" t="s">
        <v>126</v>
      </c>
      <c r="B10" s="26" t="s">
        <v>279</v>
      </c>
      <c r="C10" s="26" t="s">
        <v>280</v>
      </c>
      <c r="D10" s="26">
        <v>4</v>
      </c>
      <c r="E10" s="27">
        <v>3</v>
      </c>
      <c r="F10" s="27">
        <f t="shared" si="0"/>
        <v>2.23</v>
      </c>
      <c r="G10" s="28">
        <f t="shared" si="1"/>
        <v>0</v>
      </c>
      <c r="H10" s="28">
        <f t="shared" si="2"/>
        <v>0.1031390134529148</v>
      </c>
      <c r="I10" s="27">
        <v>0</v>
      </c>
      <c r="J10" s="27">
        <v>0.23</v>
      </c>
      <c r="K10" s="27">
        <v>2</v>
      </c>
      <c r="L10" s="27">
        <v>0</v>
      </c>
      <c r="M10" s="27">
        <v>2.23</v>
      </c>
      <c r="N10" s="29">
        <v>-1276.8389999999999</v>
      </c>
      <c r="O10" s="29">
        <v>17196.742999999999</v>
      </c>
      <c r="P10" s="29">
        <v>1501.5239999999999</v>
      </c>
      <c r="Q10" s="29">
        <v>2306.5790000000002</v>
      </c>
      <c r="R10" s="29">
        <f t="shared" si="3"/>
        <v>19503.322</v>
      </c>
      <c r="S10" s="29">
        <f t="shared" si="4"/>
        <v>18226.483</v>
      </c>
      <c r="T10" s="29">
        <f t="shared" si="5"/>
        <v>6501.1073333333334</v>
      </c>
      <c r="U10" s="29">
        <f t="shared" si="6"/>
        <v>6000.5993333333327</v>
      </c>
      <c r="V10" s="29">
        <f t="shared" si="7"/>
        <v>5574.9863333333333</v>
      </c>
      <c r="W10" s="29">
        <f t="shared" si="8"/>
        <v>5732.2476666666662</v>
      </c>
      <c r="X10" s="29">
        <f t="shared" si="9"/>
        <v>545.50903030303027</v>
      </c>
      <c r="Y10" s="30">
        <f t="shared" si="9"/>
        <v>506.81693939393938</v>
      </c>
    </row>
    <row r="11" spans="1:35" s="5" customFormat="1">
      <c r="A11" s="4" t="s">
        <v>126</v>
      </c>
      <c r="B11" s="12" t="s">
        <v>255</v>
      </c>
      <c r="C11" s="12" t="s">
        <v>256</v>
      </c>
      <c r="D11" s="12">
        <v>7</v>
      </c>
      <c r="E11" s="31">
        <v>6.125</v>
      </c>
      <c r="F11" s="31">
        <f t="shared" si="0"/>
        <v>2.9</v>
      </c>
      <c r="G11" s="32">
        <f t="shared" si="1"/>
        <v>0.34482758620689657</v>
      </c>
      <c r="H11" s="32">
        <f t="shared" si="2"/>
        <v>0.65517241379310343</v>
      </c>
      <c r="I11" s="31">
        <v>1</v>
      </c>
      <c r="J11" s="31">
        <v>0.9</v>
      </c>
      <c r="K11" s="31">
        <v>1</v>
      </c>
      <c r="L11" s="31">
        <v>0</v>
      </c>
      <c r="M11" s="31">
        <v>2.9</v>
      </c>
      <c r="N11" s="33">
        <v>0</v>
      </c>
      <c r="O11" s="33">
        <v>0</v>
      </c>
      <c r="P11" s="33">
        <v>0</v>
      </c>
      <c r="Q11" s="33">
        <v>0</v>
      </c>
      <c r="R11" s="33">
        <f t="shared" si="3"/>
        <v>0</v>
      </c>
      <c r="S11" s="33">
        <f t="shared" si="4"/>
        <v>0</v>
      </c>
      <c r="T11" s="33">
        <f t="shared" si="5"/>
        <v>0</v>
      </c>
      <c r="U11" s="33">
        <f t="shared" si="6"/>
        <v>0</v>
      </c>
      <c r="V11" s="33">
        <f t="shared" si="7"/>
        <v>0</v>
      </c>
      <c r="W11" s="33">
        <f t="shared" si="8"/>
        <v>0</v>
      </c>
      <c r="X11" s="33">
        <f t="shared" si="9"/>
        <v>0</v>
      </c>
      <c r="Y11" s="34">
        <f t="shared" si="9"/>
        <v>0</v>
      </c>
    </row>
    <row r="12" spans="1:35" s="5" customFormat="1">
      <c r="A12" s="19" t="s">
        <v>126</v>
      </c>
      <c r="B12" s="26" t="s">
        <v>206</v>
      </c>
      <c r="C12" s="26" t="s">
        <v>207</v>
      </c>
      <c r="D12" s="26">
        <v>13</v>
      </c>
      <c r="E12" s="27">
        <v>11.875</v>
      </c>
      <c r="F12" s="27">
        <f t="shared" si="0"/>
        <v>4.38</v>
      </c>
      <c r="G12" s="28">
        <f t="shared" si="1"/>
        <v>0.22831050228310504</v>
      </c>
      <c r="H12" s="28">
        <f t="shared" si="2"/>
        <v>0.68493150684931503</v>
      </c>
      <c r="I12" s="27">
        <v>1</v>
      </c>
      <c r="J12" s="27">
        <v>2</v>
      </c>
      <c r="K12" s="27">
        <v>1.38</v>
      </c>
      <c r="L12" s="27">
        <v>1.28</v>
      </c>
      <c r="M12" s="27">
        <v>5.66</v>
      </c>
      <c r="N12" s="29">
        <v>-1968.8040000000001</v>
      </c>
      <c r="O12" s="29">
        <v>19749.833999999999</v>
      </c>
      <c r="P12" s="29">
        <v>3998.4479999999999</v>
      </c>
      <c r="Q12" s="29">
        <v>6577.7340000000004</v>
      </c>
      <c r="R12" s="29">
        <f t="shared" si="3"/>
        <v>26327.567999999999</v>
      </c>
      <c r="S12" s="29">
        <f t="shared" si="4"/>
        <v>24358.763999999999</v>
      </c>
      <c r="T12" s="29">
        <f t="shared" si="5"/>
        <v>2217.0583578947367</v>
      </c>
      <c r="U12" s="29">
        <f t="shared" si="6"/>
        <v>1880.3469473684211</v>
      </c>
      <c r="V12" s="29">
        <f t="shared" si="7"/>
        <v>1714.5529263157894</v>
      </c>
      <c r="W12" s="29">
        <f t="shared" si="8"/>
        <v>1663.1439157894736</v>
      </c>
      <c r="X12" s="29">
        <f t="shared" si="9"/>
        <v>170.94063157894738</v>
      </c>
      <c r="Y12" s="30">
        <f t="shared" si="9"/>
        <v>155.86844784688995</v>
      </c>
    </row>
    <row r="13" spans="1:35" s="5" customFormat="1">
      <c r="A13" s="4" t="s">
        <v>126</v>
      </c>
      <c r="B13" s="12" t="s">
        <v>263</v>
      </c>
      <c r="C13" s="12" t="s">
        <v>266</v>
      </c>
      <c r="D13" s="12">
        <v>9</v>
      </c>
      <c r="E13" s="31">
        <v>6.625</v>
      </c>
      <c r="F13" s="31">
        <f t="shared" si="0"/>
        <v>2.7</v>
      </c>
      <c r="G13" s="32">
        <f t="shared" si="1"/>
        <v>0</v>
      </c>
      <c r="H13" s="32">
        <f t="shared" si="2"/>
        <v>0.37037037037037035</v>
      </c>
      <c r="I13" s="31">
        <v>0</v>
      </c>
      <c r="J13" s="31">
        <v>1</v>
      </c>
      <c r="K13" s="31">
        <v>1.7</v>
      </c>
      <c r="L13" s="31">
        <v>0</v>
      </c>
      <c r="M13" s="31">
        <v>2.7</v>
      </c>
      <c r="N13" s="33">
        <v>0</v>
      </c>
      <c r="O13" s="33">
        <v>0</v>
      </c>
      <c r="P13" s="33">
        <v>0</v>
      </c>
      <c r="Q13" s="33">
        <v>362.6</v>
      </c>
      <c r="R13" s="33">
        <f t="shared" si="3"/>
        <v>362.6</v>
      </c>
      <c r="S13" s="33">
        <f t="shared" si="4"/>
        <v>362.6</v>
      </c>
      <c r="T13" s="33">
        <f t="shared" si="5"/>
        <v>54.732075471698117</v>
      </c>
      <c r="U13" s="33">
        <f t="shared" si="6"/>
        <v>54.732075471698117</v>
      </c>
      <c r="V13" s="33">
        <f t="shared" si="7"/>
        <v>54.732075471698117</v>
      </c>
      <c r="W13" s="33">
        <f t="shared" si="8"/>
        <v>0</v>
      </c>
      <c r="X13" s="33">
        <f t="shared" si="9"/>
        <v>4.9756432246998292</v>
      </c>
      <c r="Y13" s="34">
        <f t="shared" si="9"/>
        <v>4.9756432246998292</v>
      </c>
    </row>
    <row r="14" spans="1:35" s="5" customFormat="1">
      <c r="A14" s="19" t="s">
        <v>126</v>
      </c>
      <c r="B14" s="26" t="s">
        <v>191</v>
      </c>
      <c r="C14" s="26" t="s">
        <v>192</v>
      </c>
      <c r="D14" s="26">
        <v>9</v>
      </c>
      <c r="E14" s="27">
        <v>9</v>
      </c>
      <c r="F14" s="27">
        <f t="shared" si="0"/>
        <v>2.63</v>
      </c>
      <c r="G14" s="28">
        <f t="shared" si="1"/>
        <v>0</v>
      </c>
      <c r="H14" s="28">
        <f t="shared" si="2"/>
        <v>0.11406844106463879</v>
      </c>
      <c r="I14" s="27">
        <v>0</v>
      </c>
      <c r="J14" s="27">
        <v>0.3</v>
      </c>
      <c r="K14" s="27">
        <v>2.33</v>
      </c>
      <c r="L14" s="27">
        <v>0.25</v>
      </c>
      <c r="M14" s="27">
        <v>2.88</v>
      </c>
      <c r="N14" s="29">
        <v>-7513</v>
      </c>
      <c r="O14" s="29">
        <v>21104</v>
      </c>
      <c r="P14" s="29">
        <v>0</v>
      </c>
      <c r="Q14" s="29">
        <v>3557</v>
      </c>
      <c r="R14" s="29">
        <f t="shared" si="3"/>
        <v>24661</v>
      </c>
      <c r="S14" s="29">
        <f t="shared" si="4"/>
        <v>17148</v>
      </c>
      <c r="T14" s="29">
        <f t="shared" si="5"/>
        <v>2740.1111111111113</v>
      </c>
      <c r="U14" s="29">
        <f t="shared" si="6"/>
        <v>2740.1111111111113</v>
      </c>
      <c r="V14" s="29">
        <f t="shared" si="7"/>
        <v>1905.3333333333333</v>
      </c>
      <c r="W14" s="29">
        <f t="shared" si="8"/>
        <v>2344.8888888888887</v>
      </c>
      <c r="X14" s="29">
        <f t="shared" si="9"/>
        <v>249.10101010101013</v>
      </c>
      <c r="Y14" s="30">
        <f t="shared" si="9"/>
        <v>173.21212121212122</v>
      </c>
    </row>
    <row r="15" spans="1:35" s="5" customFormat="1">
      <c r="A15" s="4" t="s">
        <v>126</v>
      </c>
      <c r="B15" s="12" t="s">
        <v>212</v>
      </c>
      <c r="C15" s="12" t="s">
        <v>213</v>
      </c>
      <c r="D15" s="12">
        <v>11</v>
      </c>
      <c r="E15" s="31">
        <v>10.25</v>
      </c>
      <c r="F15" s="31">
        <f t="shared" si="0"/>
        <v>3.2</v>
      </c>
      <c r="G15" s="32">
        <f t="shared" si="1"/>
        <v>0</v>
      </c>
      <c r="H15" s="32">
        <f t="shared" si="2"/>
        <v>7.8125E-2</v>
      </c>
      <c r="I15" s="31">
        <v>0</v>
      </c>
      <c r="J15" s="31">
        <v>0.25</v>
      </c>
      <c r="K15" s="31">
        <v>2.95</v>
      </c>
      <c r="L15" s="31">
        <v>0</v>
      </c>
      <c r="M15" s="31">
        <v>3.2</v>
      </c>
      <c r="N15" s="33">
        <v>-1987.7395652173914</v>
      </c>
      <c r="O15" s="33">
        <v>22634.355956521737</v>
      </c>
      <c r="P15" s="33">
        <v>1598</v>
      </c>
      <c r="Q15" s="33">
        <v>5575.8314347826081</v>
      </c>
      <c r="R15" s="33">
        <f t="shared" si="3"/>
        <v>28210.187391304346</v>
      </c>
      <c r="S15" s="33">
        <f t="shared" si="4"/>
        <v>26222.447826086955</v>
      </c>
      <c r="T15" s="33">
        <f t="shared" si="5"/>
        <v>2752.2134040296924</v>
      </c>
      <c r="U15" s="33">
        <f t="shared" si="6"/>
        <v>2596.310965005302</v>
      </c>
      <c r="V15" s="33">
        <f t="shared" si="7"/>
        <v>2402.385153764581</v>
      </c>
      <c r="W15" s="33">
        <f t="shared" si="8"/>
        <v>2208.2298494167549</v>
      </c>
      <c r="X15" s="33">
        <f t="shared" si="9"/>
        <v>236.02826954593655</v>
      </c>
      <c r="Y15" s="34">
        <f t="shared" si="9"/>
        <v>218.39865034223465</v>
      </c>
    </row>
    <row r="16" spans="1:35" s="5" customFormat="1">
      <c r="A16" s="19" t="s">
        <v>126</v>
      </c>
      <c r="B16" s="26" t="s">
        <v>236</v>
      </c>
      <c r="C16" s="26" t="s">
        <v>238</v>
      </c>
      <c r="D16" s="26">
        <v>13</v>
      </c>
      <c r="E16" s="27">
        <v>12.125</v>
      </c>
      <c r="F16" s="27">
        <f t="shared" si="0"/>
        <v>3.5500000000000003</v>
      </c>
      <c r="G16" s="28">
        <f t="shared" si="1"/>
        <v>0.28169014084507038</v>
      </c>
      <c r="H16" s="28">
        <f t="shared" si="2"/>
        <v>0.83098591549295775</v>
      </c>
      <c r="I16" s="27">
        <v>1</v>
      </c>
      <c r="J16" s="27">
        <v>1.95</v>
      </c>
      <c r="K16" s="27">
        <v>0.6</v>
      </c>
      <c r="L16" s="27">
        <v>0</v>
      </c>
      <c r="M16" s="27">
        <v>3.55</v>
      </c>
      <c r="N16" s="29">
        <v>-2820</v>
      </c>
      <c r="O16" s="29">
        <v>38071</v>
      </c>
      <c r="P16" s="29">
        <v>5093</v>
      </c>
      <c r="Q16" s="29">
        <v>8039</v>
      </c>
      <c r="R16" s="29">
        <v>46110</v>
      </c>
      <c r="S16" s="29">
        <v>43290</v>
      </c>
      <c r="T16" s="29">
        <f t="shared" si="5"/>
        <v>3802.8865979381444</v>
      </c>
      <c r="U16" s="29">
        <f t="shared" si="6"/>
        <v>3382.8453608247423</v>
      </c>
      <c r="V16" s="29">
        <f t="shared" si="7"/>
        <v>3150.2680412371133</v>
      </c>
      <c r="W16" s="29">
        <f t="shared" si="8"/>
        <v>3139.8762886597938</v>
      </c>
      <c r="X16" s="29">
        <f t="shared" si="9"/>
        <v>307.53139643861294</v>
      </c>
      <c r="Y16" s="30">
        <f t="shared" si="9"/>
        <v>286.38800374882845</v>
      </c>
    </row>
    <row r="17" spans="1:25" s="5" customFormat="1">
      <c r="A17" s="4" t="s">
        <v>126</v>
      </c>
      <c r="B17" s="12" t="s">
        <v>236</v>
      </c>
      <c r="C17" s="12" t="s">
        <v>239</v>
      </c>
      <c r="D17" s="12">
        <v>4</v>
      </c>
      <c r="E17" s="31">
        <v>3.625</v>
      </c>
      <c r="F17" s="31">
        <f t="shared" si="0"/>
        <v>3</v>
      </c>
      <c r="G17" s="32">
        <f t="shared" si="1"/>
        <v>0.33333333333333331</v>
      </c>
      <c r="H17" s="32">
        <f t="shared" si="2"/>
        <v>0.33333333333333331</v>
      </c>
      <c r="I17" s="31">
        <v>1</v>
      </c>
      <c r="J17" s="31">
        <v>0</v>
      </c>
      <c r="K17" s="31">
        <v>2</v>
      </c>
      <c r="L17" s="31">
        <v>0</v>
      </c>
      <c r="M17" s="31">
        <v>3</v>
      </c>
      <c r="N17" s="33">
        <v>-1500</v>
      </c>
      <c r="O17" s="33">
        <v>12872</v>
      </c>
      <c r="P17" s="33">
        <v>3216</v>
      </c>
      <c r="Q17" s="33">
        <v>5482</v>
      </c>
      <c r="R17" s="33">
        <v>18354</v>
      </c>
      <c r="S17" s="33">
        <v>16854</v>
      </c>
      <c r="T17" s="33">
        <f t="shared" si="5"/>
        <v>5063.1724137931033</v>
      </c>
      <c r="U17" s="33">
        <f t="shared" si="6"/>
        <v>4176</v>
      </c>
      <c r="V17" s="33">
        <f t="shared" si="7"/>
        <v>3762.2068965517242</v>
      </c>
      <c r="W17" s="33">
        <f t="shared" si="8"/>
        <v>3550.8965517241381</v>
      </c>
      <c r="X17" s="33">
        <f t="shared" si="9"/>
        <v>379.63636363636363</v>
      </c>
      <c r="Y17" s="34">
        <f t="shared" si="9"/>
        <v>342.01880877742946</v>
      </c>
    </row>
    <row r="18" spans="1:25" s="5" customFormat="1">
      <c r="A18" s="19" t="s">
        <v>126</v>
      </c>
      <c r="B18" s="26" t="s">
        <v>242</v>
      </c>
      <c r="C18" s="26" t="s">
        <v>243</v>
      </c>
      <c r="D18" s="26">
        <v>12</v>
      </c>
      <c r="E18" s="27">
        <v>11.125</v>
      </c>
      <c r="F18" s="27">
        <f t="shared" si="0"/>
        <v>3.35</v>
      </c>
      <c r="G18" s="28">
        <f t="shared" si="1"/>
        <v>0.59104477611940298</v>
      </c>
      <c r="H18" s="28">
        <f t="shared" si="2"/>
        <v>0.62089552238805967</v>
      </c>
      <c r="I18" s="27">
        <v>1.98</v>
      </c>
      <c r="J18" s="27">
        <v>0.1</v>
      </c>
      <c r="K18" s="27">
        <v>1.27</v>
      </c>
      <c r="L18" s="27">
        <v>0</v>
      </c>
      <c r="M18" s="27">
        <v>3.35</v>
      </c>
      <c r="N18" s="29">
        <v>-5985.0516000000007</v>
      </c>
      <c r="O18" s="29">
        <v>30747.602800000001</v>
      </c>
      <c r="P18" s="29">
        <v>0</v>
      </c>
      <c r="Q18" s="29">
        <v>18225.911199999999</v>
      </c>
      <c r="R18" s="29">
        <f t="shared" si="3"/>
        <v>48973.513999999996</v>
      </c>
      <c r="S18" s="29">
        <f t="shared" si="4"/>
        <v>42988.462399999997</v>
      </c>
      <c r="T18" s="29">
        <f t="shared" si="5"/>
        <v>4402.1136179775276</v>
      </c>
      <c r="U18" s="29">
        <f t="shared" si="6"/>
        <v>4402.1136179775276</v>
      </c>
      <c r="V18" s="29">
        <f t="shared" si="7"/>
        <v>3864.1314516853931</v>
      </c>
      <c r="W18" s="29">
        <f t="shared" si="8"/>
        <v>2763.8294651685392</v>
      </c>
      <c r="X18" s="29">
        <f t="shared" si="9"/>
        <v>400.19214708886614</v>
      </c>
      <c r="Y18" s="30">
        <f t="shared" si="9"/>
        <v>351.28467742594484</v>
      </c>
    </row>
    <row r="19" spans="1:25" s="5" customFormat="1">
      <c r="A19" s="4" t="s">
        <v>126</v>
      </c>
      <c r="B19" s="12" t="s">
        <v>208</v>
      </c>
      <c r="C19" s="12" t="s">
        <v>211</v>
      </c>
      <c r="D19" s="12">
        <v>7</v>
      </c>
      <c r="E19" s="31">
        <v>7.5</v>
      </c>
      <c r="F19" s="31">
        <f t="shared" si="0"/>
        <v>3.8</v>
      </c>
      <c r="G19" s="32">
        <f t="shared" si="1"/>
        <v>0.13157894736842105</v>
      </c>
      <c r="H19" s="32">
        <f t="shared" si="2"/>
        <v>0.2105263157894737</v>
      </c>
      <c r="I19" s="31">
        <v>0.5</v>
      </c>
      <c r="J19" s="31">
        <v>0.3</v>
      </c>
      <c r="K19" s="31">
        <v>3</v>
      </c>
      <c r="L19" s="31">
        <v>0</v>
      </c>
      <c r="M19" s="31">
        <v>3.8</v>
      </c>
      <c r="N19" s="33">
        <v>0</v>
      </c>
      <c r="O19" s="33">
        <v>0</v>
      </c>
      <c r="P19" s="33">
        <v>0</v>
      </c>
      <c r="Q19" s="33">
        <v>0</v>
      </c>
      <c r="R19" s="33">
        <f t="shared" si="3"/>
        <v>0</v>
      </c>
      <c r="S19" s="33">
        <f t="shared" si="4"/>
        <v>0</v>
      </c>
      <c r="T19" s="33">
        <f t="shared" si="5"/>
        <v>0</v>
      </c>
      <c r="U19" s="33">
        <f t="shared" si="6"/>
        <v>0</v>
      </c>
      <c r="V19" s="33">
        <f t="shared" si="7"/>
        <v>0</v>
      </c>
      <c r="W19" s="33">
        <f t="shared" si="8"/>
        <v>0</v>
      </c>
      <c r="X19" s="33">
        <f t="shared" si="9"/>
        <v>0</v>
      </c>
      <c r="Y19" s="34">
        <f t="shared" si="9"/>
        <v>0</v>
      </c>
    </row>
    <row r="20" spans="1:25" s="5" customFormat="1">
      <c r="A20" s="19" t="s">
        <v>126</v>
      </c>
      <c r="B20" s="26" t="s">
        <v>257</v>
      </c>
      <c r="C20" s="26" t="s">
        <v>258</v>
      </c>
      <c r="D20" s="26">
        <v>17</v>
      </c>
      <c r="E20" s="27">
        <v>16.625</v>
      </c>
      <c r="F20" s="27">
        <f t="shared" si="0"/>
        <v>5.25</v>
      </c>
      <c r="G20" s="28">
        <f t="shared" si="1"/>
        <v>0</v>
      </c>
      <c r="H20" s="28">
        <f t="shared" si="2"/>
        <v>0.23809523809523808</v>
      </c>
      <c r="I20" s="27">
        <v>0</v>
      </c>
      <c r="J20" s="27">
        <v>1.25</v>
      </c>
      <c r="K20" s="27">
        <v>4</v>
      </c>
      <c r="L20" s="27">
        <v>0</v>
      </c>
      <c r="M20" s="27">
        <v>5.25</v>
      </c>
      <c r="N20" s="29">
        <v>-5237.0870000000004</v>
      </c>
      <c r="O20" s="29">
        <v>42828.298999999999</v>
      </c>
      <c r="P20" s="29">
        <v>5782.1040000000003</v>
      </c>
      <c r="Q20" s="29">
        <v>11755.807000000001</v>
      </c>
      <c r="R20" s="29">
        <f t="shared" si="3"/>
        <v>54584.106</v>
      </c>
      <c r="S20" s="29">
        <f t="shared" si="4"/>
        <v>49347.019</v>
      </c>
      <c r="T20" s="29">
        <f t="shared" si="5"/>
        <v>3283.2544962406014</v>
      </c>
      <c r="U20" s="29">
        <f t="shared" si="6"/>
        <v>2935.4587669172934</v>
      </c>
      <c r="V20" s="29">
        <f t="shared" si="7"/>
        <v>2620.446015037594</v>
      </c>
      <c r="W20" s="29">
        <f t="shared" si="8"/>
        <v>2576.1382857142858</v>
      </c>
      <c r="X20" s="29">
        <f t="shared" si="9"/>
        <v>266.85988790157211</v>
      </c>
      <c r="Y20" s="30">
        <f t="shared" si="9"/>
        <v>238.22236500341762</v>
      </c>
    </row>
    <row r="21" spans="1:25" s="5" customFormat="1">
      <c r="A21" s="4" t="s">
        <v>126</v>
      </c>
      <c r="B21" s="12" t="s">
        <v>224</v>
      </c>
      <c r="C21" s="12" t="s">
        <v>225</v>
      </c>
      <c r="D21" s="12">
        <v>17</v>
      </c>
      <c r="E21" s="31">
        <v>16.875</v>
      </c>
      <c r="F21" s="31">
        <f t="shared" si="0"/>
        <v>4.9000000000000004</v>
      </c>
      <c r="G21" s="32">
        <f t="shared" si="1"/>
        <v>0.4081632653061224</v>
      </c>
      <c r="H21" s="32">
        <f t="shared" si="2"/>
        <v>0.42857142857142855</v>
      </c>
      <c r="I21" s="31">
        <v>2</v>
      </c>
      <c r="J21" s="31">
        <v>0.1</v>
      </c>
      <c r="K21" s="31">
        <v>2.8</v>
      </c>
      <c r="L21" s="31">
        <v>0</v>
      </c>
      <c r="M21" s="31">
        <v>4.9000000000000004</v>
      </c>
      <c r="N21" s="33">
        <v>-3385.2080000000001</v>
      </c>
      <c r="O21" s="33">
        <v>31172.539000000001</v>
      </c>
      <c r="P21" s="33">
        <v>4034</v>
      </c>
      <c r="Q21" s="33">
        <v>9648.4159999999993</v>
      </c>
      <c r="R21" s="33">
        <f t="shared" si="3"/>
        <v>40820.955000000002</v>
      </c>
      <c r="S21" s="33">
        <f t="shared" si="4"/>
        <v>37435.747000000003</v>
      </c>
      <c r="T21" s="33">
        <f t="shared" ref="T21:T31" si="10">+R21/E21</f>
        <v>2419.0195555555556</v>
      </c>
      <c r="U21" s="33">
        <f t="shared" ref="U21:U31" si="11">+(R21-P21)/E21</f>
        <v>2179.9677037037036</v>
      </c>
      <c r="V21" s="33">
        <f t="shared" ref="V21:V31" si="12">+(S21-P21)/E21</f>
        <v>1979.3627851851854</v>
      </c>
      <c r="W21" s="33">
        <f t="shared" ref="W21:W31" si="13">+O21/E21</f>
        <v>1847.2615703703705</v>
      </c>
      <c r="X21" s="33">
        <f t="shared" si="9"/>
        <v>198.17888215488213</v>
      </c>
      <c r="Y21" s="34">
        <f t="shared" si="9"/>
        <v>179.94207138047139</v>
      </c>
    </row>
    <row r="22" spans="1:25" s="5" customFormat="1">
      <c r="A22" s="19" t="s">
        <v>126</v>
      </c>
      <c r="B22" s="26" t="s">
        <v>204</v>
      </c>
      <c r="C22" s="26" t="s">
        <v>205</v>
      </c>
      <c r="D22" s="26">
        <v>13</v>
      </c>
      <c r="E22" s="27">
        <v>11.875</v>
      </c>
      <c r="F22" s="27">
        <f t="shared" si="0"/>
        <v>4.75</v>
      </c>
      <c r="G22" s="28">
        <f t="shared" si="1"/>
        <v>0.21052631578947367</v>
      </c>
      <c r="H22" s="28">
        <f t="shared" si="2"/>
        <v>0.42105263157894735</v>
      </c>
      <c r="I22" s="27">
        <v>1</v>
      </c>
      <c r="J22" s="27">
        <v>1</v>
      </c>
      <c r="K22" s="27">
        <v>2.75</v>
      </c>
      <c r="L22" s="27">
        <v>0.4</v>
      </c>
      <c r="M22" s="27">
        <v>5.15</v>
      </c>
      <c r="N22" s="29">
        <v>-3558.6959999999999</v>
      </c>
      <c r="O22" s="29">
        <v>49449.095200000003</v>
      </c>
      <c r="P22" s="29">
        <v>7705.3559999999998</v>
      </c>
      <c r="Q22" s="29">
        <v>19842.68</v>
      </c>
      <c r="R22" s="29">
        <f t="shared" si="3"/>
        <v>69291.775200000004</v>
      </c>
      <c r="S22" s="29">
        <f t="shared" si="4"/>
        <v>65733.079200000007</v>
      </c>
      <c r="T22" s="29">
        <f t="shared" si="10"/>
        <v>5835.0968589473687</v>
      </c>
      <c r="U22" s="29">
        <f t="shared" si="11"/>
        <v>5186.2247747368428</v>
      </c>
      <c r="V22" s="29">
        <f t="shared" si="12"/>
        <v>4886.5451115789483</v>
      </c>
      <c r="W22" s="29">
        <f t="shared" si="13"/>
        <v>4164.1343326315791</v>
      </c>
      <c r="X22" s="29">
        <f t="shared" si="9"/>
        <v>471.47497952153117</v>
      </c>
      <c r="Y22" s="30">
        <f t="shared" si="9"/>
        <v>444.2313737799044</v>
      </c>
    </row>
    <row r="23" spans="1:25" s="5" customFormat="1">
      <c r="A23" s="4" t="s">
        <v>126</v>
      </c>
      <c r="B23" s="12" t="s">
        <v>300</v>
      </c>
      <c r="C23" s="12" t="s">
        <v>302</v>
      </c>
      <c r="D23" s="12">
        <v>19</v>
      </c>
      <c r="E23" s="31">
        <v>19</v>
      </c>
      <c r="F23" s="31">
        <f t="shared" si="0"/>
        <v>6.8599999999999994</v>
      </c>
      <c r="G23" s="32">
        <f t="shared" si="1"/>
        <v>0.32944606413994171</v>
      </c>
      <c r="H23" s="32">
        <f t="shared" si="2"/>
        <v>0.63556851311953355</v>
      </c>
      <c r="I23" s="31">
        <v>2.2599999999999998</v>
      </c>
      <c r="J23" s="31">
        <v>2.1</v>
      </c>
      <c r="K23" s="31">
        <v>2.5</v>
      </c>
      <c r="L23" s="31">
        <v>1</v>
      </c>
      <c r="M23" s="31">
        <v>7.86</v>
      </c>
      <c r="N23" s="33">
        <v>-7856.942</v>
      </c>
      <c r="O23" s="33">
        <v>63731.887999999999</v>
      </c>
      <c r="P23" s="33">
        <v>5863.38</v>
      </c>
      <c r="Q23" s="33">
        <v>15237.699000000001</v>
      </c>
      <c r="R23" s="33">
        <f t="shared" si="3"/>
        <v>78969.587</v>
      </c>
      <c r="S23" s="33">
        <f t="shared" si="4"/>
        <v>71112.645000000004</v>
      </c>
      <c r="T23" s="33">
        <f t="shared" si="10"/>
        <v>4156.2940526315788</v>
      </c>
      <c r="U23" s="33">
        <f t="shared" si="11"/>
        <v>3847.6951052631575</v>
      </c>
      <c r="V23" s="33">
        <f t="shared" si="12"/>
        <v>3434.1718421052633</v>
      </c>
      <c r="W23" s="33">
        <f t="shared" si="13"/>
        <v>3354.3098947368421</v>
      </c>
      <c r="X23" s="33">
        <f t="shared" si="9"/>
        <v>349.7904641148325</v>
      </c>
      <c r="Y23" s="34">
        <f t="shared" si="9"/>
        <v>312.19744019138756</v>
      </c>
    </row>
    <row r="24" spans="1:25" s="5" customFormat="1">
      <c r="A24" s="19" t="s">
        <v>126</v>
      </c>
      <c r="B24" s="26" t="s">
        <v>282</v>
      </c>
      <c r="C24" s="26" t="s">
        <v>283</v>
      </c>
      <c r="D24" s="26">
        <v>22</v>
      </c>
      <c r="E24" s="27">
        <v>21.25</v>
      </c>
      <c r="F24" s="27">
        <f t="shared" si="0"/>
        <v>8.84</v>
      </c>
      <c r="G24" s="28">
        <f t="shared" si="1"/>
        <v>0.11990950226244344</v>
      </c>
      <c r="H24" s="28">
        <f t="shared" si="2"/>
        <v>0.57579185520361986</v>
      </c>
      <c r="I24" s="27">
        <v>1.06</v>
      </c>
      <c r="J24" s="27">
        <v>4.03</v>
      </c>
      <c r="K24" s="27">
        <v>3.75</v>
      </c>
      <c r="L24" s="27">
        <v>1.5</v>
      </c>
      <c r="M24" s="27">
        <v>10.34</v>
      </c>
      <c r="N24" s="29">
        <v>-7720.223</v>
      </c>
      <c r="O24" s="29">
        <v>60694.195</v>
      </c>
      <c r="P24" s="29">
        <v>6247.3969999999999</v>
      </c>
      <c r="Q24" s="29">
        <v>12717.284</v>
      </c>
      <c r="R24" s="29">
        <f t="shared" si="3"/>
        <v>73411.478999999992</v>
      </c>
      <c r="S24" s="29">
        <f t="shared" si="4"/>
        <v>65691.255999999994</v>
      </c>
      <c r="T24" s="29">
        <f t="shared" si="10"/>
        <v>3454.6578352941174</v>
      </c>
      <c r="U24" s="29">
        <f t="shared" si="11"/>
        <v>3160.6626823529409</v>
      </c>
      <c r="V24" s="29">
        <f t="shared" si="12"/>
        <v>2797.358070588235</v>
      </c>
      <c r="W24" s="29">
        <f t="shared" si="13"/>
        <v>2856.197411764706</v>
      </c>
      <c r="X24" s="29">
        <f t="shared" si="9"/>
        <v>287.33297112299465</v>
      </c>
      <c r="Y24" s="30">
        <f t="shared" si="9"/>
        <v>254.305279144385</v>
      </c>
    </row>
    <row r="25" spans="1:25" s="5" customFormat="1">
      <c r="A25" s="4" t="s">
        <v>126</v>
      </c>
      <c r="B25" s="12" t="s">
        <v>195</v>
      </c>
      <c r="C25" s="12" t="s">
        <v>196</v>
      </c>
      <c r="D25" s="12">
        <v>19</v>
      </c>
      <c r="E25" s="31">
        <v>17.75</v>
      </c>
      <c r="F25" s="31">
        <f t="shared" si="0"/>
        <v>7.65</v>
      </c>
      <c r="G25" s="32">
        <f t="shared" si="1"/>
        <v>6.535947712418301E-2</v>
      </c>
      <c r="H25" s="32">
        <f t="shared" si="2"/>
        <v>0.47712418300653592</v>
      </c>
      <c r="I25" s="31">
        <v>0.5</v>
      </c>
      <c r="J25" s="31">
        <v>3.15</v>
      </c>
      <c r="K25" s="31">
        <v>4</v>
      </c>
      <c r="L25" s="31">
        <v>0.88</v>
      </c>
      <c r="M25" s="31">
        <v>8.5299999999999994</v>
      </c>
      <c r="N25" s="33">
        <v>-7474.884</v>
      </c>
      <c r="O25" s="33">
        <v>63035.614000000001</v>
      </c>
      <c r="P25" s="33">
        <v>10813.392</v>
      </c>
      <c r="Q25" s="33">
        <v>16505.493999999999</v>
      </c>
      <c r="R25" s="33">
        <f t="shared" si="3"/>
        <v>79541.108000000007</v>
      </c>
      <c r="S25" s="33">
        <f t="shared" si="4"/>
        <v>72066.224000000002</v>
      </c>
      <c r="T25" s="33">
        <f t="shared" si="10"/>
        <v>4481.1891830985924</v>
      </c>
      <c r="U25" s="33">
        <f t="shared" si="11"/>
        <v>3871.9840000000008</v>
      </c>
      <c r="V25" s="33">
        <f t="shared" si="12"/>
        <v>3450.8637746478876</v>
      </c>
      <c r="W25" s="33">
        <f t="shared" si="13"/>
        <v>3551.3021971830985</v>
      </c>
      <c r="X25" s="33">
        <f t="shared" ref="X25:Y31" si="14">+U25/$X$1</f>
        <v>351.99854545454554</v>
      </c>
      <c r="Y25" s="34">
        <f t="shared" si="14"/>
        <v>313.7148886043534</v>
      </c>
    </row>
    <row r="26" spans="1:25" s="5" customFormat="1">
      <c r="A26" s="19" t="s">
        <v>126</v>
      </c>
      <c r="B26" s="26" t="s">
        <v>296</v>
      </c>
      <c r="C26" s="26" t="s">
        <v>297</v>
      </c>
      <c r="D26" s="26">
        <v>20</v>
      </c>
      <c r="E26" s="27">
        <v>19.5</v>
      </c>
      <c r="F26" s="27">
        <f t="shared" si="0"/>
        <v>6.52</v>
      </c>
      <c r="G26" s="28">
        <f t="shared" si="1"/>
        <v>0.30674846625766872</v>
      </c>
      <c r="H26" s="28">
        <f t="shared" si="2"/>
        <v>0.30674846625766872</v>
      </c>
      <c r="I26" s="27">
        <v>2</v>
      </c>
      <c r="J26" s="27">
        <v>0</v>
      </c>
      <c r="K26" s="27">
        <v>4.5199999999999996</v>
      </c>
      <c r="L26" s="27">
        <v>0</v>
      </c>
      <c r="M26" s="27">
        <v>6.52</v>
      </c>
      <c r="N26" s="29">
        <v>-9174.4310000000005</v>
      </c>
      <c r="O26" s="29">
        <v>98731.232000000004</v>
      </c>
      <c r="P26" s="29">
        <v>0</v>
      </c>
      <c r="Q26" s="29">
        <v>933.29</v>
      </c>
      <c r="R26" s="29">
        <f t="shared" si="3"/>
        <v>99664.521999999997</v>
      </c>
      <c r="S26" s="29">
        <f t="shared" si="4"/>
        <v>90490.091</v>
      </c>
      <c r="T26" s="29">
        <f t="shared" si="10"/>
        <v>5111.0011282051282</v>
      </c>
      <c r="U26" s="29">
        <f t="shared" si="11"/>
        <v>5111.0011282051282</v>
      </c>
      <c r="V26" s="29">
        <f t="shared" si="12"/>
        <v>4640.517487179487</v>
      </c>
      <c r="W26" s="29">
        <f t="shared" si="13"/>
        <v>5063.1401025641026</v>
      </c>
      <c r="X26" s="29">
        <f t="shared" si="14"/>
        <v>464.6364662004662</v>
      </c>
      <c r="Y26" s="30">
        <f t="shared" si="14"/>
        <v>421.86522610722608</v>
      </c>
    </row>
    <row r="27" spans="1:25" s="5" customFormat="1">
      <c r="A27" s="4" t="s">
        <v>126</v>
      </c>
      <c r="B27" s="12" t="s">
        <v>263</v>
      </c>
      <c r="C27" s="12" t="s">
        <v>264</v>
      </c>
      <c r="D27" s="12">
        <v>32</v>
      </c>
      <c r="E27" s="31">
        <v>30.875</v>
      </c>
      <c r="F27" s="31">
        <f t="shared" si="0"/>
        <v>9.3500000000000014</v>
      </c>
      <c r="G27" s="32">
        <f t="shared" si="1"/>
        <v>0.32085561497326198</v>
      </c>
      <c r="H27" s="32">
        <f t="shared" si="2"/>
        <v>0.44919786096256681</v>
      </c>
      <c r="I27" s="31">
        <v>3</v>
      </c>
      <c r="J27" s="31">
        <v>1.2</v>
      </c>
      <c r="K27" s="31">
        <v>5.15</v>
      </c>
      <c r="L27" s="31">
        <v>1.75</v>
      </c>
      <c r="M27" s="31">
        <v>11.1</v>
      </c>
      <c r="N27" s="33">
        <v>-12322.555</v>
      </c>
      <c r="O27" s="33">
        <v>81216.763000000006</v>
      </c>
      <c r="P27" s="33">
        <v>9971</v>
      </c>
      <c r="Q27" s="33">
        <v>19890.251</v>
      </c>
      <c r="R27" s="33">
        <f t="shared" si="3"/>
        <v>101107.01400000001</v>
      </c>
      <c r="S27" s="33">
        <f t="shared" si="4"/>
        <v>88784.459000000003</v>
      </c>
      <c r="T27" s="33">
        <f t="shared" si="10"/>
        <v>3274.7211012145754</v>
      </c>
      <c r="U27" s="33">
        <f t="shared" si="11"/>
        <v>2951.7737327935224</v>
      </c>
      <c r="V27" s="33">
        <f t="shared" si="12"/>
        <v>2552.6626396761135</v>
      </c>
      <c r="W27" s="33">
        <f t="shared" si="13"/>
        <v>2630.5024453441297</v>
      </c>
      <c r="X27" s="33">
        <f t="shared" si="14"/>
        <v>268.34306661759297</v>
      </c>
      <c r="Y27" s="34">
        <f t="shared" si="14"/>
        <v>232.06023997055578</v>
      </c>
    </row>
    <row r="28" spans="1:25" s="5" customFormat="1">
      <c r="A28" s="19" t="s">
        <v>126</v>
      </c>
      <c r="B28" s="26" t="s">
        <v>255</v>
      </c>
      <c r="C28" s="26" t="s">
        <v>305</v>
      </c>
      <c r="D28" s="26">
        <v>24</v>
      </c>
      <c r="E28" s="27">
        <v>23.375</v>
      </c>
      <c r="F28" s="27">
        <f t="shared" si="0"/>
        <v>7.48</v>
      </c>
      <c r="G28" s="28">
        <f t="shared" si="1"/>
        <v>0.13368983957219249</v>
      </c>
      <c r="H28" s="28">
        <f t="shared" si="2"/>
        <v>0.46524064171122992</v>
      </c>
      <c r="I28" s="27">
        <v>1</v>
      </c>
      <c r="J28" s="27">
        <v>2.48</v>
      </c>
      <c r="K28" s="27">
        <v>4</v>
      </c>
      <c r="L28" s="27">
        <v>2.0099999999999998</v>
      </c>
      <c r="M28" s="27">
        <v>9.49</v>
      </c>
      <c r="N28" s="29">
        <v>-6368.9170000000004</v>
      </c>
      <c r="O28" s="29">
        <v>113281.20299999999</v>
      </c>
      <c r="P28" s="29">
        <v>10198.85</v>
      </c>
      <c r="Q28" s="29">
        <v>17014.973999999998</v>
      </c>
      <c r="R28" s="29">
        <f t="shared" si="3"/>
        <v>130296.177</v>
      </c>
      <c r="S28" s="29">
        <f t="shared" si="4"/>
        <v>123927.26</v>
      </c>
      <c r="T28" s="29">
        <f t="shared" si="10"/>
        <v>5574.1679999999997</v>
      </c>
      <c r="U28" s="29">
        <f t="shared" si="11"/>
        <v>5137.8535614973262</v>
      </c>
      <c r="V28" s="29">
        <f t="shared" si="12"/>
        <v>4865.3865240641708</v>
      </c>
      <c r="W28" s="29">
        <f t="shared" si="13"/>
        <v>4846.2546737967914</v>
      </c>
      <c r="X28" s="29">
        <f t="shared" si="14"/>
        <v>467.07759649975691</v>
      </c>
      <c r="Y28" s="30">
        <f t="shared" si="14"/>
        <v>442.30786582401555</v>
      </c>
    </row>
    <row r="29" spans="1:25" s="13" customFormat="1">
      <c r="A29" s="35" t="s">
        <v>126</v>
      </c>
      <c r="B29" s="36" t="s">
        <v>310</v>
      </c>
      <c r="C29" s="36"/>
      <c r="D29" s="36">
        <f>SUM(D9:D28)</f>
        <v>273</v>
      </c>
      <c r="E29" s="37">
        <f>SUM(E9:E28)</f>
        <v>259.375</v>
      </c>
      <c r="F29" s="37">
        <f t="shared" ref="F29:I29" si="15">SUM(F9:F28)</f>
        <v>94.54</v>
      </c>
      <c r="G29" s="38">
        <f t="shared" si="1"/>
        <v>0.20414639306113813</v>
      </c>
      <c r="H29" s="38">
        <f t="shared" si="2"/>
        <v>0.44256399407658137</v>
      </c>
      <c r="I29" s="37">
        <f t="shared" si="15"/>
        <v>19.3</v>
      </c>
      <c r="J29" s="37">
        <f t="shared" ref="J29" si="16">SUM(J9:J28)</f>
        <v>22.54</v>
      </c>
      <c r="K29" s="37">
        <f t="shared" ref="K29" si="17">SUM(K9:K28)</f>
        <v>52.699999999999996</v>
      </c>
      <c r="L29" s="37">
        <f t="shared" ref="L29" si="18">SUM(L9:L28)</f>
        <v>9.07</v>
      </c>
      <c r="M29" s="37">
        <f t="shared" ref="M29" si="19">SUM(M9:M28)</f>
        <v>103.60999999999999</v>
      </c>
      <c r="N29" s="39">
        <f>SUM(N9:N28)</f>
        <v>-86150.377165217375</v>
      </c>
      <c r="O29" s="39">
        <f t="shared" ref="O29:S29" si="20">SUM(O9:O28)</f>
        <v>775897.83795652166</v>
      </c>
      <c r="P29" s="39">
        <f t="shared" si="20"/>
        <v>76022.451000000001</v>
      </c>
      <c r="Q29" s="39">
        <f t="shared" si="20"/>
        <v>173704.10263478258</v>
      </c>
      <c r="R29" s="39">
        <f t="shared" si="20"/>
        <v>949601.94059130433</v>
      </c>
      <c r="S29" s="39">
        <f t="shared" si="20"/>
        <v>863451.56342608703</v>
      </c>
      <c r="T29" s="39">
        <f t="shared" si="10"/>
        <v>3661.1159155327396</v>
      </c>
      <c r="U29" s="39">
        <f t="shared" si="11"/>
        <v>3368.0173092676791</v>
      </c>
      <c r="V29" s="39">
        <f t="shared" si="12"/>
        <v>3035.8712768234682</v>
      </c>
      <c r="W29" s="39">
        <f t="shared" si="13"/>
        <v>2991.4133511576738</v>
      </c>
      <c r="X29" s="39">
        <f t="shared" si="14"/>
        <v>306.18339175160719</v>
      </c>
      <c r="Y29" s="40">
        <f t="shared" si="14"/>
        <v>275.98829789304256</v>
      </c>
    </row>
    <row r="30" spans="1:25" s="5" customFormat="1">
      <c r="A30" s="41" t="s">
        <v>32</v>
      </c>
      <c r="B30" s="42" t="s">
        <v>179</v>
      </c>
      <c r="C30" s="42" t="s">
        <v>180</v>
      </c>
      <c r="D30" s="42">
        <v>33</v>
      </c>
      <c r="E30" s="43">
        <v>32.25</v>
      </c>
      <c r="F30" s="43">
        <f t="shared" si="0"/>
        <v>10.370000000000001</v>
      </c>
      <c r="G30" s="44">
        <f t="shared" si="1"/>
        <v>0.3172613307618129</v>
      </c>
      <c r="H30" s="44">
        <f t="shared" si="2"/>
        <v>0.51012536162005784</v>
      </c>
      <c r="I30" s="43">
        <v>3.29</v>
      </c>
      <c r="J30" s="43">
        <v>2</v>
      </c>
      <c r="K30" s="43">
        <v>5.08</v>
      </c>
      <c r="L30" s="43">
        <v>1.4</v>
      </c>
      <c r="M30" s="43">
        <v>11.77</v>
      </c>
      <c r="N30" s="45">
        <v>-14959.611999999999</v>
      </c>
      <c r="O30" s="45">
        <v>91479.942999999999</v>
      </c>
      <c r="P30" s="45">
        <v>10637.88</v>
      </c>
      <c r="Q30" s="45">
        <v>21073.125</v>
      </c>
      <c r="R30" s="45">
        <f t="shared" si="3"/>
        <v>112553.068</v>
      </c>
      <c r="S30" s="45">
        <f t="shared" si="4"/>
        <v>97593.456000000006</v>
      </c>
      <c r="T30" s="45">
        <f t="shared" si="10"/>
        <v>3490.0176124031009</v>
      </c>
      <c r="U30" s="45">
        <f t="shared" si="11"/>
        <v>3160.160868217054</v>
      </c>
      <c r="V30" s="45">
        <f t="shared" si="12"/>
        <v>2696.2969302325582</v>
      </c>
      <c r="W30" s="45">
        <f t="shared" si="13"/>
        <v>2836.5873798449611</v>
      </c>
      <c r="X30" s="45">
        <f t="shared" si="14"/>
        <v>287.28735165609584</v>
      </c>
      <c r="Y30" s="46">
        <f t="shared" si="14"/>
        <v>245.11790274841439</v>
      </c>
    </row>
    <row r="31" spans="1:25" s="5" customFormat="1">
      <c r="A31" s="4" t="s">
        <v>32</v>
      </c>
      <c r="B31" s="12" t="s">
        <v>263</v>
      </c>
      <c r="C31" s="12" t="s">
        <v>268</v>
      </c>
      <c r="D31" s="12">
        <v>33</v>
      </c>
      <c r="E31" s="31">
        <v>32</v>
      </c>
      <c r="F31" s="31">
        <f t="shared" si="0"/>
        <v>10.629999999999999</v>
      </c>
      <c r="G31" s="32">
        <f t="shared" si="1"/>
        <v>0.35653809971777989</v>
      </c>
      <c r="H31" s="32">
        <f t="shared" si="2"/>
        <v>0.49576669802445911</v>
      </c>
      <c r="I31" s="31">
        <v>3.79</v>
      </c>
      <c r="J31" s="31">
        <v>1.48</v>
      </c>
      <c r="K31" s="31">
        <v>5.36</v>
      </c>
      <c r="L31" s="31">
        <v>1.5</v>
      </c>
      <c r="M31" s="31">
        <v>12.13</v>
      </c>
      <c r="N31" s="33">
        <v>-8377.0450000000001</v>
      </c>
      <c r="O31" s="33">
        <v>93122.68</v>
      </c>
      <c r="P31" s="33">
        <v>7405</v>
      </c>
      <c r="Q31" s="33">
        <v>15024.232</v>
      </c>
      <c r="R31" s="33">
        <f t="shared" si="3"/>
        <v>108146.912</v>
      </c>
      <c r="S31" s="33">
        <f t="shared" si="4"/>
        <v>99769.866999999998</v>
      </c>
      <c r="T31" s="33">
        <f t="shared" si="10"/>
        <v>3379.5909999999999</v>
      </c>
      <c r="U31" s="33">
        <f t="shared" si="11"/>
        <v>3148.1847499999999</v>
      </c>
      <c r="V31" s="33">
        <f t="shared" si="12"/>
        <v>2886.4020937499999</v>
      </c>
      <c r="W31" s="33">
        <f t="shared" si="13"/>
        <v>2910.0837499999998</v>
      </c>
      <c r="X31" s="33">
        <f t="shared" si="14"/>
        <v>286.19861363636363</v>
      </c>
      <c r="Y31" s="34">
        <f t="shared" si="14"/>
        <v>262.40019034090909</v>
      </c>
    </row>
    <row r="32" spans="1:25" s="5" customFormat="1">
      <c r="A32" s="19" t="s">
        <v>32</v>
      </c>
      <c r="B32" s="26" t="s">
        <v>33</v>
      </c>
      <c r="C32" s="26" t="s">
        <v>34</v>
      </c>
      <c r="D32" s="26">
        <v>38</v>
      </c>
      <c r="E32" s="27">
        <v>39.125</v>
      </c>
      <c r="F32" s="27">
        <f t="shared" si="0"/>
        <v>11.85</v>
      </c>
      <c r="G32" s="28">
        <f>+I32/F32</f>
        <v>8.4388185654008435E-2</v>
      </c>
      <c r="H32" s="28">
        <f>+(I32+J32)/F32</f>
        <v>0.17721518987341772</v>
      </c>
      <c r="I32" s="27">
        <v>1</v>
      </c>
      <c r="J32" s="27">
        <v>1.1000000000000001</v>
      </c>
      <c r="K32" s="27">
        <v>9.75</v>
      </c>
      <c r="L32" s="27">
        <v>2</v>
      </c>
      <c r="M32" s="27">
        <v>13.85</v>
      </c>
      <c r="N32" s="29">
        <v>-8622.0439999999999</v>
      </c>
      <c r="O32" s="29">
        <v>89237.274999999994</v>
      </c>
      <c r="P32" s="29">
        <v>17276.776999999998</v>
      </c>
      <c r="Q32" s="29">
        <v>29696.413</v>
      </c>
      <c r="R32" s="29">
        <f t="shared" si="3"/>
        <v>118933.68799999999</v>
      </c>
      <c r="S32" s="29">
        <f t="shared" si="4"/>
        <v>110311.644</v>
      </c>
      <c r="T32" s="29">
        <f>+R32/E32</f>
        <v>3039.8386709265174</v>
      </c>
      <c r="U32" s="29">
        <f>+(R32-P32)/E32</f>
        <v>2598.2597060702874</v>
      </c>
      <c r="V32" s="29">
        <f>+(S32-P32)/E32</f>
        <v>2377.8879744408946</v>
      </c>
      <c r="W32" s="29">
        <f>+O32/E32</f>
        <v>2280.8249201277954</v>
      </c>
      <c r="X32" s="29">
        <f>+U32/$X$1</f>
        <v>236.20542782457159</v>
      </c>
      <c r="Y32" s="30">
        <f>+V32/$X$1</f>
        <v>216.17163404008133</v>
      </c>
    </row>
    <row r="33" spans="1:25" s="5" customFormat="1">
      <c r="A33" s="4" t="s">
        <v>32</v>
      </c>
      <c r="B33" s="12" t="s">
        <v>33</v>
      </c>
      <c r="C33" s="12" t="s">
        <v>39</v>
      </c>
      <c r="D33" s="12">
        <v>42</v>
      </c>
      <c r="E33" s="31">
        <v>43.5</v>
      </c>
      <c r="F33" s="31">
        <f t="shared" si="0"/>
        <v>10.79</v>
      </c>
      <c r="G33" s="32">
        <f t="shared" ref="G33:G42" si="21">+I33/F33</f>
        <v>9.267840593141799E-2</v>
      </c>
      <c r="H33" s="32">
        <f t="shared" ref="H33:H42" si="22">+(I33+J33)/F33</f>
        <v>0.20852641334569047</v>
      </c>
      <c r="I33" s="31">
        <v>1</v>
      </c>
      <c r="J33" s="31">
        <v>1.25</v>
      </c>
      <c r="K33" s="31">
        <v>8.5399999999999991</v>
      </c>
      <c r="L33" s="31">
        <v>1</v>
      </c>
      <c r="M33" s="31">
        <v>11.79</v>
      </c>
      <c r="N33" s="33">
        <v>-14690.795</v>
      </c>
      <c r="O33" s="33">
        <v>185374.446</v>
      </c>
      <c r="P33" s="33">
        <v>20948.006000000001</v>
      </c>
      <c r="Q33" s="33">
        <v>39658.338000000003</v>
      </c>
      <c r="R33" s="33">
        <f t="shared" si="3"/>
        <v>225032.78399999999</v>
      </c>
      <c r="S33" s="33">
        <f t="shared" si="4"/>
        <v>210341.98899999997</v>
      </c>
      <c r="T33" s="33">
        <f t="shared" ref="T33:T42" si="23">+R33/E33</f>
        <v>5173.1674482758617</v>
      </c>
      <c r="U33" s="33">
        <f t="shared" ref="U33:U42" si="24">+(R33-P33)/E33</f>
        <v>4691.6040919540228</v>
      </c>
      <c r="V33" s="33">
        <f t="shared" ref="V33:V42" si="25">+(S33-P33)/E33</f>
        <v>4353.8846666666659</v>
      </c>
      <c r="W33" s="33">
        <f t="shared" ref="W33:W42" si="26">+O33/E33</f>
        <v>4261.4815172413792</v>
      </c>
      <c r="X33" s="33">
        <f t="shared" ref="X33:Y42" si="27">+U33/$X$1</f>
        <v>426.50946290491117</v>
      </c>
      <c r="Y33" s="34">
        <f t="shared" si="27"/>
        <v>395.80769696969691</v>
      </c>
    </row>
    <row r="34" spans="1:25" s="13" customFormat="1">
      <c r="A34" s="47" t="s">
        <v>32</v>
      </c>
      <c r="B34" s="48" t="s">
        <v>311</v>
      </c>
      <c r="C34" s="48"/>
      <c r="D34" s="48">
        <f>SUM(D30:D33)</f>
        <v>146</v>
      </c>
      <c r="E34" s="49">
        <f>SUM(E30:E33)</f>
        <v>146.875</v>
      </c>
      <c r="F34" s="49">
        <f>SUM(F30:F33)</f>
        <v>43.64</v>
      </c>
      <c r="G34" s="50">
        <f t="shared" si="21"/>
        <v>0.20806599450045829</v>
      </c>
      <c r="H34" s="50">
        <f t="shared" si="22"/>
        <v>0.34165902841429879</v>
      </c>
      <c r="I34" s="49">
        <f t="shared" ref="I34:M34" si="28">SUM(I30:I33)</f>
        <v>9.08</v>
      </c>
      <c r="J34" s="49">
        <f t="shared" si="28"/>
        <v>5.83</v>
      </c>
      <c r="K34" s="49">
        <f t="shared" si="28"/>
        <v>28.73</v>
      </c>
      <c r="L34" s="49">
        <f t="shared" si="28"/>
        <v>5.9</v>
      </c>
      <c r="M34" s="49">
        <f t="shared" si="28"/>
        <v>49.54</v>
      </c>
      <c r="N34" s="51">
        <f>SUM(N30:N33)</f>
        <v>-46649.495999999999</v>
      </c>
      <c r="O34" s="51">
        <f t="shared" ref="O34:S34" si="29">SUM(O30:O33)</f>
        <v>459214.34399999998</v>
      </c>
      <c r="P34" s="51">
        <f t="shared" si="29"/>
        <v>56267.662999999993</v>
      </c>
      <c r="Q34" s="51">
        <f t="shared" si="29"/>
        <v>105452.10800000001</v>
      </c>
      <c r="R34" s="51">
        <f t="shared" si="29"/>
        <v>564666.45199999993</v>
      </c>
      <c r="S34" s="51">
        <f t="shared" si="29"/>
        <v>518016.95600000001</v>
      </c>
      <c r="T34" s="51">
        <f t="shared" si="23"/>
        <v>3844.5375455319145</v>
      </c>
      <c r="U34" s="51">
        <f t="shared" si="24"/>
        <v>3461.4385634042546</v>
      </c>
      <c r="V34" s="51">
        <f t="shared" si="25"/>
        <v>3143.8249736170214</v>
      </c>
      <c r="W34" s="51">
        <f t="shared" si="26"/>
        <v>3126.5657463829784</v>
      </c>
      <c r="X34" s="51">
        <f t="shared" si="27"/>
        <v>314.67623303675043</v>
      </c>
      <c r="Y34" s="52">
        <f t="shared" si="27"/>
        <v>285.80227032882016</v>
      </c>
    </row>
    <row r="35" spans="1:25" s="5" customFormat="1">
      <c r="A35" s="20" t="s">
        <v>35</v>
      </c>
      <c r="B35" s="21" t="s">
        <v>245</v>
      </c>
      <c r="C35" s="21" t="s">
        <v>246</v>
      </c>
      <c r="D35" s="21">
        <v>61</v>
      </c>
      <c r="E35" s="22">
        <v>60.75</v>
      </c>
      <c r="F35" s="22">
        <f t="shared" si="0"/>
        <v>15.719999999999999</v>
      </c>
      <c r="G35" s="23">
        <f t="shared" si="21"/>
        <v>0.18511450381679392</v>
      </c>
      <c r="H35" s="23">
        <f t="shared" si="22"/>
        <v>0.49300254452926212</v>
      </c>
      <c r="I35" s="22">
        <v>2.91</v>
      </c>
      <c r="J35" s="22">
        <v>4.84</v>
      </c>
      <c r="K35" s="22">
        <v>7.97</v>
      </c>
      <c r="L35" s="22">
        <v>0.78</v>
      </c>
      <c r="M35" s="22">
        <v>16.5</v>
      </c>
      <c r="N35" s="24">
        <v>-18507.537</v>
      </c>
      <c r="O35" s="24">
        <v>127221.47</v>
      </c>
      <c r="P35" s="24">
        <v>14969.291999999999</v>
      </c>
      <c r="Q35" s="24">
        <v>54675.203999999998</v>
      </c>
      <c r="R35" s="24">
        <f t="shared" si="3"/>
        <v>181896.674</v>
      </c>
      <c r="S35" s="24">
        <f t="shared" si="4"/>
        <v>163389.13699999999</v>
      </c>
      <c r="T35" s="24">
        <f t="shared" si="23"/>
        <v>2994.1839341563787</v>
      </c>
      <c r="U35" s="24">
        <f t="shared" si="24"/>
        <v>2747.7758353909467</v>
      </c>
      <c r="V35" s="24">
        <f t="shared" si="25"/>
        <v>2443.1250205761316</v>
      </c>
      <c r="W35" s="24">
        <f t="shared" si="26"/>
        <v>2094.1805761316873</v>
      </c>
      <c r="X35" s="24">
        <f t="shared" si="27"/>
        <v>249.79780321735879</v>
      </c>
      <c r="Y35" s="25">
        <f t="shared" si="27"/>
        <v>222.10227459783016</v>
      </c>
    </row>
    <row r="36" spans="1:25" s="5" customFormat="1">
      <c r="A36" s="19" t="s">
        <v>35</v>
      </c>
      <c r="B36" s="26" t="s">
        <v>153</v>
      </c>
      <c r="C36" s="26" t="s">
        <v>154</v>
      </c>
      <c r="D36" s="26">
        <v>76</v>
      </c>
      <c r="E36" s="27">
        <v>78.875</v>
      </c>
      <c r="F36" s="27">
        <f>+I36+J36+K36</f>
        <v>20.22</v>
      </c>
      <c r="G36" s="28">
        <f>+I36/F36</f>
        <v>0.14342235410484669</v>
      </c>
      <c r="H36" s="28">
        <f>+(I36+J36)/F36</f>
        <v>0.49258160237388721</v>
      </c>
      <c r="I36" s="27">
        <v>2.9</v>
      </c>
      <c r="J36" s="27">
        <v>7.06</v>
      </c>
      <c r="K36" s="27">
        <v>10.26</v>
      </c>
      <c r="L36" s="27">
        <v>0</v>
      </c>
      <c r="M36" s="27">
        <v>20.22</v>
      </c>
      <c r="N36" s="29">
        <v>-23284.576000000001</v>
      </c>
      <c r="O36" s="29">
        <v>108703.78599999999</v>
      </c>
      <c r="P36" s="29">
        <v>48835.156000000003</v>
      </c>
      <c r="Q36" s="29">
        <v>71937.591</v>
      </c>
      <c r="R36" s="29">
        <f>+Q36+O36</f>
        <v>180641.37699999998</v>
      </c>
      <c r="S36" s="29">
        <f>+R36+N36</f>
        <v>157356.80099999998</v>
      </c>
      <c r="T36" s="29">
        <f>+R36/E36</f>
        <v>2290.2234801901741</v>
      </c>
      <c r="U36" s="29">
        <f>+(R36-P36)/E36</f>
        <v>1671.0772868462752</v>
      </c>
      <c r="V36" s="29">
        <f>+(S36-P36)/E36</f>
        <v>1375.868716323296</v>
      </c>
      <c r="W36" s="29">
        <f>+O36/E36</f>
        <v>1378.1779524564183</v>
      </c>
      <c r="X36" s="29">
        <f>+U36/$X$1</f>
        <v>151.91611698602503</v>
      </c>
      <c r="Y36" s="30">
        <f>+V36/$X$1</f>
        <v>125.07897421120873</v>
      </c>
    </row>
    <row r="37" spans="1:25" s="13" customFormat="1">
      <c r="A37" s="35" t="s">
        <v>35</v>
      </c>
      <c r="B37" s="36" t="s">
        <v>312</v>
      </c>
      <c r="C37" s="36"/>
      <c r="D37" s="36">
        <f>SUM(D35:D36)</f>
        <v>137</v>
      </c>
      <c r="E37" s="37">
        <f>SUM(E35:E36)</f>
        <v>139.625</v>
      </c>
      <c r="F37" s="37">
        <f>SUM(F35:F36)</f>
        <v>35.94</v>
      </c>
      <c r="G37" s="38">
        <f>+I37/F37</f>
        <v>0.16165831942125766</v>
      </c>
      <c r="H37" s="38">
        <f>+(I37+J37)/F37</f>
        <v>0.49276572064552038</v>
      </c>
      <c r="I37" s="37">
        <f t="shared" ref="I37:M37" si="30">SUM(I35:I36)</f>
        <v>5.8100000000000005</v>
      </c>
      <c r="J37" s="37">
        <f t="shared" si="30"/>
        <v>11.899999999999999</v>
      </c>
      <c r="K37" s="37">
        <f t="shared" si="30"/>
        <v>18.23</v>
      </c>
      <c r="L37" s="37">
        <f t="shared" si="30"/>
        <v>0.78</v>
      </c>
      <c r="M37" s="37">
        <f t="shared" si="30"/>
        <v>36.72</v>
      </c>
      <c r="N37" s="39">
        <f>+N36+N35</f>
        <v>-41792.112999999998</v>
      </c>
      <c r="O37" s="39">
        <f t="shared" ref="O37:S37" si="31">+O36+O35</f>
        <v>235925.25599999999</v>
      </c>
      <c r="P37" s="39">
        <f t="shared" si="31"/>
        <v>63804.448000000004</v>
      </c>
      <c r="Q37" s="39">
        <f t="shared" si="31"/>
        <v>126612.795</v>
      </c>
      <c r="R37" s="39">
        <f t="shared" si="31"/>
        <v>362538.05099999998</v>
      </c>
      <c r="S37" s="39">
        <f t="shared" si="31"/>
        <v>320745.93799999997</v>
      </c>
      <c r="T37" s="39">
        <f>+R37/E37</f>
        <v>2596.5124512085945</v>
      </c>
      <c r="U37" s="39">
        <f>+(R37-P37)/E37</f>
        <v>2139.5423670546106</v>
      </c>
      <c r="V37" s="39">
        <f>+(S37-P37)/E37</f>
        <v>1840.2255326768127</v>
      </c>
      <c r="W37" s="39">
        <f>+O37/E37</f>
        <v>1689.7063992837959</v>
      </c>
      <c r="X37" s="39">
        <f>+U37/$X$1</f>
        <v>194.50385155041914</v>
      </c>
      <c r="Y37" s="40">
        <f>+V37/$X$1</f>
        <v>167.29323024334661</v>
      </c>
    </row>
    <row r="38" spans="1:25" s="5" customFormat="1">
      <c r="A38" s="41" t="s">
        <v>40</v>
      </c>
      <c r="B38" s="42" t="s">
        <v>153</v>
      </c>
      <c r="C38" s="42" t="s">
        <v>157</v>
      </c>
      <c r="D38" s="42">
        <v>91</v>
      </c>
      <c r="E38" s="43">
        <v>94.375</v>
      </c>
      <c r="F38" s="43">
        <f t="shared" si="0"/>
        <v>20.13</v>
      </c>
      <c r="G38" s="44">
        <f t="shared" si="21"/>
        <v>0.22851465474416294</v>
      </c>
      <c r="H38" s="44">
        <f t="shared" si="22"/>
        <v>0.28315946348733234</v>
      </c>
      <c r="I38" s="43">
        <v>4.5999999999999996</v>
      </c>
      <c r="J38" s="43">
        <v>1.1000000000000001</v>
      </c>
      <c r="K38" s="43">
        <v>14.43</v>
      </c>
      <c r="L38" s="43">
        <v>1</v>
      </c>
      <c r="M38" s="43">
        <v>21.13</v>
      </c>
      <c r="N38" s="45">
        <v>-26558.071</v>
      </c>
      <c r="O38" s="45">
        <v>121293.30499999999</v>
      </c>
      <c r="P38" s="45">
        <v>24896.938999999998</v>
      </c>
      <c r="Q38" s="45">
        <v>62754.824999999997</v>
      </c>
      <c r="R38" s="45">
        <f t="shared" si="3"/>
        <v>184048.13</v>
      </c>
      <c r="S38" s="45">
        <f t="shared" si="4"/>
        <v>157490.05900000001</v>
      </c>
      <c r="T38" s="45">
        <f t="shared" si="23"/>
        <v>1950.1788609271523</v>
      </c>
      <c r="U38" s="45">
        <f t="shared" si="24"/>
        <v>1686.3702357615894</v>
      </c>
      <c r="V38" s="45">
        <f t="shared" si="25"/>
        <v>1404.9602119205297</v>
      </c>
      <c r="W38" s="45">
        <f t="shared" si="26"/>
        <v>1285.2270728476819</v>
      </c>
      <c r="X38" s="45">
        <f t="shared" si="27"/>
        <v>153.3063850692354</v>
      </c>
      <c r="Y38" s="46">
        <f t="shared" si="27"/>
        <v>127.72365562913906</v>
      </c>
    </row>
    <row r="39" spans="1:25" s="5" customFormat="1">
      <c r="A39" s="4" t="s">
        <v>40</v>
      </c>
      <c r="B39" s="12" t="s">
        <v>153</v>
      </c>
      <c r="C39" s="12" t="s">
        <v>159</v>
      </c>
      <c r="D39" s="12">
        <v>98</v>
      </c>
      <c r="E39" s="31">
        <v>102</v>
      </c>
      <c r="F39" s="31">
        <f t="shared" si="0"/>
        <v>25.64</v>
      </c>
      <c r="G39" s="32">
        <f t="shared" si="21"/>
        <v>0.31006240249609984</v>
      </c>
      <c r="H39" s="32">
        <f t="shared" si="22"/>
        <v>0.37636505460218411</v>
      </c>
      <c r="I39" s="31">
        <v>7.95</v>
      </c>
      <c r="J39" s="31">
        <v>1.7</v>
      </c>
      <c r="K39" s="31">
        <v>15.99</v>
      </c>
      <c r="L39" s="31">
        <v>2</v>
      </c>
      <c r="M39" s="31">
        <v>27.64</v>
      </c>
      <c r="N39" s="33">
        <v>-31728.695</v>
      </c>
      <c r="O39" s="33">
        <v>192541.19699999999</v>
      </c>
      <c r="P39" s="33">
        <v>61091.205999999998</v>
      </c>
      <c r="Q39" s="33">
        <v>91393.517000000007</v>
      </c>
      <c r="R39" s="33">
        <f t="shared" si="3"/>
        <v>283934.71399999998</v>
      </c>
      <c r="S39" s="33">
        <f t="shared" si="4"/>
        <v>252206.01899999997</v>
      </c>
      <c r="T39" s="33">
        <f t="shared" si="23"/>
        <v>2783.6736666666666</v>
      </c>
      <c r="U39" s="33">
        <f t="shared" si="24"/>
        <v>2184.7402745098038</v>
      </c>
      <c r="V39" s="33">
        <f t="shared" si="25"/>
        <v>1873.6746372549017</v>
      </c>
      <c r="W39" s="33">
        <f t="shared" si="26"/>
        <v>1887.6587941176469</v>
      </c>
      <c r="X39" s="33">
        <f t="shared" si="27"/>
        <v>198.612752228164</v>
      </c>
      <c r="Y39" s="34">
        <f t="shared" si="27"/>
        <v>170.33405793226379</v>
      </c>
    </row>
    <row r="40" spans="1:25" s="5" customFormat="1">
      <c r="A40" s="19" t="s">
        <v>40</v>
      </c>
      <c r="B40" s="26" t="s">
        <v>153</v>
      </c>
      <c r="C40" s="26" t="s">
        <v>160</v>
      </c>
      <c r="D40" s="26">
        <v>107</v>
      </c>
      <c r="E40" s="27">
        <v>110</v>
      </c>
      <c r="F40" s="27">
        <f t="shared" si="0"/>
        <v>26.589999999999996</v>
      </c>
      <c r="G40" s="28">
        <f t="shared" si="21"/>
        <v>0.23881158330199326</v>
      </c>
      <c r="H40" s="28">
        <f t="shared" si="22"/>
        <v>0.29183903723204213</v>
      </c>
      <c r="I40" s="27">
        <v>6.35</v>
      </c>
      <c r="J40" s="27">
        <v>1.41</v>
      </c>
      <c r="K40" s="27">
        <v>18.829999999999998</v>
      </c>
      <c r="L40" s="27">
        <v>2.31</v>
      </c>
      <c r="M40" s="27">
        <v>28.9</v>
      </c>
      <c r="N40" s="29">
        <v>-29091.738000000001</v>
      </c>
      <c r="O40" s="29">
        <v>171085.27799999999</v>
      </c>
      <c r="P40" s="29">
        <v>56305.572</v>
      </c>
      <c r="Q40" s="29">
        <v>83647.584000000003</v>
      </c>
      <c r="R40" s="29">
        <f t="shared" si="3"/>
        <v>254732.86199999999</v>
      </c>
      <c r="S40" s="29">
        <f t="shared" si="4"/>
        <v>225641.12399999998</v>
      </c>
      <c r="T40" s="29">
        <f t="shared" si="23"/>
        <v>2315.753290909091</v>
      </c>
      <c r="U40" s="29">
        <f t="shared" si="24"/>
        <v>1803.8844545454544</v>
      </c>
      <c r="V40" s="29">
        <f t="shared" si="25"/>
        <v>1539.4141090909088</v>
      </c>
      <c r="W40" s="29">
        <f t="shared" si="26"/>
        <v>1555.3207090909091</v>
      </c>
      <c r="X40" s="29">
        <f t="shared" si="27"/>
        <v>163.9894958677686</v>
      </c>
      <c r="Y40" s="30">
        <f t="shared" si="27"/>
        <v>139.94673719008262</v>
      </c>
    </row>
    <row r="41" spans="1:25" s="13" customFormat="1">
      <c r="A41" s="35" t="s">
        <v>40</v>
      </c>
      <c r="B41" s="36" t="s">
        <v>313</v>
      </c>
      <c r="C41" s="36"/>
      <c r="D41" s="36">
        <f>+D40+D39+D38</f>
        <v>296</v>
      </c>
      <c r="E41" s="37">
        <f>+E40+E39+E38</f>
        <v>306.375</v>
      </c>
      <c r="F41" s="37">
        <f>+F40+F39+F38</f>
        <v>72.36</v>
      </c>
      <c r="G41" s="38">
        <f t="shared" si="21"/>
        <v>0.26119402985074625</v>
      </c>
      <c r="H41" s="38">
        <f t="shared" si="22"/>
        <v>0.3193753454947485</v>
      </c>
      <c r="I41" s="37">
        <f t="shared" ref="I41:M41" si="32">+I40+I39+I38</f>
        <v>18.899999999999999</v>
      </c>
      <c r="J41" s="37">
        <f t="shared" si="32"/>
        <v>4.21</v>
      </c>
      <c r="K41" s="37">
        <f t="shared" si="32"/>
        <v>49.25</v>
      </c>
      <c r="L41" s="37">
        <f t="shared" si="32"/>
        <v>5.3100000000000005</v>
      </c>
      <c r="M41" s="37">
        <f t="shared" si="32"/>
        <v>77.67</v>
      </c>
      <c r="N41" s="39">
        <f>+N40+N39+N38</f>
        <v>-87378.504000000001</v>
      </c>
      <c r="O41" s="39">
        <f t="shared" ref="O41:S41" si="33">+O40+O39+O38</f>
        <v>484919.77999999997</v>
      </c>
      <c r="P41" s="39">
        <f t="shared" si="33"/>
        <v>142293.717</v>
      </c>
      <c r="Q41" s="39">
        <f t="shared" si="33"/>
        <v>237795.92600000004</v>
      </c>
      <c r="R41" s="39">
        <f t="shared" si="33"/>
        <v>722715.70600000001</v>
      </c>
      <c r="S41" s="39">
        <f t="shared" si="33"/>
        <v>635337.20199999993</v>
      </c>
      <c r="T41" s="39">
        <f t="shared" si="23"/>
        <v>2358.9251929824563</v>
      </c>
      <c r="U41" s="39">
        <f t="shared" si="24"/>
        <v>1894.4822162382702</v>
      </c>
      <c r="V41" s="39">
        <f t="shared" si="25"/>
        <v>1609.2810607915135</v>
      </c>
      <c r="W41" s="39">
        <f t="shared" si="26"/>
        <v>1582.7654997960014</v>
      </c>
      <c r="X41" s="39">
        <f t="shared" si="27"/>
        <v>172.22565602166094</v>
      </c>
      <c r="Y41" s="40">
        <f t="shared" si="27"/>
        <v>146.29827825377396</v>
      </c>
    </row>
    <row r="42" spans="1:25" s="5" customFormat="1">
      <c r="A42" s="41" t="s">
        <v>48</v>
      </c>
      <c r="B42" s="42" t="s">
        <v>33</v>
      </c>
      <c r="C42" s="42" t="s">
        <v>49</v>
      </c>
      <c r="D42" s="42">
        <v>147</v>
      </c>
      <c r="E42" s="43">
        <v>148.625</v>
      </c>
      <c r="F42" s="43">
        <f t="shared" si="0"/>
        <v>51.29</v>
      </c>
      <c r="G42" s="44">
        <f t="shared" si="21"/>
        <v>0.4433612790017547</v>
      </c>
      <c r="H42" s="44">
        <f t="shared" si="22"/>
        <v>0.46285825697016958</v>
      </c>
      <c r="I42" s="43">
        <v>22.74</v>
      </c>
      <c r="J42" s="43">
        <v>1</v>
      </c>
      <c r="K42" s="43">
        <v>27.55</v>
      </c>
      <c r="L42" s="43">
        <v>0</v>
      </c>
      <c r="M42" s="43">
        <v>51.29</v>
      </c>
      <c r="N42" s="45">
        <v>-35508.313000000002</v>
      </c>
      <c r="O42" s="45">
        <v>426730.62199999997</v>
      </c>
      <c r="P42" s="45">
        <v>89837.054999999993</v>
      </c>
      <c r="Q42" s="45">
        <v>131451.353</v>
      </c>
      <c r="R42" s="45">
        <f t="shared" si="3"/>
        <v>558181.97499999998</v>
      </c>
      <c r="S42" s="45">
        <f t="shared" si="4"/>
        <v>522673.66199999995</v>
      </c>
      <c r="T42" s="45">
        <f t="shared" si="23"/>
        <v>3755.6398654331369</v>
      </c>
      <c r="U42" s="45">
        <f t="shared" si="24"/>
        <v>3151.1853322119428</v>
      </c>
      <c r="V42" s="45">
        <f t="shared" si="25"/>
        <v>2912.2732178301089</v>
      </c>
      <c r="W42" s="45">
        <f t="shared" si="26"/>
        <v>2871.1900555088309</v>
      </c>
      <c r="X42" s="45">
        <f t="shared" si="27"/>
        <v>286.47139383744934</v>
      </c>
      <c r="Y42" s="46">
        <f t="shared" si="27"/>
        <v>264.7521107118281</v>
      </c>
    </row>
    <row r="43" spans="1:25" s="1" customFormat="1">
      <c r="A43" s="35" t="s">
        <v>48</v>
      </c>
      <c r="B43" s="36" t="s">
        <v>314</v>
      </c>
      <c r="C43" s="36"/>
      <c r="D43" s="36">
        <v>147</v>
      </c>
      <c r="E43" s="37">
        <v>148.625</v>
      </c>
      <c r="F43" s="37">
        <f t="shared" ref="F43" si="34">+I43+J43+K43</f>
        <v>51.29</v>
      </c>
      <c r="G43" s="38">
        <f t="shared" ref="G43:G44" si="35">+I43/F43</f>
        <v>0.4433612790017547</v>
      </c>
      <c r="H43" s="38">
        <f t="shared" ref="H43:H44" si="36">+(I43+J43)/F43</f>
        <v>0.46285825697016958</v>
      </c>
      <c r="I43" s="37">
        <v>22.74</v>
      </c>
      <c r="J43" s="37">
        <v>1</v>
      </c>
      <c r="K43" s="37">
        <v>27.55</v>
      </c>
      <c r="L43" s="37">
        <v>0</v>
      </c>
      <c r="M43" s="37">
        <v>51.29</v>
      </c>
      <c r="N43" s="39">
        <v>-35508.313000000002</v>
      </c>
      <c r="O43" s="39">
        <v>426730.62199999997</v>
      </c>
      <c r="P43" s="39">
        <v>89837.054999999993</v>
      </c>
      <c r="Q43" s="39">
        <v>131451.353</v>
      </c>
      <c r="R43" s="39">
        <f t="shared" ref="R43" si="37">+Q43+O43</f>
        <v>558181.97499999998</v>
      </c>
      <c r="S43" s="39">
        <f t="shared" ref="S43" si="38">+R43+N43</f>
        <v>522673.66199999995</v>
      </c>
      <c r="T43" s="39">
        <f t="shared" ref="T43:T44" si="39">+R43/E43</f>
        <v>3755.6398654331369</v>
      </c>
      <c r="U43" s="39">
        <f t="shared" ref="U43:U44" si="40">+(R43-P43)/E43</f>
        <v>3151.1853322119428</v>
      </c>
      <c r="V43" s="39">
        <f t="shared" ref="V43:V44" si="41">+(S43-P43)/E43</f>
        <v>2912.2732178301089</v>
      </c>
      <c r="W43" s="39">
        <f t="shared" ref="W43:W44" si="42">+O43/E43</f>
        <v>2871.1900555088309</v>
      </c>
      <c r="X43" s="39">
        <f t="shared" ref="X43:X44" si="43">+U43/$X$1</f>
        <v>286.47139383744934</v>
      </c>
      <c r="Y43" s="40">
        <f t="shared" ref="Y43:Y44" si="44">+V43/$X$1</f>
        <v>264.7521107118281</v>
      </c>
    </row>
    <row r="44" spans="1:25" s="1" customFormat="1" ht="15.75" thickBot="1">
      <c r="A44" s="53"/>
      <c r="B44" s="54" t="s">
        <v>315</v>
      </c>
      <c r="C44" s="54"/>
      <c r="D44" s="54">
        <f>+D43+D41+D37+D34+D29</f>
        <v>999</v>
      </c>
      <c r="E44" s="55">
        <f>+E43+E41+E37+E34+E29</f>
        <v>1000.875</v>
      </c>
      <c r="F44" s="55">
        <f>+F43+F41+F37+F34+F29</f>
        <v>297.77000000000004</v>
      </c>
      <c r="G44" s="56">
        <f t="shared" si="35"/>
        <v>0.25465963663230007</v>
      </c>
      <c r="H44" s="56">
        <f t="shared" si="36"/>
        <v>0.40739496927158542</v>
      </c>
      <c r="I44" s="55">
        <f>+I43+I41+I37+I34+I29</f>
        <v>75.83</v>
      </c>
      <c r="J44" s="55">
        <f t="shared" ref="J44:M44" si="45">+J43+J41+J37+J34+J29</f>
        <v>45.48</v>
      </c>
      <c r="K44" s="55">
        <f t="shared" si="45"/>
        <v>176.46</v>
      </c>
      <c r="L44" s="55">
        <f t="shared" si="45"/>
        <v>21.060000000000002</v>
      </c>
      <c r="M44" s="55">
        <f t="shared" si="45"/>
        <v>318.83</v>
      </c>
      <c r="N44" s="57">
        <f>+N43+N41+N37+N34+N29</f>
        <v>-297478.80316521734</v>
      </c>
      <c r="O44" s="57">
        <f t="shared" ref="O44:S44" si="46">+O43+O41+O37+O34+O29</f>
        <v>2382687.839956522</v>
      </c>
      <c r="P44" s="57">
        <f t="shared" si="46"/>
        <v>428225.33399999997</v>
      </c>
      <c r="Q44" s="57">
        <f t="shared" si="46"/>
        <v>775016.28463478258</v>
      </c>
      <c r="R44" s="57">
        <f t="shared" si="46"/>
        <v>3157704.124591304</v>
      </c>
      <c r="S44" s="57">
        <f t="shared" si="46"/>
        <v>2860225.3214260866</v>
      </c>
      <c r="T44" s="57">
        <f t="shared" si="39"/>
        <v>3154.9435489859411</v>
      </c>
      <c r="U44" s="57">
        <f t="shared" si="40"/>
        <v>2727.0925845797969</v>
      </c>
      <c r="V44" s="57">
        <f t="shared" si="41"/>
        <v>2429.8738478092537</v>
      </c>
      <c r="W44" s="57">
        <f t="shared" si="42"/>
        <v>2380.6048107471183</v>
      </c>
      <c r="X44" s="57">
        <f t="shared" si="43"/>
        <v>247.91750768907244</v>
      </c>
      <c r="Y44" s="58">
        <f t="shared" si="44"/>
        <v>220.89762252811397</v>
      </c>
    </row>
    <row r="45" spans="1:25" ht="15.75" thickTop="1"/>
  </sheetData>
  <pageMargins left="0.7" right="0.7" top="0.75" bottom="0.75" header="0.3" footer="0.3"/>
  <pageSetup paperSize="9" orientation="portrait" r:id="rId1"/>
  <ignoredErrors>
    <ignoredError sqref="F29 R29:S29 F34 R34:S34 F37 R37:S37 F41 R41:S41" 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4DEDA4-D562-4C63-ACDB-FB1BB6996193}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pivot</vt:lpstr>
      <vt:lpstr>Grunntafla</vt:lpstr>
      <vt:lpstr>Filter</vt:lpstr>
      <vt:lpstr>Samreknir skólar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Valgerður Freyja Ágústsdóttir</dc:creator>
  <cp:lastModifiedBy>Valgerður Freyja Ágústsdóttir</cp:lastModifiedBy>
  <dcterms:created xsi:type="dcterms:W3CDTF">2021-11-15T15:03:08Z</dcterms:created>
  <dcterms:modified xsi:type="dcterms:W3CDTF">2022-01-04T11:49:15Z</dcterms:modified>
</cp:coreProperties>
</file>