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band-my.sharepoint.com/personal/valgerdur_samband_is/Documents/Skólaskýrslan/uppl um skóla 2021/"/>
    </mc:Choice>
  </mc:AlternateContent>
  <xr:revisionPtr revIDLastSave="111" documentId="8_{75D392AF-AE86-47D4-9F67-528EF2041A86}" xr6:coauthVersionLast="46" xr6:coauthVersionMax="46" xr10:uidLastSave="{4EAED0B7-5634-4BD7-9E82-BECC40E7D985}"/>
  <bookViews>
    <workbookView xWindow="-120" yWindow="-120" windowWidth="30960" windowHeight="16920" activeTab="3" xr2:uid="{72614FBA-0A75-4077-8857-07589BDBEB1E}"/>
  </bookViews>
  <sheets>
    <sheet name="Pivot" sheetId="9" r:id="rId1"/>
    <sheet name="Grunntafla" sheetId="1" r:id="rId2"/>
    <sheet name="Filter" sheetId="2" r:id="rId3"/>
    <sheet name="Samreknir" sheetId="4" r:id="rId4"/>
  </sheets>
  <calcPr calcId="191029"/>
  <pivotCaches>
    <pivotCache cacheId="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" i="4" l="1"/>
  <c r="P39" i="4"/>
  <c r="P38" i="4"/>
  <c r="P37" i="4"/>
  <c r="P36" i="4"/>
  <c r="P35" i="4"/>
  <c r="P34" i="4"/>
  <c r="P31" i="4"/>
  <c r="P32" i="4"/>
  <c r="P33" i="4"/>
  <c r="P30" i="4"/>
  <c r="P29" i="4"/>
  <c r="P24" i="4"/>
  <c r="P25" i="4"/>
  <c r="P26" i="4"/>
  <c r="P27" i="4"/>
  <c r="P28" i="4"/>
  <c r="P23" i="4"/>
  <c r="P22" i="4"/>
  <c r="P16" i="4"/>
  <c r="P17" i="4"/>
  <c r="P18" i="4"/>
  <c r="P19" i="4"/>
  <c r="P20" i="4"/>
  <c r="P21" i="4"/>
  <c r="P15" i="4"/>
  <c r="P14" i="4"/>
  <c r="P11" i="4"/>
  <c r="P12" i="4"/>
  <c r="P13" i="4"/>
  <c r="P10" i="4"/>
  <c r="P173" i="2"/>
  <c r="P172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58" i="2"/>
  <c r="P157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39" i="2"/>
  <c r="P138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21" i="2"/>
  <c r="P120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96" i="2"/>
  <c r="P95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78" i="2"/>
  <c r="P7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57" i="2"/>
  <c r="P56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34" i="2"/>
  <c r="P33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17" i="2"/>
  <c r="P16" i="2"/>
  <c r="P9" i="2"/>
  <c r="P10" i="2"/>
  <c r="P11" i="2"/>
  <c r="P12" i="2"/>
  <c r="P13" i="2"/>
  <c r="P14" i="2"/>
  <c r="P15" i="2"/>
  <c r="P8" i="2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9" i="1"/>
  <c r="P8" i="1"/>
  <c r="Z163" i="1"/>
  <c r="AA39" i="4"/>
  <c r="Z39" i="4"/>
  <c r="Y39" i="4"/>
  <c r="X39" i="4"/>
  <c r="AA38" i="4"/>
  <c r="Z38" i="4"/>
  <c r="Y38" i="4"/>
  <c r="X38" i="4"/>
  <c r="X37" i="4"/>
  <c r="W37" i="4"/>
  <c r="Z37" i="4" s="1"/>
  <c r="V37" i="4"/>
  <c r="Y37" i="4" s="1"/>
  <c r="U37" i="4"/>
  <c r="U40" i="4" s="1"/>
  <c r="T37" i="4"/>
  <c r="S37" i="4"/>
  <c r="S40" i="4" s="1"/>
  <c r="R37" i="4"/>
  <c r="R40" i="4" s="1"/>
  <c r="Q37" i="4"/>
  <c r="Q40" i="4" s="1"/>
  <c r="O37" i="4"/>
  <c r="N37" i="4"/>
  <c r="L37" i="4"/>
  <c r="K37" i="4"/>
  <c r="K40" i="4" s="1"/>
  <c r="J37" i="4"/>
  <c r="M37" i="4" s="1"/>
  <c r="I37" i="4"/>
  <c r="I40" i="4" s="1"/>
  <c r="H37" i="4"/>
  <c r="H40" i="4" s="1"/>
  <c r="G37" i="4"/>
  <c r="F37" i="4"/>
  <c r="E37" i="4"/>
  <c r="E40" i="4" s="1"/>
  <c r="D37" i="4"/>
  <c r="AA36" i="4"/>
  <c r="Z36" i="4"/>
  <c r="Y36" i="4"/>
  <c r="X36" i="4"/>
  <c r="AA35" i="4"/>
  <c r="Z35" i="4"/>
  <c r="Y35" i="4"/>
  <c r="X35" i="4"/>
  <c r="Z34" i="4"/>
  <c r="X34" i="4"/>
  <c r="W34" i="4"/>
  <c r="V34" i="4"/>
  <c r="Y34" i="4" s="1"/>
  <c r="U34" i="4"/>
  <c r="T34" i="4"/>
  <c r="S34" i="4"/>
  <c r="R34" i="4"/>
  <c r="AA34" i="4" s="1"/>
  <c r="Q34" i="4"/>
  <c r="O34" i="4"/>
  <c r="N34" i="4"/>
  <c r="L34" i="4"/>
  <c r="K34" i="4"/>
  <c r="J34" i="4"/>
  <c r="M34" i="4" s="1"/>
  <c r="I34" i="4"/>
  <c r="H34" i="4"/>
  <c r="G34" i="4"/>
  <c r="F34" i="4"/>
  <c r="E34" i="4"/>
  <c r="D34" i="4"/>
  <c r="AA33" i="4"/>
  <c r="Z33" i="4"/>
  <c r="Y33" i="4"/>
  <c r="X33" i="4"/>
  <c r="AA32" i="4"/>
  <c r="Z32" i="4"/>
  <c r="Y32" i="4"/>
  <c r="X32" i="4"/>
  <c r="AA31" i="4"/>
  <c r="Z31" i="4"/>
  <c r="Y31" i="4"/>
  <c r="X31" i="4"/>
  <c r="AA30" i="4"/>
  <c r="Z30" i="4"/>
  <c r="Y30" i="4"/>
  <c r="X30" i="4"/>
  <c r="W29" i="4"/>
  <c r="Z29" i="4" s="1"/>
  <c r="V29" i="4"/>
  <c r="U29" i="4"/>
  <c r="T29" i="4"/>
  <c r="T40" i="4" s="1"/>
  <c r="S29" i="4"/>
  <c r="R29" i="4"/>
  <c r="AA29" i="4" s="1"/>
  <c r="Q29" i="4"/>
  <c r="O29" i="4"/>
  <c r="O40" i="4" s="1"/>
  <c r="N29" i="4"/>
  <c r="N40" i="4" s="1"/>
  <c r="L29" i="4"/>
  <c r="L40" i="4" s="1"/>
  <c r="K29" i="4"/>
  <c r="J29" i="4"/>
  <c r="M29" i="4" s="1"/>
  <c r="I29" i="4"/>
  <c r="H29" i="4"/>
  <c r="G29" i="4"/>
  <c r="G40" i="4" s="1"/>
  <c r="F29" i="4"/>
  <c r="F40" i="4" s="1"/>
  <c r="E29" i="4"/>
  <c r="D29" i="4"/>
  <c r="AA28" i="4"/>
  <c r="Z28" i="4"/>
  <c r="Y28" i="4"/>
  <c r="X28" i="4"/>
  <c r="AA27" i="4"/>
  <c r="Z27" i="4"/>
  <c r="Y27" i="4"/>
  <c r="X27" i="4"/>
  <c r="AA26" i="4"/>
  <c r="Z26" i="4"/>
  <c r="Y26" i="4"/>
  <c r="X26" i="4"/>
  <c r="AA25" i="4"/>
  <c r="Z25" i="4"/>
  <c r="Y25" i="4"/>
  <c r="X25" i="4"/>
  <c r="AA24" i="4"/>
  <c r="Z24" i="4"/>
  <c r="Y24" i="4"/>
  <c r="X24" i="4"/>
  <c r="AA23" i="4"/>
  <c r="Z23" i="4"/>
  <c r="Y23" i="4"/>
  <c r="X23" i="4"/>
  <c r="W22" i="4"/>
  <c r="V22" i="4"/>
  <c r="Y22" i="4" s="1"/>
  <c r="U22" i="4"/>
  <c r="T22" i="4"/>
  <c r="Z22" i="4" s="1"/>
  <c r="S22" i="4"/>
  <c r="R22" i="4"/>
  <c r="AA22" i="4" s="1"/>
  <c r="Q22" i="4"/>
  <c r="O22" i="4"/>
  <c r="N22" i="4"/>
  <c r="L22" i="4"/>
  <c r="K22" i="4"/>
  <c r="J22" i="4"/>
  <c r="M22" i="4" s="1"/>
  <c r="I22" i="4"/>
  <c r="H22" i="4"/>
  <c r="G22" i="4"/>
  <c r="F22" i="4"/>
  <c r="E22" i="4"/>
  <c r="D22" i="4"/>
  <c r="AA21" i="4"/>
  <c r="Z21" i="4"/>
  <c r="Y21" i="4"/>
  <c r="X21" i="4"/>
  <c r="AA20" i="4"/>
  <c r="Z20" i="4"/>
  <c r="Y20" i="4"/>
  <c r="X20" i="4"/>
  <c r="AA19" i="4"/>
  <c r="Z19" i="4"/>
  <c r="Y19" i="4"/>
  <c r="X19" i="4"/>
  <c r="AA18" i="4"/>
  <c r="Z18" i="4"/>
  <c r="Y18" i="4"/>
  <c r="X18" i="4"/>
  <c r="AA17" i="4"/>
  <c r="Z17" i="4"/>
  <c r="Y17" i="4"/>
  <c r="X17" i="4"/>
  <c r="AA16" i="4"/>
  <c r="Z16" i="4"/>
  <c r="Y16" i="4"/>
  <c r="X16" i="4"/>
  <c r="AA15" i="4"/>
  <c r="Z15" i="4"/>
  <c r="Y15" i="4"/>
  <c r="X15" i="4"/>
  <c r="U14" i="4"/>
  <c r="T14" i="4"/>
  <c r="S14" i="4"/>
  <c r="R14" i="4"/>
  <c r="AA14" i="4" s="1"/>
  <c r="Q14" i="4"/>
  <c r="O14" i="4"/>
  <c r="N14" i="4"/>
  <c r="M14" i="4"/>
  <c r="L14" i="4"/>
  <c r="K14" i="4"/>
  <c r="J14" i="4"/>
  <c r="I14" i="4"/>
  <c r="H14" i="4"/>
  <c r="G14" i="4"/>
  <c r="F14" i="4"/>
  <c r="E14" i="4"/>
  <c r="D14" i="4"/>
  <c r="AA13" i="4"/>
  <c r="Z13" i="4"/>
  <c r="Y13" i="4"/>
  <c r="X13" i="4"/>
  <c r="AA12" i="4"/>
  <c r="Y12" i="4"/>
  <c r="V12" i="4"/>
  <c r="X12" i="4" s="1"/>
  <c r="AA11" i="4"/>
  <c r="Z11" i="4"/>
  <c r="Y11" i="4"/>
  <c r="X11" i="4"/>
  <c r="AA10" i="4"/>
  <c r="Z10" i="4"/>
  <c r="Y10" i="4"/>
  <c r="X10" i="4"/>
  <c r="W172" i="2"/>
  <c r="Z172" i="2" s="1"/>
  <c r="V172" i="2"/>
  <c r="Y172" i="2" s="1"/>
  <c r="U172" i="2"/>
  <c r="U173" i="2" s="1"/>
  <c r="T172" i="2"/>
  <c r="T173" i="2" s="1"/>
  <c r="S172" i="2"/>
  <c r="S173" i="2" s="1"/>
  <c r="R172" i="2"/>
  <c r="AA172" i="2" s="1"/>
  <c r="Q172" i="2"/>
  <c r="Q173" i="2" s="1"/>
  <c r="N172" i="2"/>
  <c r="N173" i="2" s="1"/>
  <c r="L172" i="2"/>
  <c r="L173" i="2" s="1"/>
  <c r="K172" i="2"/>
  <c r="K173" i="2" s="1"/>
  <c r="J172" i="2"/>
  <c r="J173" i="2" s="1"/>
  <c r="M173" i="2" s="1"/>
  <c r="I172" i="2"/>
  <c r="I173" i="2" s="1"/>
  <c r="H172" i="2"/>
  <c r="H173" i="2" s="1"/>
  <c r="G172" i="2"/>
  <c r="G173" i="2" s="1"/>
  <c r="F172" i="2"/>
  <c r="F173" i="2" s="1"/>
  <c r="E172" i="2"/>
  <c r="E173" i="2" s="1"/>
  <c r="D172" i="2"/>
  <c r="AA171" i="2"/>
  <c r="Z171" i="2"/>
  <c r="Y171" i="2"/>
  <c r="X171" i="2"/>
  <c r="O171" i="2"/>
  <c r="AA170" i="2"/>
  <c r="Z170" i="2"/>
  <c r="Y170" i="2"/>
  <c r="X170" i="2"/>
  <c r="O170" i="2"/>
  <c r="O169" i="2"/>
  <c r="AA168" i="2"/>
  <c r="Z168" i="2"/>
  <c r="Y168" i="2"/>
  <c r="X168" i="2"/>
  <c r="O168" i="2"/>
  <c r="AA167" i="2"/>
  <c r="Z167" i="2"/>
  <c r="Y167" i="2"/>
  <c r="X167" i="2"/>
  <c r="O167" i="2"/>
  <c r="AA166" i="2"/>
  <c r="Z166" i="2"/>
  <c r="Y166" i="2"/>
  <c r="X166" i="2"/>
  <c r="O166" i="2"/>
  <c r="AA165" i="2"/>
  <c r="Z165" i="2"/>
  <c r="Y165" i="2"/>
  <c r="X165" i="2"/>
  <c r="O165" i="2"/>
  <c r="AA164" i="2"/>
  <c r="Z164" i="2"/>
  <c r="Y164" i="2"/>
  <c r="X164" i="2"/>
  <c r="O164" i="2"/>
  <c r="AA163" i="2"/>
  <c r="Z163" i="2"/>
  <c r="Y163" i="2"/>
  <c r="X163" i="2"/>
  <c r="O163" i="2"/>
  <c r="AA162" i="2"/>
  <c r="Z162" i="2"/>
  <c r="Y162" i="2"/>
  <c r="X162" i="2"/>
  <c r="O162" i="2"/>
  <c r="AA161" i="2"/>
  <c r="Z161" i="2"/>
  <c r="Y161" i="2"/>
  <c r="X161" i="2"/>
  <c r="O161" i="2"/>
  <c r="AA160" i="2"/>
  <c r="Z160" i="2"/>
  <c r="Y160" i="2"/>
  <c r="X160" i="2"/>
  <c r="O160" i="2"/>
  <c r="AA159" i="2"/>
  <c r="Z159" i="2"/>
  <c r="Y159" i="2"/>
  <c r="X159" i="2"/>
  <c r="O159" i="2"/>
  <c r="AA158" i="2"/>
  <c r="Z158" i="2"/>
  <c r="Y158" i="2"/>
  <c r="X158" i="2"/>
  <c r="O158" i="2"/>
  <c r="O172" i="2" s="1"/>
  <c r="W157" i="2"/>
  <c r="Z157" i="2" s="1"/>
  <c r="V157" i="2"/>
  <c r="Y157" i="2" s="1"/>
  <c r="U157" i="2"/>
  <c r="T157" i="2"/>
  <c r="S157" i="2"/>
  <c r="R157" i="2"/>
  <c r="AA157" i="2" s="1"/>
  <c r="Q157" i="2"/>
  <c r="N157" i="2"/>
  <c r="L157" i="2"/>
  <c r="K157" i="2"/>
  <c r="J157" i="2"/>
  <c r="M157" i="2" s="1"/>
  <c r="I157" i="2"/>
  <c r="H157" i="2"/>
  <c r="G157" i="2"/>
  <c r="F157" i="2"/>
  <c r="E157" i="2"/>
  <c r="D157" i="2"/>
  <c r="AA156" i="2"/>
  <c r="Z156" i="2"/>
  <c r="Y156" i="2"/>
  <c r="X156" i="2"/>
  <c r="O156" i="2"/>
  <c r="AA155" i="2"/>
  <c r="Z155" i="2"/>
  <c r="Y155" i="2"/>
  <c r="X155" i="2"/>
  <c r="O155" i="2"/>
  <c r="AA154" i="2"/>
  <c r="Z154" i="2"/>
  <c r="Y154" i="2"/>
  <c r="X154" i="2"/>
  <c r="O154" i="2"/>
  <c r="AA153" i="2"/>
  <c r="Z153" i="2"/>
  <c r="Y153" i="2"/>
  <c r="X153" i="2"/>
  <c r="O153" i="2"/>
  <c r="AA152" i="2"/>
  <c r="Z152" i="2"/>
  <c r="Y152" i="2"/>
  <c r="X152" i="2"/>
  <c r="O152" i="2"/>
  <c r="AA151" i="2"/>
  <c r="Z151" i="2"/>
  <c r="Y151" i="2"/>
  <c r="X151" i="2"/>
  <c r="O151" i="2"/>
  <c r="AA150" i="2"/>
  <c r="Z150" i="2"/>
  <c r="Y150" i="2"/>
  <c r="X150" i="2"/>
  <c r="O150" i="2"/>
  <c r="AA149" i="2"/>
  <c r="Z149" i="2"/>
  <c r="Y149" i="2"/>
  <c r="X149" i="2"/>
  <c r="O149" i="2"/>
  <c r="AA148" i="2"/>
  <c r="Z148" i="2"/>
  <c r="Y148" i="2"/>
  <c r="X148" i="2"/>
  <c r="O148" i="2"/>
  <c r="AA147" i="2"/>
  <c r="Z147" i="2"/>
  <c r="Y147" i="2"/>
  <c r="X147" i="2"/>
  <c r="O147" i="2"/>
  <c r="AA146" i="2"/>
  <c r="Z146" i="2"/>
  <c r="Y146" i="2"/>
  <c r="X146" i="2"/>
  <c r="O146" i="2"/>
  <c r="AA145" i="2"/>
  <c r="Z145" i="2"/>
  <c r="Y145" i="2"/>
  <c r="X145" i="2"/>
  <c r="O145" i="2"/>
  <c r="AA144" i="2"/>
  <c r="Z144" i="2"/>
  <c r="Y144" i="2"/>
  <c r="X144" i="2"/>
  <c r="O144" i="2"/>
  <c r="AA143" i="2"/>
  <c r="Z143" i="2"/>
  <c r="Y143" i="2"/>
  <c r="X143" i="2"/>
  <c r="O143" i="2"/>
  <c r="AA142" i="2"/>
  <c r="Z142" i="2"/>
  <c r="Y142" i="2"/>
  <c r="X142" i="2"/>
  <c r="O142" i="2"/>
  <c r="AA141" i="2"/>
  <c r="Z141" i="2"/>
  <c r="Y141" i="2"/>
  <c r="X141" i="2"/>
  <c r="O141" i="2"/>
  <c r="AA140" i="2"/>
  <c r="Z140" i="2"/>
  <c r="Y140" i="2"/>
  <c r="X140" i="2"/>
  <c r="O140" i="2"/>
  <c r="AA139" i="2"/>
  <c r="Z139" i="2"/>
  <c r="Y139" i="2"/>
  <c r="X139" i="2"/>
  <c r="O139" i="2"/>
  <c r="O157" i="2" s="1"/>
  <c r="X138" i="2"/>
  <c r="W138" i="2"/>
  <c r="Z138" i="2" s="1"/>
  <c r="V138" i="2"/>
  <c r="Y138" i="2" s="1"/>
  <c r="U138" i="2"/>
  <c r="T138" i="2"/>
  <c r="S138" i="2"/>
  <c r="R138" i="2"/>
  <c r="Q138" i="2"/>
  <c r="N138" i="2"/>
  <c r="L138" i="2"/>
  <c r="K138" i="2"/>
  <c r="J138" i="2"/>
  <c r="M138" i="2" s="1"/>
  <c r="I138" i="2"/>
  <c r="H138" i="2"/>
  <c r="G138" i="2"/>
  <c r="F138" i="2"/>
  <c r="E138" i="2"/>
  <c r="D138" i="2"/>
  <c r="AA138" i="2" s="1"/>
  <c r="AA137" i="2"/>
  <c r="Z137" i="2"/>
  <c r="Y137" i="2"/>
  <c r="X137" i="2"/>
  <c r="O137" i="2"/>
  <c r="AA136" i="2"/>
  <c r="Z136" i="2"/>
  <c r="Y136" i="2"/>
  <c r="X136" i="2"/>
  <c r="O136" i="2"/>
  <c r="AA135" i="2"/>
  <c r="Z135" i="2"/>
  <c r="Y135" i="2"/>
  <c r="X135" i="2"/>
  <c r="O135" i="2"/>
  <c r="AA134" i="2"/>
  <c r="Z134" i="2"/>
  <c r="Y134" i="2"/>
  <c r="X134" i="2"/>
  <c r="O134" i="2"/>
  <c r="AA133" i="2"/>
  <c r="Z133" i="2"/>
  <c r="Y133" i="2"/>
  <c r="X133" i="2"/>
  <c r="O133" i="2"/>
  <c r="AA132" i="2"/>
  <c r="Z132" i="2"/>
  <c r="Y132" i="2"/>
  <c r="X132" i="2"/>
  <c r="O132" i="2"/>
  <c r="AA131" i="2"/>
  <c r="Z131" i="2"/>
  <c r="Y131" i="2"/>
  <c r="X131" i="2"/>
  <c r="O131" i="2"/>
  <c r="AA130" i="2"/>
  <c r="Z130" i="2"/>
  <c r="Y130" i="2"/>
  <c r="X130" i="2"/>
  <c r="O130" i="2"/>
  <c r="AA129" i="2"/>
  <c r="Z129" i="2"/>
  <c r="Y129" i="2"/>
  <c r="X129" i="2"/>
  <c r="O129" i="2"/>
  <c r="AA128" i="2"/>
  <c r="Z128" i="2"/>
  <c r="Y128" i="2"/>
  <c r="X128" i="2"/>
  <c r="O128" i="2"/>
  <c r="AA127" i="2"/>
  <c r="Z127" i="2"/>
  <c r="Y127" i="2"/>
  <c r="X127" i="2"/>
  <c r="O127" i="2"/>
  <c r="AA126" i="2"/>
  <c r="Z126" i="2"/>
  <c r="Y126" i="2"/>
  <c r="X126" i="2"/>
  <c r="O126" i="2"/>
  <c r="AA125" i="2"/>
  <c r="Z125" i="2"/>
  <c r="Y125" i="2"/>
  <c r="X125" i="2"/>
  <c r="O125" i="2"/>
  <c r="AA124" i="2"/>
  <c r="Z124" i="2"/>
  <c r="Y124" i="2"/>
  <c r="X124" i="2"/>
  <c r="O124" i="2"/>
  <c r="AA123" i="2"/>
  <c r="Z123" i="2"/>
  <c r="Y123" i="2"/>
  <c r="X123" i="2"/>
  <c r="O123" i="2"/>
  <c r="AA122" i="2"/>
  <c r="Z122" i="2"/>
  <c r="Y122" i="2"/>
  <c r="X122" i="2"/>
  <c r="O122" i="2"/>
  <c r="AA121" i="2"/>
  <c r="Z121" i="2"/>
  <c r="Y121" i="2"/>
  <c r="X121" i="2"/>
  <c r="O121" i="2"/>
  <c r="O138" i="2" s="1"/>
  <c r="W120" i="2"/>
  <c r="Z120" i="2" s="1"/>
  <c r="V120" i="2"/>
  <c r="Y120" i="2" s="1"/>
  <c r="U120" i="2"/>
  <c r="T120" i="2"/>
  <c r="S120" i="2"/>
  <c r="R120" i="2"/>
  <c r="Q120" i="2"/>
  <c r="N120" i="2"/>
  <c r="L120" i="2"/>
  <c r="M120" i="2" s="1"/>
  <c r="K120" i="2"/>
  <c r="J120" i="2"/>
  <c r="I120" i="2"/>
  <c r="H120" i="2"/>
  <c r="G120" i="2"/>
  <c r="F120" i="2"/>
  <c r="E120" i="2"/>
  <c r="D120" i="2"/>
  <c r="AA120" i="2" s="1"/>
  <c r="AA119" i="2"/>
  <c r="Z119" i="2"/>
  <c r="Y119" i="2"/>
  <c r="X119" i="2"/>
  <c r="O119" i="2"/>
  <c r="AA118" i="2"/>
  <c r="Z118" i="2"/>
  <c r="Y118" i="2"/>
  <c r="X118" i="2"/>
  <c r="O118" i="2"/>
  <c r="O117" i="2"/>
  <c r="AA116" i="2"/>
  <c r="Z116" i="2"/>
  <c r="Y116" i="2"/>
  <c r="X116" i="2"/>
  <c r="O116" i="2"/>
  <c r="AA115" i="2"/>
  <c r="Z115" i="2"/>
  <c r="Y115" i="2"/>
  <c r="X115" i="2"/>
  <c r="O115" i="2"/>
  <c r="AA114" i="2"/>
  <c r="Z114" i="2"/>
  <c r="Y114" i="2"/>
  <c r="X114" i="2"/>
  <c r="O114" i="2"/>
  <c r="AA113" i="2"/>
  <c r="Z113" i="2"/>
  <c r="Y113" i="2"/>
  <c r="X113" i="2"/>
  <c r="O113" i="2"/>
  <c r="AA112" i="2"/>
  <c r="Z112" i="2"/>
  <c r="Y112" i="2"/>
  <c r="X112" i="2"/>
  <c r="O112" i="2"/>
  <c r="AA111" i="2"/>
  <c r="Z111" i="2"/>
  <c r="Y111" i="2"/>
  <c r="X111" i="2"/>
  <c r="O111" i="2"/>
  <c r="AA110" i="2"/>
  <c r="Z110" i="2"/>
  <c r="Y110" i="2"/>
  <c r="X110" i="2"/>
  <c r="O110" i="2"/>
  <c r="O109" i="2"/>
  <c r="AA108" i="2"/>
  <c r="Z108" i="2"/>
  <c r="Y108" i="2"/>
  <c r="X108" i="2"/>
  <c r="O108" i="2"/>
  <c r="AA107" i="2"/>
  <c r="Z107" i="2"/>
  <c r="Y107" i="2"/>
  <c r="X107" i="2"/>
  <c r="O107" i="2"/>
  <c r="AA106" i="2"/>
  <c r="Z106" i="2"/>
  <c r="Y106" i="2"/>
  <c r="X106" i="2"/>
  <c r="O106" i="2"/>
  <c r="AA105" i="2"/>
  <c r="Z105" i="2"/>
  <c r="Y105" i="2"/>
  <c r="X105" i="2"/>
  <c r="O105" i="2"/>
  <c r="AA104" i="2"/>
  <c r="Z104" i="2"/>
  <c r="Y104" i="2"/>
  <c r="X104" i="2"/>
  <c r="O104" i="2"/>
  <c r="AA103" i="2"/>
  <c r="Z103" i="2"/>
  <c r="Y103" i="2"/>
  <c r="X103" i="2"/>
  <c r="O103" i="2"/>
  <c r="AA102" i="2"/>
  <c r="Z102" i="2"/>
  <c r="Y102" i="2"/>
  <c r="X102" i="2"/>
  <c r="O102" i="2"/>
  <c r="AA101" i="2"/>
  <c r="Z101" i="2"/>
  <c r="Y101" i="2"/>
  <c r="X101" i="2"/>
  <c r="O101" i="2"/>
  <c r="AA100" i="2"/>
  <c r="Z100" i="2"/>
  <c r="Y100" i="2"/>
  <c r="X100" i="2"/>
  <c r="O100" i="2"/>
  <c r="AA99" i="2"/>
  <c r="Z99" i="2"/>
  <c r="Y99" i="2"/>
  <c r="X99" i="2"/>
  <c r="O99" i="2"/>
  <c r="AA98" i="2"/>
  <c r="Z98" i="2"/>
  <c r="Y98" i="2"/>
  <c r="X98" i="2"/>
  <c r="O98" i="2"/>
  <c r="AA97" i="2"/>
  <c r="Z97" i="2"/>
  <c r="Y97" i="2"/>
  <c r="X97" i="2"/>
  <c r="O97" i="2"/>
  <c r="AA96" i="2"/>
  <c r="Z96" i="2"/>
  <c r="Y96" i="2"/>
  <c r="X96" i="2"/>
  <c r="O96" i="2"/>
  <c r="O120" i="2" s="1"/>
  <c r="W95" i="2"/>
  <c r="Z95" i="2" s="1"/>
  <c r="V95" i="2"/>
  <c r="Y95" i="2" s="1"/>
  <c r="U95" i="2"/>
  <c r="T95" i="2"/>
  <c r="S95" i="2"/>
  <c r="R95" i="2"/>
  <c r="Q95" i="2"/>
  <c r="N95" i="2"/>
  <c r="M95" i="2"/>
  <c r="L95" i="2"/>
  <c r="K95" i="2"/>
  <c r="J95" i="2"/>
  <c r="I95" i="2"/>
  <c r="H95" i="2"/>
  <c r="G95" i="2"/>
  <c r="F95" i="2"/>
  <c r="E95" i="2"/>
  <c r="D95" i="2"/>
  <c r="AA95" i="2" s="1"/>
  <c r="AA94" i="2"/>
  <c r="Z94" i="2"/>
  <c r="Y94" i="2"/>
  <c r="X94" i="2"/>
  <c r="O94" i="2"/>
  <c r="AA93" i="2"/>
  <c r="Z93" i="2"/>
  <c r="Y93" i="2"/>
  <c r="X93" i="2"/>
  <c r="O93" i="2"/>
  <c r="AA92" i="2"/>
  <c r="Z92" i="2"/>
  <c r="Y92" i="2"/>
  <c r="X92" i="2"/>
  <c r="O92" i="2"/>
  <c r="AA91" i="2"/>
  <c r="Z91" i="2"/>
  <c r="Y91" i="2"/>
  <c r="X91" i="2"/>
  <c r="O91" i="2"/>
  <c r="AA90" i="2"/>
  <c r="Z90" i="2"/>
  <c r="Y90" i="2"/>
  <c r="X90" i="2"/>
  <c r="O90" i="2"/>
  <c r="AA89" i="2"/>
  <c r="Z89" i="2"/>
  <c r="Y89" i="2"/>
  <c r="X89" i="2"/>
  <c r="O89" i="2"/>
  <c r="AA88" i="2"/>
  <c r="Z88" i="2"/>
  <c r="Y88" i="2"/>
  <c r="X88" i="2"/>
  <c r="O88" i="2"/>
  <c r="AA87" i="2"/>
  <c r="Z87" i="2"/>
  <c r="Y87" i="2"/>
  <c r="X87" i="2"/>
  <c r="O87" i="2"/>
  <c r="AA86" i="2"/>
  <c r="Z86" i="2"/>
  <c r="Y86" i="2"/>
  <c r="X86" i="2"/>
  <c r="O86" i="2"/>
  <c r="AA85" i="2"/>
  <c r="Z85" i="2"/>
  <c r="Y85" i="2"/>
  <c r="X85" i="2"/>
  <c r="O85" i="2"/>
  <c r="AA84" i="2"/>
  <c r="Z84" i="2"/>
  <c r="Y84" i="2"/>
  <c r="X84" i="2"/>
  <c r="O84" i="2"/>
  <c r="AA83" i="2"/>
  <c r="Z83" i="2"/>
  <c r="Y83" i="2"/>
  <c r="X83" i="2"/>
  <c r="O83" i="2"/>
  <c r="AA82" i="2"/>
  <c r="Z82" i="2"/>
  <c r="Y82" i="2"/>
  <c r="X82" i="2"/>
  <c r="O82" i="2"/>
  <c r="AA81" i="2"/>
  <c r="Z81" i="2"/>
  <c r="Y81" i="2"/>
  <c r="X81" i="2"/>
  <c r="O81" i="2"/>
  <c r="AA80" i="2"/>
  <c r="Z80" i="2"/>
  <c r="Y80" i="2"/>
  <c r="X80" i="2"/>
  <c r="O80" i="2"/>
  <c r="AA79" i="2"/>
  <c r="Z79" i="2"/>
  <c r="Y79" i="2"/>
  <c r="X79" i="2"/>
  <c r="O79" i="2"/>
  <c r="AA78" i="2"/>
  <c r="Z78" i="2"/>
  <c r="Y78" i="2"/>
  <c r="X78" i="2"/>
  <c r="O78" i="2"/>
  <c r="O95" i="2" s="1"/>
  <c r="W77" i="2"/>
  <c r="Z77" i="2" s="1"/>
  <c r="V77" i="2"/>
  <c r="X77" i="2" s="1"/>
  <c r="U77" i="2"/>
  <c r="T77" i="2"/>
  <c r="Y77" i="2" s="1"/>
  <c r="S77" i="2"/>
  <c r="R77" i="2"/>
  <c r="Q77" i="2"/>
  <c r="N77" i="2"/>
  <c r="L77" i="2"/>
  <c r="M77" i="2" s="1"/>
  <c r="K77" i="2"/>
  <c r="J77" i="2"/>
  <c r="I77" i="2"/>
  <c r="H77" i="2"/>
  <c r="G77" i="2"/>
  <c r="F77" i="2"/>
  <c r="E77" i="2"/>
  <c r="D77" i="2"/>
  <c r="AA77" i="2" s="1"/>
  <c r="AA76" i="2"/>
  <c r="Z76" i="2"/>
  <c r="Y76" i="2"/>
  <c r="X76" i="2"/>
  <c r="O76" i="2"/>
  <c r="AA75" i="2"/>
  <c r="Z75" i="2"/>
  <c r="Y75" i="2"/>
  <c r="X75" i="2"/>
  <c r="O75" i="2"/>
  <c r="AA74" i="2"/>
  <c r="Z74" i="2"/>
  <c r="Y74" i="2"/>
  <c r="X74" i="2"/>
  <c r="O74" i="2"/>
  <c r="AA73" i="2"/>
  <c r="Z73" i="2"/>
  <c r="Y73" i="2"/>
  <c r="X73" i="2"/>
  <c r="O73" i="2"/>
  <c r="AA72" i="2"/>
  <c r="Z72" i="2"/>
  <c r="Y72" i="2"/>
  <c r="X72" i="2"/>
  <c r="O72" i="2"/>
  <c r="AA71" i="2"/>
  <c r="Z71" i="2"/>
  <c r="Y71" i="2"/>
  <c r="X71" i="2"/>
  <c r="O71" i="2"/>
  <c r="AA70" i="2"/>
  <c r="Z70" i="2"/>
  <c r="Y70" i="2"/>
  <c r="X70" i="2"/>
  <c r="O70" i="2"/>
  <c r="AA69" i="2"/>
  <c r="Z69" i="2"/>
  <c r="Y69" i="2"/>
  <c r="X69" i="2"/>
  <c r="O69" i="2"/>
  <c r="AA68" i="2"/>
  <c r="Z68" i="2"/>
  <c r="Y68" i="2"/>
  <c r="X68" i="2"/>
  <c r="O68" i="2"/>
  <c r="AA67" i="2"/>
  <c r="Z67" i="2"/>
  <c r="Y67" i="2"/>
  <c r="X67" i="2"/>
  <c r="O67" i="2"/>
  <c r="AA66" i="2"/>
  <c r="Z66" i="2"/>
  <c r="Y66" i="2"/>
  <c r="X66" i="2"/>
  <c r="O66" i="2"/>
  <c r="AA65" i="2"/>
  <c r="Z65" i="2"/>
  <c r="Y65" i="2"/>
  <c r="X65" i="2"/>
  <c r="O65" i="2"/>
  <c r="AA64" i="2"/>
  <c r="Z64" i="2"/>
  <c r="Y64" i="2"/>
  <c r="X64" i="2"/>
  <c r="O64" i="2"/>
  <c r="AA63" i="2"/>
  <c r="Z63" i="2"/>
  <c r="Y63" i="2"/>
  <c r="X63" i="2"/>
  <c r="O63" i="2"/>
  <c r="AA62" i="2"/>
  <c r="Z62" i="2"/>
  <c r="Y62" i="2"/>
  <c r="X62" i="2"/>
  <c r="O62" i="2"/>
  <c r="AA61" i="2"/>
  <c r="Z61" i="2"/>
  <c r="Y61" i="2"/>
  <c r="X61" i="2"/>
  <c r="O61" i="2"/>
  <c r="AA60" i="2"/>
  <c r="Z60" i="2"/>
  <c r="Y60" i="2"/>
  <c r="X60" i="2"/>
  <c r="O60" i="2"/>
  <c r="AA59" i="2"/>
  <c r="Z59" i="2"/>
  <c r="Y59" i="2"/>
  <c r="X59" i="2"/>
  <c r="O59" i="2"/>
  <c r="AA58" i="2"/>
  <c r="Z58" i="2"/>
  <c r="Y58" i="2"/>
  <c r="X58" i="2"/>
  <c r="O58" i="2"/>
  <c r="AA57" i="2"/>
  <c r="Z57" i="2"/>
  <c r="Y57" i="2"/>
  <c r="X57" i="2"/>
  <c r="O57" i="2"/>
  <c r="O77" i="2" s="1"/>
  <c r="W56" i="2"/>
  <c r="Z56" i="2" s="1"/>
  <c r="V56" i="2"/>
  <c r="X56" i="2" s="1"/>
  <c r="U56" i="2"/>
  <c r="T56" i="2"/>
  <c r="Y56" i="2" s="1"/>
  <c r="S56" i="2"/>
  <c r="R56" i="2"/>
  <c r="Q56" i="2"/>
  <c r="N56" i="2"/>
  <c r="L56" i="2"/>
  <c r="M56" i="2" s="1"/>
  <c r="K56" i="2"/>
  <c r="J56" i="2"/>
  <c r="I56" i="2"/>
  <c r="H56" i="2"/>
  <c r="G56" i="2"/>
  <c r="F56" i="2"/>
  <c r="E56" i="2"/>
  <c r="D56" i="2"/>
  <c r="AA56" i="2" s="1"/>
  <c r="AA55" i="2"/>
  <c r="Z55" i="2"/>
  <c r="Y55" i="2"/>
  <c r="X55" i="2"/>
  <c r="O55" i="2"/>
  <c r="AA54" i="2"/>
  <c r="Z54" i="2"/>
  <c r="Y54" i="2"/>
  <c r="X54" i="2"/>
  <c r="O54" i="2"/>
  <c r="AA53" i="2"/>
  <c r="Z53" i="2"/>
  <c r="Y53" i="2"/>
  <c r="X53" i="2"/>
  <c r="O53" i="2"/>
  <c r="AA52" i="2"/>
  <c r="Z52" i="2"/>
  <c r="Y52" i="2"/>
  <c r="X52" i="2"/>
  <c r="O52" i="2"/>
  <c r="AA51" i="2"/>
  <c r="Z51" i="2"/>
  <c r="Y51" i="2"/>
  <c r="X51" i="2"/>
  <c r="O51" i="2"/>
  <c r="AA50" i="2"/>
  <c r="Z50" i="2"/>
  <c r="Y50" i="2"/>
  <c r="X50" i="2"/>
  <c r="O50" i="2"/>
  <c r="AA49" i="2"/>
  <c r="Z49" i="2"/>
  <c r="Y49" i="2"/>
  <c r="X49" i="2"/>
  <c r="O49" i="2"/>
  <c r="AA48" i="2"/>
  <c r="Z48" i="2"/>
  <c r="Y48" i="2"/>
  <c r="X48" i="2"/>
  <c r="O48" i="2"/>
  <c r="AA47" i="2"/>
  <c r="Z47" i="2"/>
  <c r="Y47" i="2"/>
  <c r="X47" i="2"/>
  <c r="O47" i="2"/>
  <c r="AA46" i="2"/>
  <c r="Z46" i="2"/>
  <c r="Y46" i="2"/>
  <c r="X46" i="2"/>
  <c r="O46" i="2"/>
  <c r="AA45" i="2"/>
  <c r="Z45" i="2"/>
  <c r="Y45" i="2"/>
  <c r="X45" i="2"/>
  <c r="O45" i="2"/>
  <c r="AA44" i="2"/>
  <c r="Z44" i="2"/>
  <c r="Y44" i="2"/>
  <c r="X44" i="2"/>
  <c r="O44" i="2"/>
  <c r="AA43" i="2"/>
  <c r="Z43" i="2"/>
  <c r="Y43" i="2"/>
  <c r="X43" i="2"/>
  <c r="O43" i="2"/>
  <c r="AA42" i="2"/>
  <c r="Z42" i="2"/>
  <c r="Y42" i="2"/>
  <c r="X42" i="2"/>
  <c r="O42" i="2"/>
  <c r="AA41" i="2"/>
  <c r="Z41" i="2"/>
  <c r="Y41" i="2"/>
  <c r="X41" i="2"/>
  <c r="O41" i="2"/>
  <c r="AA40" i="2"/>
  <c r="Z40" i="2"/>
  <c r="Y40" i="2"/>
  <c r="X40" i="2"/>
  <c r="O40" i="2"/>
  <c r="AA39" i="2"/>
  <c r="Z39" i="2"/>
  <c r="Y39" i="2"/>
  <c r="X39" i="2"/>
  <c r="O39" i="2"/>
  <c r="AA38" i="2"/>
  <c r="Z38" i="2"/>
  <c r="Y38" i="2"/>
  <c r="X38" i="2"/>
  <c r="O38" i="2"/>
  <c r="AA37" i="2"/>
  <c r="Z37" i="2"/>
  <c r="Y37" i="2"/>
  <c r="X37" i="2"/>
  <c r="O37" i="2"/>
  <c r="AA36" i="2"/>
  <c r="Z36" i="2"/>
  <c r="Y36" i="2"/>
  <c r="X36" i="2"/>
  <c r="O36" i="2"/>
  <c r="AA35" i="2"/>
  <c r="Z35" i="2"/>
  <c r="Y35" i="2"/>
  <c r="X35" i="2"/>
  <c r="O35" i="2"/>
  <c r="AA34" i="2"/>
  <c r="Z34" i="2"/>
  <c r="Y34" i="2"/>
  <c r="X34" i="2"/>
  <c r="O34" i="2"/>
  <c r="O56" i="2" s="1"/>
  <c r="AA33" i="2"/>
  <c r="Y33" i="2"/>
  <c r="X33" i="2"/>
  <c r="W33" i="2"/>
  <c r="Z33" i="2" s="1"/>
  <c r="V33" i="2"/>
  <c r="U33" i="2"/>
  <c r="T33" i="2"/>
  <c r="S33" i="2"/>
  <c r="R33" i="2"/>
  <c r="Q33" i="2"/>
  <c r="N33" i="2"/>
  <c r="L33" i="2"/>
  <c r="K33" i="2"/>
  <c r="J33" i="2"/>
  <c r="M33" i="2" s="1"/>
  <c r="I33" i="2"/>
  <c r="H33" i="2"/>
  <c r="G33" i="2"/>
  <c r="F33" i="2"/>
  <c r="E33" i="2"/>
  <c r="D33" i="2"/>
  <c r="AA32" i="2"/>
  <c r="Z32" i="2"/>
  <c r="Y32" i="2"/>
  <c r="X32" i="2"/>
  <c r="O32" i="2"/>
  <c r="AA31" i="2"/>
  <c r="Z31" i="2"/>
  <c r="Y31" i="2"/>
  <c r="X31" i="2"/>
  <c r="O31" i="2"/>
  <c r="AA30" i="2"/>
  <c r="Z30" i="2"/>
  <c r="Y30" i="2"/>
  <c r="X30" i="2"/>
  <c r="O30" i="2"/>
  <c r="AA29" i="2"/>
  <c r="Z29" i="2"/>
  <c r="Y29" i="2"/>
  <c r="X29" i="2"/>
  <c r="O29" i="2"/>
  <c r="AA28" i="2"/>
  <c r="Z28" i="2"/>
  <c r="Y28" i="2"/>
  <c r="X28" i="2"/>
  <c r="O28" i="2"/>
  <c r="AA27" i="2"/>
  <c r="Z27" i="2"/>
  <c r="Y27" i="2"/>
  <c r="X27" i="2"/>
  <c r="O27" i="2"/>
  <c r="AA26" i="2"/>
  <c r="Z26" i="2"/>
  <c r="Y26" i="2"/>
  <c r="X26" i="2"/>
  <c r="O26" i="2"/>
  <c r="AA25" i="2"/>
  <c r="Z25" i="2"/>
  <c r="Y25" i="2"/>
  <c r="X25" i="2"/>
  <c r="O25" i="2"/>
  <c r="AA24" i="2"/>
  <c r="Z24" i="2"/>
  <c r="Y24" i="2"/>
  <c r="X24" i="2"/>
  <c r="O24" i="2"/>
  <c r="AA23" i="2"/>
  <c r="Z23" i="2"/>
  <c r="Y23" i="2"/>
  <c r="X23" i="2"/>
  <c r="O23" i="2"/>
  <c r="AA22" i="2"/>
  <c r="Z22" i="2"/>
  <c r="Y22" i="2"/>
  <c r="X22" i="2"/>
  <c r="O22" i="2"/>
  <c r="AA21" i="2"/>
  <c r="Z21" i="2"/>
  <c r="Y21" i="2"/>
  <c r="X21" i="2"/>
  <c r="O21" i="2"/>
  <c r="AA20" i="2"/>
  <c r="Z20" i="2"/>
  <c r="Y20" i="2"/>
  <c r="X20" i="2"/>
  <c r="O20" i="2"/>
  <c r="AA19" i="2"/>
  <c r="Z19" i="2"/>
  <c r="Y19" i="2"/>
  <c r="X19" i="2"/>
  <c r="O19" i="2"/>
  <c r="O33" i="2" s="1"/>
  <c r="AA18" i="2"/>
  <c r="Z18" i="2"/>
  <c r="Y18" i="2"/>
  <c r="X18" i="2"/>
  <c r="O18" i="2"/>
  <c r="AA17" i="2"/>
  <c r="Z17" i="2"/>
  <c r="Y17" i="2"/>
  <c r="X17" i="2"/>
  <c r="O17" i="2"/>
  <c r="AA16" i="2"/>
  <c r="U16" i="2"/>
  <c r="T16" i="2"/>
  <c r="S16" i="2"/>
  <c r="R16" i="2"/>
  <c r="Q16" i="2"/>
  <c r="N16" i="2"/>
  <c r="L16" i="2"/>
  <c r="M16" i="2" s="1"/>
  <c r="K16" i="2"/>
  <c r="J16" i="2"/>
  <c r="I16" i="2"/>
  <c r="H16" i="2"/>
  <c r="G16" i="2"/>
  <c r="F16" i="2"/>
  <c r="E16" i="2"/>
  <c r="D16" i="2"/>
  <c r="AA15" i="2"/>
  <c r="Z15" i="2"/>
  <c r="Y15" i="2"/>
  <c r="X15" i="2"/>
  <c r="O15" i="2"/>
  <c r="AA14" i="2"/>
  <c r="Z14" i="2"/>
  <c r="Y14" i="2"/>
  <c r="X14" i="2"/>
  <c r="O14" i="2"/>
  <c r="O16" i="2" s="1"/>
  <c r="AA13" i="2"/>
  <c r="Z13" i="2"/>
  <c r="Y13" i="2"/>
  <c r="X13" i="2"/>
  <c r="O13" i="2"/>
  <c r="AA12" i="2"/>
  <c r="Y12" i="2"/>
  <c r="V12" i="2"/>
  <c r="V16" i="2" s="1"/>
  <c r="O12" i="2"/>
  <c r="AA11" i="2"/>
  <c r="Z11" i="2"/>
  <c r="Y11" i="2"/>
  <c r="X11" i="2"/>
  <c r="O11" i="2"/>
  <c r="AA10" i="2"/>
  <c r="Z10" i="2"/>
  <c r="Y10" i="2"/>
  <c r="X10" i="2"/>
  <c r="O10" i="2"/>
  <c r="AA9" i="2"/>
  <c r="Z9" i="2"/>
  <c r="Y9" i="2"/>
  <c r="X9" i="2"/>
  <c r="O9" i="2"/>
  <c r="AA8" i="2"/>
  <c r="Z8" i="2"/>
  <c r="Y8" i="2"/>
  <c r="X8" i="2"/>
  <c r="O8" i="2"/>
  <c r="U164" i="1"/>
  <c r="T164" i="1"/>
  <c r="S164" i="1"/>
  <c r="R164" i="1"/>
  <c r="AA164" i="1" s="1"/>
  <c r="Q164" i="1"/>
  <c r="N164" i="1"/>
  <c r="L164" i="1"/>
  <c r="K164" i="1"/>
  <c r="J164" i="1"/>
  <c r="M164" i="1" s="1"/>
  <c r="I164" i="1"/>
  <c r="H164" i="1"/>
  <c r="G164" i="1"/>
  <c r="F164" i="1"/>
  <c r="E164" i="1"/>
  <c r="D164" i="1"/>
  <c r="AA163" i="1"/>
  <c r="Y163" i="1"/>
  <c r="X163" i="1"/>
  <c r="O163" i="1"/>
  <c r="AA162" i="1"/>
  <c r="Z162" i="1"/>
  <c r="Y162" i="1"/>
  <c r="X162" i="1"/>
  <c r="O162" i="1"/>
  <c r="AA161" i="1"/>
  <c r="Z161" i="1"/>
  <c r="Y161" i="1"/>
  <c r="X161" i="1"/>
  <c r="O161" i="1"/>
  <c r="AA160" i="1"/>
  <c r="Z160" i="1"/>
  <c r="Y160" i="1"/>
  <c r="X160" i="1"/>
  <c r="O160" i="1"/>
  <c r="AA159" i="1"/>
  <c r="Z159" i="1"/>
  <c r="Y159" i="1"/>
  <c r="X159" i="1"/>
  <c r="O159" i="1"/>
  <c r="AA158" i="1"/>
  <c r="Z158" i="1"/>
  <c r="Y158" i="1"/>
  <c r="X158" i="1"/>
  <c r="O158" i="1"/>
  <c r="AA157" i="1"/>
  <c r="Z157" i="1"/>
  <c r="Y157" i="1"/>
  <c r="X157" i="1"/>
  <c r="O157" i="1"/>
  <c r="AA156" i="1"/>
  <c r="Z156" i="1"/>
  <c r="Y156" i="1"/>
  <c r="X156" i="1"/>
  <c r="O156" i="1"/>
  <c r="AA155" i="1"/>
  <c r="Z155" i="1"/>
  <c r="Y155" i="1"/>
  <c r="X155" i="1"/>
  <c r="O155" i="1"/>
  <c r="AA154" i="1"/>
  <c r="Z154" i="1"/>
  <c r="Y154" i="1"/>
  <c r="X154" i="1"/>
  <c r="O154" i="1"/>
  <c r="AA153" i="1"/>
  <c r="Z153" i="1"/>
  <c r="Y153" i="1"/>
  <c r="X153" i="1"/>
  <c r="O153" i="1"/>
  <c r="AA152" i="1"/>
  <c r="Z152" i="1"/>
  <c r="Y152" i="1"/>
  <c r="X152" i="1"/>
  <c r="O152" i="1"/>
  <c r="AA151" i="1"/>
  <c r="Z151" i="1"/>
  <c r="Y151" i="1"/>
  <c r="X151" i="1"/>
  <c r="O151" i="1"/>
  <c r="AA150" i="1"/>
  <c r="Z150" i="1"/>
  <c r="Y150" i="1"/>
  <c r="X150" i="1"/>
  <c r="O150" i="1"/>
  <c r="AA149" i="1"/>
  <c r="Z149" i="1"/>
  <c r="Y149" i="1"/>
  <c r="X149" i="1"/>
  <c r="O149" i="1"/>
  <c r="AA148" i="1"/>
  <c r="Z148" i="1"/>
  <c r="Y148" i="1"/>
  <c r="X148" i="1"/>
  <c r="O148" i="1"/>
  <c r="AA147" i="1"/>
  <c r="V147" i="1"/>
  <c r="Y147" i="1" s="1"/>
  <c r="O147" i="1"/>
  <c r="AA146" i="1"/>
  <c r="Z146" i="1"/>
  <c r="Y146" i="1"/>
  <c r="X146" i="1"/>
  <c r="O146" i="1"/>
  <c r="AA145" i="1"/>
  <c r="Z145" i="1"/>
  <c r="Y145" i="1"/>
  <c r="X145" i="1"/>
  <c r="O145" i="1"/>
  <c r="AA144" i="1"/>
  <c r="Z144" i="1"/>
  <c r="Y144" i="1"/>
  <c r="X144" i="1"/>
  <c r="O144" i="1"/>
  <c r="AA143" i="1"/>
  <c r="Z143" i="1"/>
  <c r="Y143" i="1"/>
  <c r="X143" i="1"/>
  <c r="O143" i="1"/>
  <c r="AA142" i="1"/>
  <c r="Z142" i="1"/>
  <c r="Y142" i="1"/>
  <c r="X142" i="1"/>
  <c r="O142" i="1"/>
  <c r="AA141" i="1"/>
  <c r="Z141" i="1"/>
  <c r="Y141" i="1"/>
  <c r="X141" i="1"/>
  <c r="O141" i="1"/>
  <c r="AA140" i="1"/>
  <c r="Z140" i="1"/>
  <c r="Y140" i="1"/>
  <c r="X140" i="1"/>
  <c r="O140" i="1"/>
  <c r="AA139" i="1"/>
  <c r="Z139" i="1"/>
  <c r="Y139" i="1"/>
  <c r="X139" i="1"/>
  <c r="O139" i="1"/>
  <c r="AA138" i="1"/>
  <c r="Z138" i="1"/>
  <c r="Y138" i="1"/>
  <c r="X138" i="1"/>
  <c r="O138" i="1"/>
  <c r="AA137" i="1"/>
  <c r="Z137" i="1"/>
  <c r="Y137" i="1"/>
  <c r="X137" i="1"/>
  <c r="O137" i="1"/>
  <c r="AA136" i="1"/>
  <c r="Z136" i="1"/>
  <c r="Y136" i="1"/>
  <c r="X136" i="1"/>
  <c r="O136" i="1"/>
  <c r="AA135" i="1"/>
  <c r="Z135" i="1"/>
  <c r="Y135" i="1"/>
  <c r="X135" i="1"/>
  <c r="O135" i="1"/>
  <c r="AA134" i="1"/>
  <c r="Z134" i="1"/>
  <c r="Y134" i="1"/>
  <c r="X134" i="1"/>
  <c r="O134" i="1"/>
  <c r="AA133" i="1"/>
  <c r="Z133" i="1"/>
  <c r="Y133" i="1"/>
  <c r="X133" i="1"/>
  <c r="O133" i="1"/>
  <c r="AA132" i="1"/>
  <c r="Z132" i="1"/>
  <c r="Y132" i="1"/>
  <c r="X132" i="1"/>
  <c r="O132" i="1"/>
  <c r="AA131" i="1"/>
  <c r="Z131" i="1"/>
  <c r="Y131" i="1"/>
  <c r="X131" i="1"/>
  <c r="O131" i="1"/>
  <c r="AA130" i="1"/>
  <c r="Z130" i="1"/>
  <c r="Y130" i="1"/>
  <c r="X130" i="1"/>
  <c r="O130" i="1"/>
  <c r="AA129" i="1"/>
  <c r="Z129" i="1"/>
  <c r="Y129" i="1"/>
  <c r="X129" i="1"/>
  <c r="O129" i="1"/>
  <c r="AA128" i="1"/>
  <c r="Z128" i="1"/>
  <c r="Y128" i="1"/>
  <c r="X128" i="1"/>
  <c r="O128" i="1"/>
  <c r="AA127" i="1"/>
  <c r="Z127" i="1"/>
  <c r="Y127" i="1"/>
  <c r="X127" i="1"/>
  <c r="O127" i="1"/>
  <c r="L127" i="1"/>
  <c r="AA126" i="1"/>
  <c r="Z126" i="1"/>
  <c r="Y126" i="1"/>
  <c r="X126" i="1"/>
  <c r="O126" i="1"/>
  <c r="AA125" i="1"/>
  <c r="Z125" i="1"/>
  <c r="Y125" i="1"/>
  <c r="X125" i="1"/>
  <c r="O125" i="1"/>
  <c r="AA124" i="1"/>
  <c r="Z124" i="1"/>
  <c r="Y124" i="1"/>
  <c r="X124" i="1"/>
  <c r="O124" i="1"/>
  <c r="AA123" i="1"/>
  <c r="Z123" i="1"/>
  <c r="Y123" i="1"/>
  <c r="X123" i="1"/>
  <c r="O123" i="1"/>
  <c r="AA122" i="1"/>
  <c r="Z122" i="1"/>
  <c r="Y122" i="1"/>
  <c r="X122" i="1"/>
  <c r="O122" i="1"/>
  <c r="M122" i="1"/>
  <c r="AA121" i="1"/>
  <c r="Z121" i="1"/>
  <c r="Y121" i="1"/>
  <c r="X121" i="1"/>
  <c r="O121" i="1"/>
  <c r="AA120" i="1"/>
  <c r="Z120" i="1"/>
  <c r="Y120" i="1"/>
  <c r="X120" i="1"/>
  <c r="O120" i="1"/>
  <c r="AA119" i="1"/>
  <c r="Z119" i="1"/>
  <c r="Y119" i="1"/>
  <c r="X119" i="1"/>
  <c r="O119" i="1"/>
  <c r="AA118" i="1"/>
  <c r="V118" i="1"/>
  <c r="Y118" i="1" s="1"/>
  <c r="O118" i="1"/>
  <c r="AA117" i="1"/>
  <c r="Z117" i="1"/>
  <c r="Y117" i="1"/>
  <c r="X117" i="1"/>
  <c r="O117" i="1"/>
  <c r="AA116" i="1"/>
  <c r="Z116" i="1"/>
  <c r="Y116" i="1"/>
  <c r="X116" i="1"/>
  <c r="O116" i="1"/>
  <c r="AA115" i="1"/>
  <c r="Z115" i="1"/>
  <c r="Y115" i="1"/>
  <c r="X115" i="1"/>
  <c r="O115" i="1"/>
  <c r="AA114" i="1"/>
  <c r="Z114" i="1"/>
  <c r="Y114" i="1"/>
  <c r="X114" i="1"/>
  <c r="O114" i="1"/>
  <c r="AA113" i="1"/>
  <c r="Z113" i="1"/>
  <c r="Y113" i="1"/>
  <c r="X113" i="1"/>
  <c r="O113" i="1"/>
  <c r="AA112" i="1"/>
  <c r="V112" i="1"/>
  <c r="Y112" i="1" s="1"/>
  <c r="O112" i="1"/>
  <c r="AA111" i="1"/>
  <c r="Z111" i="1"/>
  <c r="Y111" i="1"/>
  <c r="X111" i="1"/>
  <c r="O111" i="1"/>
  <c r="AA110" i="1"/>
  <c r="Z110" i="1"/>
  <c r="Y110" i="1"/>
  <c r="X110" i="1"/>
  <c r="O110" i="1"/>
  <c r="AA109" i="1"/>
  <c r="Z109" i="1"/>
  <c r="Y109" i="1"/>
  <c r="X109" i="1"/>
  <c r="O109" i="1"/>
  <c r="AA108" i="1"/>
  <c r="Z108" i="1"/>
  <c r="Y108" i="1"/>
  <c r="X108" i="1"/>
  <c r="O108" i="1"/>
  <c r="AA107" i="1"/>
  <c r="Z107" i="1"/>
  <c r="Y107" i="1"/>
  <c r="X107" i="1"/>
  <c r="O107" i="1"/>
  <c r="M107" i="1"/>
  <c r="AA106" i="1"/>
  <c r="Z106" i="1"/>
  <c r="Y106" i="1"/>
  <c r="X106" i="1"/>
  <c r="O106" i="1"/>
  <c r="AA105" i="1"/>
  <c r="Z105" i="1"/>
  <c r="Y105" i="1"/>
  <c r="X105" i="1"/>
  <c r="O105" i="1"/>
  <c r="AA104" i="1"/>
  <c r="Z104" i="1"/>
  <c r="Y104" i="1"/>
  <c r="X104" i="1"/>
  <c r="O104" i="1"/>
  <c r="AA103" i="1"/>
  <c r="Z103" i="1"/>
  <c r="Y103" i="1"/>
  <c r="X103" i="1"/>
  <c r="O103" i="1"/>
  <c r="AA102" i="1"/>
  <c r="Z102" i="1"/>
  <c r="Y102" i="1"/>
  <c r="X102" i="1"/>
  <c r="O102" i="1"/>
  <c r="AA101" i="1"/>
  <c r="Z101" i="1"/>
  <c r="Y101" i="1"/>
  <c r="X101" i="1"/>
  <c r="O101" i="1"/>
  <c r="AA100" i="1"/>
  <c r="Z100" i="1"/>
  <c r="Y100" i="1"/>
  <c r="X100" i="1"/>
  <c r="O100" i="1"/>
  <c r="AA99" i="1"/>
  <c r="Z99" i="1"/>
  <c r="Y99" i="1"/>
  <c r="X99" i="1"/>
  <c r="O99" i="1"/>
  <c r="AA98" i="1"/>
  <c r="Z98" i="1"/>
  <c r="Y98" i="1"/>
  <c r="X98" i="1"/>
  <c r="O98" i="1"/>
  <c r="AA97" i="1"/>
  <c r="Z97" i="1"/>
  <c r="Y97" i="1"/>
  <c r="X97" i="1"/>
  <c r="O97" i="1"/>
  <c r="AA96" i="1"/>
  <c r="Z96" i="1"/>
  <c r="Y96" i="1"/>
  <c r="X96" i="1"/>
  <c r="O96" i="1"/>
  <c r="AA95" i="1"/>
  <c r="Z95" i="1"/>
  <c r="Y95" i="1"/>
  <c r="X95" i="1"/>
  <c r="O95" i="1"/>
  <c r="AA94" i="1"/>
  <c r="Z94" i="1"/>
  <c r="Y94" i="1"/>
  <c r="X94" i="1"/>
  <c r="O94" i="1"/>
  <c r="AA93" i="1"/>
  <c r="Z93" i="1"/>
  <c r="Y93" i="1"/>
  <c r="X93" i="1"/>
  <c r="O93" i="1"/>
  <c r="AA92" i="1"/>
  <c r="Z92" i="1"/>
  <c r="Y92" i="1"/>
  <c r="X92" i="1"/>
  <c r="O92" i="1"/>
  <c r="AA91" i="1"/>
  <c r="Z91" i="1"/>
  <c r="Y91" i="1"/>
  <c r="X91" i="1"/>
  <c r="O91" i="1"/>
  <c r="AA90" i="1"/>
  <c r="Z90" i="1"/>
  <c r="Y90" i="1"/>
  <c r="X90" i="1"/>
  <c r="O90" i="1"/>
  <c r="AA89" i="1"/>
  <c r="Z89" i="1"/>
  <c r="Y89" i="1"/>
  <c r="X89" i="1"/>
  <c r="W89" i="1"/>
  <c r="V89" i="1"/>
  <c r="O89" i="1"/>
  <c r="AA88" i="1"/>
  <c r="Z88" i="1"/>
  <c r="Y88" i="1"/>
  <c r="X88" i="1"/>
  <c r="O88" i="1"/>
  <c r="AA87" i="1"/>
  <c r="Z87" i="1"/>
  <c r="Y87" i="1"/>
  <c r="X87" i="1"/>
  <c r="O87" i="1"/>
  <c r="AA86" i="1"/>
  <c r="Z86" i="1"/>
  <c r="Y86" i="1"/>
  <c r="X86" i="1"/>
  <c r="O86" i="1"/>
  <c r="AA85" i="1"/>
  <c r="Z85" i="1"/>
  <c r="Y85" i="1"/>
  <c r="X85" i="1"/>
  <c r="O85" i="1"/>
  <c r="AA84" i="1"/>
  <c r="Z84" i="1"/>
  <c r="Y84" i="1"/>
  <c r="X84" i="1"/>
  <c r="O84" i="1"/>
  <c r="AA83" i="1"/>
  <c r="Z83" i="1"/>
  <c r="Y83" i="1"/>
  <c r="X83" i="1"/>
  <c r="O83" i="1"/>
  <c r="M83" i="1"/>
  <c r="L83" i="1"/>
  <c r="AA82" i="1"/>
  <c r="Z82" i="1"/>
  <c r="Y82" i="1"/>
  <c r="X82" i="1"/>
  <c r="O82" i="1"/>
  <c r="M82" i="1"/>
  <c r="AA81" i="1"/>
  <c r="Z81" i="1"/>
  <c r="Y81" i="1"/>
  <c r="X81" i="1"/>
  <c r="O81" i="1"/>
  <c r="AA80" i="1"/>
  <c r="Z80" i="1"/>
  <c r="Y80" i="1"/>
  <c r="X80" i="1"/>
  <c r="O80" i="1"/>
  <c r="AA79" i="1"/>
  <c r="Z79" i="1"/>
  <c r="Y79" i="1"/>
  <c r="X79" i="1"/>
  <c r="O79" i="1"/>
  <c r="AA78" i="1"/>
  <c r="Z78" i="1"/>
  <c r="Y78" i="1"/>
  <c r="X78" i="1"/>
  <c r="O78" i="1"/>
  <c r="AA77" i="1"/>
  <c r="Z77" i="1"/>
  <c r="Y77" i="1"/>
  <c r="X77" i="1"/>
  <c r="O77" i="1"/>
  <c r="AA76" i="1"/>
  <c r="Z76" i="1"/>
  <c r="Y76" i="1"/>
  <c r="X76" i="1"/>
  <c r="O76" i="1"/>
  <c r="AA75" i="1"/>
  <c r="Z75" i="1"/>
  <c r="Y75" i="1"/>
  <c r="X75" i="1"/>
  <c r="O75" i="1"/>
  <c r="AA74" i="1"/>
  <c r="Z74" i="1"/>
  <c r="Y74" i="1"/>
  <c r="X74" i="1"/>
  <c r="O74" i="1"/>
  <c r="AA73" i="1"/>
  <c r="Z73" i="1"/>
  <c r="Y73" i="1"/>
  <c r="X73" i="1"/>
  <c r="O73" i="1"/>
  <c r="AA72" i="1"/>
  <c r="Z72" i="1"/>
  <c r="Y72" i="1"/>
  <c r="X72" i="1"/>
  <c r="O72" i="1"/>
  <c r="AA71" i="1"/>
  <c r="Z71" i="1"/>
  <c r="Y71" i="1"/>
  <c r="X71" i="1"/>
  <c r="O71" i="1"/>
  <c r="AA70" i="1"/>
  <c r="Z70" i="1"/>
  <c r="Y70" i="1"/>
  <c r="X70" i="1"/>
  <c r="O70" i="1"/>
  <c r="AA69" i="1"/>
  <c r="Z69" i="1"/>
  <c r="Y69" i="1"/>
  <c r="X69" i="1"/>
  <c r="O69" i="1"/>
  <c r="AA68" i="1"/>
  <c r="Z68" i="1"/>
  <c r="Y68" i="1"/>
  <c r="X68" i="1"/>
  <c r="O68" i="1"/>
  <c r="AA67" i="1"/>
  <c r="Z67" i="1"/>
  <c r="Y67" i="1"/>
  <c r="X67" i="1"/>
  <c r="O67" i="1"/>
  <c r="AA66" i="1"/>
  <c r="Z66" i="1"/>
  <c r="Y66" i="1"/>
  <c r="X66" i="1"/>
  <c r="O66" i="1"/>
  <c r="AA65" i="1"/>
  <c r="Z65" i="1"/>
  <c r="Y65" i="1"/>
  <c r="X65" i="1"/>
  <c r="O65" i="1"/>
  <c r="AA64" i="1"/>
  <c r="Z64" i="1"/>
  <c r="Y64" i="1"/>
  <c r="X64" i="1"/>
  <c r="O64" i="1"/>
  <c r="AA63" i="1"/>
  <c r="Z63" i="1"/>
  <c r="Y63" i="1"/>
  <c r="X63" i="1"/>
  <c r="O63" i="1"/>
  <c r="AA62" i="1"/>
  <c r="Z62" i="1"/>
  <c r="Y62" i="1"/>
  <c r="X62" i="1"/>
  <c r="O62" i="1"/>
  <c r="AA61" i="1"/>
  <c r="Z61" i="1"/>
  <c r="Y61" i="1"/>
  <c r="X61" i="1"/>
  <c r="O61" i="1"/>
  <c r="AA60" i="1"/>
  <c r="Z60" i="1"/>
  <c r="Y60" i="1"/>
  <c r="X60" i="1"/>
  <c r="O60" i="1"/>
  <c r="AA59" i="1"/>
  <c r="Z59" i="1"/>
  <c r="Y59" i="1"/>
  <c r="X59" i="1"/>
  <c r="O59" i="1"/>
  <c r="AA58" i="1"/>
  <c r="Z58" i="1"/>
  <c r="Y58" i="1"/>
  <c r="X58" i="1"/>
  <c r="O58" i="1"/>
  <c r="AA57" i="1"/>
  <c r="Z57" i="1"/>
  <c r="Y57" i="1"/>
  <c r="X57" i="1"/>
  <c r="O57" i="1"/>
  <c r="AA56" i="1"/>
  <c r="Z56" i="1"/>
  <c r="Y56" i="1"/>
  <c r="X56" i="1"/>
  <c r="O56" i="1"/>
  <c r="AA55" i="1"/>
  <c r="Z55" i="1"/>
  <c r="Y55" i="1"/>
  <c r="X55" i="1"/>
  <c r="O55" i="1"/>
  <c r="AA54" i="1"/>
  <c r="Z54" i="1"/>
  <c r="Y54" i="1"/>
  <c r="X54" i="1"/>
  <c r="O54" i="1"/>
  <c r="AA53" i="1"/>
  <c r="Z53" i="1"/>
  <c r="Y53" i="1"/>
  <c r="X53" i="1"/>
  <c r="O53" i="1"/>
  <c r="AA52" i="1"/>
  <c r="Z52" i="1"/>
  <c r="Y52" i="1"/>
  <c r="X52" i="1"/>
  <c r="O52" i="1"/>
  <c r="AA51" i="1"/>
  <c r="Z51" i="1"/>
  <c r="Y51" i="1"/>
  <c r="X51" i="1"/>
  <c r="O51" i="1"/>
  <c r="AA50" i="1"/>
  <c r="Z50" i="1"/>
  <c r="Y50" i="1"/>
  <c r="X50" i="1"/>
  <c r="O50" i="1"/>
  <c r="AA49" i="1"/>
  <c r="Z49" i="1"/>
  <c r="Y49" i="1"/>
  <c r="X49" i="1"/>
  <c r="O49" i="1"/>
  <c r="AA48" i="1"/>
  <c r="Z48" i="1"/>
  <c r="Y48" i="1"/>
  <c r="X48" i="1"/>
  <c r="O48" i="1"/>
  <c r="AA47" i="1"/>
  <c r="Z47" i="1"/>
  <c r="Y47" i="1"/>
  <c r="X47" i="1"/>
  <c r="O47" i="1"/>
  <c r="AA46" i="1"/>
  <c r="Z46" i="1"/>
  <c r="Y46" i="1"/>
  <c r="X46" i="1"/>
  <c r="O46" i="1"/>
  <c r="AA45" i="1"/>
  <c r="Z45" i="1"/>
  <c r="Y45" i="1"/>
  <c r="X45" i="1"/>
  <c r="O45" i="1"/>
  <c r="AA44" i="1"/>
  <c r="Z44" i="1"/>
  <c r="Y44" i="1"/>
  <c r="X44" i="1"/>
  <c r="O44" i="1"/>
  <c r="AA43" i="1"/>
  <c r="Z43" i="1"/>
  <c r="Y43" i="1"/>
  <c r="X43" i="1"/>
  <c r="O43" i="1"/>
  <c r="AA42" i="1"/>
  <c r="Z42" i="1"/>
  <c r="Y42" i="1"/>
  <c r="X42" i="1"/>
  <c r="O42" i="1"/>
  <c r="AA41" i="1"/>
  <c r="Z41" i="1"/>
  <c r="Y41" i="1"/>
  <c r="X41" i="1"/>
  <c r="O41" i="1"/>
  <c r="AA40" i="1"/>
  <c r="Z40" i="1"/>
  <c r="Y40" i="1"/>
  <c r="X40" i="1"/>
  <c r="O40" i="1"/>
  <c r="AA39" i="1"/>
  <c r="Z39" i="1"/>
  <c r="Y39" i="1"/>
  <c r="X39" i="1"/>
  <c r="O39" i="1"/>
  <c r="AA38" i="1"/>
  <c r="Z38" i="1"/>
  <c r="Y38" i="1"/>
  <c r="X38" i="1"/>
  <c r="O38" i="1"/>
  <c r="AA37" i="1"/>
  <c r="Z37" i="1"/>
  <c r="Y37" i="1"/>
  <c r="X37" i="1"/>
  <c r="O37" i="1"/>
  <c r="AA36" i="1"/>
  <c r="Z36" i="1"/>
  <c r="Y36" i="1"/>
  <c r="X36" i="1"/>
  <c r="O36" i="1"/>
  <c r="AA35" i="1"/>
  <c r="Z35" i="1"/>
  <c r="Y35" i="1"/>
  <c r="X35" i="1"/>
  <c r="O35" i="1"/>
  <c r="AA34" i="1"/>
  <c r="Z34" i="1"/>
  <c r="Y34" i="1"/>
  <c r="X34" i="1"/>
  <c r="O34" i="1"/>
  <c r="AA33" i="1"/>
  <c r="Z33" i="1"/>
  <c r="Y33" i="1"/>
  <c r="X33" i="1"/>
  <c r="O33" i="1"/>
  <c r="AA32" i="1"/>
  <c r="Z32" i="1"/>
  <c r="Y32" i="1"/>
  <c r="X32" i="1"/>
  <c r="O32" i="1"/>
  <c r="AA31" i="1"/>
  <c r="Z31" i="1"/>
  <c r="Y31" i="1"/>
  <c r="X31" i="1"/>
  <c r="O31" i="1"/>
  <c r="AA30" i="1"/>
  <c r="Z30" i="1"/>
  <c r="Y30" i="1"/>
  <c r="X30" i="1"/>
  <c r="O30" i="1"/>
  <c r="AA29" i="1"/>
  <c r="Z29" i="1"/>
  <c r="Y29" i="1"/>
  <c r="X29" i="1"/>
  <c r="O29" i="1"/>
  <c r="AA28" i="1"/>
  <c r="Z28" i="1"/>
  <c r="Y28" i="1"/>
  <c r="X28" i="1"/>
  <c r="O28" i="1"/>
  <c r="AA27" i="1"/>
  <c r="Z27" i="1"/>
  <c r="Y27" i="1"/>
  <c r="X27" i="1"/>
  <c r="O27" i="1"/>
  <c r="AA26" i="1"/>
  <c r="Z26" i="1"/>
  <c r="Y26" i="1"/>
  <c r="X26" i="1"/>
  <c r="O26" i="1"/>
  <c r="AA25" i="1"/>
  <c r="Z25" i="1"/>
  <c r="Y25" i="1"/>
  <c r="X25" i="1"/>
  <c r="O25" i="1"/>
  <c r="AA24" i="1"/>
  <c r="Z24" i="1"/>
  <c r="Y24" i="1"/>
  <c r="X24" i="1"/>
  <c r="O24" i="1"/>
  <c r="AA23" i="1"/>
  <c r="Z23" i="1"/>
  <c r="Y23" i="1"/>
  <c r="X23" i="1"/>
  <c r="O23" i="1"/>
  <c r="AA22" i="1"/>
  <c r="Z22" i="1"/>
  <c r="Y22" i="1"/>
  <c r="X22" i="1"/>
  <c r="O22" i="1"/>
  <c r="AA21" i="1"/>
  <c r="Z21" i="1"/>
  <c r="Y21" i="1"/>
  <c r="X21" i="1"/>
  <c r="O21" i="1"/>
  <c r="AA20" i="1"/>
  <c r="Z20" i="1"/>
  <c r="Y20" i="1"/>
  <c r="X20" i="1"/>
  <c r="O20" i="1"/>
  <c r="AA19" i="1"/>
  <c r="Z19" i="1"/>
  <c r="Y19" i="1"/>
  <c r="X19" i="1"/>
  <c r="O19" i="1"/>
  <c r="AA18" i="1"/>
  <c r="Z18" i="1"/>
  <c r="Y18" i="1"/>
  <c r="X18" i="1"/>
  <c r="O18" i="1"/>
  <c r="AA17" i="1"/>
  <c r="Z17" i="1"/>
  <c r="Y17" i="1"/>
  <c r="X17" i="1"/>
  <c r="O17" i="1"/>
  <c r="AA16" i="1"/>
  <c r="Z16" i="1"/>
  <c r="Y16" i="1"/>
  <c r="X16" i="1"/>
  <c r="O16" i="1"/>
  <c r="AA15" i="1"/>
  <c r="Z15" i="1"/>
  <c r="Y15" i="1"/>
  <c r="X15" i="1"/>
  <c r="O15" i="1"/>
  <c r="AA14" i="1"/>
  <c r="Z14" i="1"/>
  <c r="Y14" i="1"/>
  <c r="X14" i="1"/>
  <c r="O14" i="1"/>
  <c r="AA13" i="1"/>
  <c r="Z13" i="1"/>
  <c r="Y13" i="1"/>
  <c r="X13" i="1"/>
  <c r="O13" i="1"/>
  <c r="AA12" i="1"/>
  <c r="Z12" i="1"/>
  <c r="Y12" i="1"/>
  <c r="X12" i="1"/>
  <c r="O12" i="1"/>
  <c r="AA11" i="1"/>
  <c r="Z11" i="1"/>
  <c r="Y11" i="1"/>
  <c r="X11" i="1"/>
  <c r="O11" i="1"/>
  <c r="AA10" i="1"/>
  <c r="Z10" i="1"/>
  <c r="Y10" i="1"/>
  <c r="X10" i="1"/>
  <c r="O10" i="1"/>
  <c r="AA9" i="1"/>
  <c r="Z9" i="1"/>
  <c r="Y9" i="1"/>
  <c r="X9" i="1"/>
  <c r="O9" i="1"/>
  <c r="AA8" i="1"/>
  <c r="Z8" i="1"/>
  <c r="Y8" i="1"/>
  <c r="X8" i="1"/>
  <c r="O8" i="1"/>
  <c r="O164" i="1" s="1"/>
  <c r="D40" i="4" l="1"/>
  <c r="AA40" i="4" s="1"/>
  <c r="V14" i="4"/>
  <c r="X29" i="4"/>
  <c r="W12" i="4"/>
  <c r="Y29" i="4"/>
  <c r="AA37" i="4"/>
  <c r="X22" i="4"/>
  <c r="J40" i="4"/>
  <c r="M40" i="4" s="1"/>
  <c r="X16" i="2"/>
  <c r="Y16" i="2"/>
  <c r="O173" i="2"/>
  <c r="M172" i="2"/>
  <c r="X95" i="2"/>
  <c r="X120" i="2"/>
  <c r="V173" i="2"/>
  <c r="D173" i="2"/>
  <c r="X157" i="2"/>
  <c r="X172" i="2"/>
  <c r="W12" i="2"/>
  <c r="X12" i="2"/>
  <c r="R173" i="2"/>
  <c r="AA173" i="2" s="1"/>
  <c r="W164" i="1"/>
  <c r="Z164" i="1" s="1"/>
  <c r="W118" i="1"/>
  <c r="Z118" i="1" s="1"/>
  <c r="X118" i="1"/>
  <c r="V164" i="1"/>
  <c r="W112" i="1"/>
  <c r="Z112" i="1" s="1"/>
  <c r="W147" i="1"/>
  <c r="Z147" i="1" s="1"/>
  <c r="X112" i="1"/>
  <c r="X147" i="1"/>
  <c r="W14" i="4" l="1"/>
  <c r="Z12" i="4"/>
  <c r="X14" i="4"/>
  <c r="Y14" i="4"/>
  <c r="V40" i="4"/>
  <c r="Y173" i="2"/>
  <c r="X173" i="2"/>
  <c r="W16" i="2"/>
  <c r="Z12" i="2"/>
  <c r="Y164" i="1"/>
  <c r="X164" i="1"/>
  <c r="Y40" i="4" l="1"/>
  <c r="X40" i="4"/>
  <c r="Z14" i="4"/>
  <c r="W40" i="4"/>
  <c r="Z40" i="4" s="1"/>
  <c r="Z16" i="2"/>
  <c r="W173" i="2"/>
  <c r="Z17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tc={7E8F3BB0-DF0A-403D-B760-60ABB065F403}</author>
    <author>tc={A40B46BD-DB4C-4285-83AA-D7D17D573870}</author>
    <author>tc={66DEFA56-A888-4587-A080-2E021425FACB}</author>
    <author>tc={97356F2A-0E65-4F39-9C1D-9562B4095C30}</author>
    <author>tc={9B14E9FF-F4C9-4F18-90C4-7E57D29DE508}</author>
    <author>tc={37F52DD2-9BE6-4A11-8254-53679E83E4C5}</author>
    <author>tc={EC65DB49-C44A-4265-AADC-7AAEBEAC99B1}</author>
    <author>tc={AE4796A9-86AA-4C27-B01A-440EFAC5AFA4}</author>
    <author>tc={96BA212E-B291-4F8D-81EB-11B526A36C10}</author>
    <author>tc={92260E86-BAD4-463A-A7B4-7DBF4A376B57}</author>
    <author>tc={F0F01DE5-B282-4EFE-A55E-374BC2AE8C5B}</author>
    <author>tc={C9F1DC25-C3B1-4605-9694-9FCED0B99C5F}</author>
    <author>tc={6FE1F5E4-C896-45D1-B4E8-3FDC4A4DECEB}</author>
  </authors>
  <commentList>
    <comment ref="C18" authorId="0" shapeId="0" xr:uid="{7E8F3BB0-DF0A-403D-B760-60ABB065F403}">
      <text>
        <t>[Threaded comment]
Your version of Excel allows you to read this threaded comment; however, any edits to it will get removed if the file is opened in a newer version of Excel. Learn more: https://go.microsoft.com/fwlink/?linkid=870924
Comment:
    Hvassaleitisskóli og Álftamýrarskóli tekinn saman m nem og stg</t>
      </text>
    </comment>
    <comment ref="C26" authorId="1" shapeId="0" xr:uid="{A40B46BD-DB4C-4285-83AA-D7D17D573870}">
      <text>
        <t>[Threaded comment]
Your version of Excel allows you to read this threaded comment; however, any edits to it will get removed if the file is opened in a newer version of Excel. Learn more: https://go.microsoft.com/fwlink/?linkid=870924
Comment:
    heitir Vikurskóli hjá Hagstofu</t>
      </text>
    </comment>
    <comment ref="C39" authorId="2" shapeId="0" xr:uid="{66DEFA56-A888-4587-A080-2E021425FACB}">
      <text>
        <t>[Threaded comment]
Your version of Excel allows you to read this threaded comment; however, any edits to it will get removed if the file is opened in a newer version of Excel. Learn more: https://go.microsoft.com/fwlink/?linkid=870924
Comment:
    Tók saman nem tölur f Borgaskóla og Engjaskóla, hagstofa ekki m neitt sem heitir Vættaskóli</t>
      </text>
    </comment>
    <comment ref="C69" authorId="3" shapeId="0" xr:uid="{97356F2A-0E65-4F39-9C1D-9562B4095C30}">
      <text>
        <t>[Threaded comment]
Your version of Excel allows you to read this threaded comment; however, any edits to it will get removed if the file is opened in a newer version of Excel. Learn more: https://go.microsoft.com/fwlink/?linkid=870924
Comment:
    Tek saman kostnað v Lágafellsskóla og grskdeild Höfðaberg. Hagstofa ekki m nemtölur f Höfðaberg. Útibú frá Lágafskóla</t>
      </text>
    </comment>
    <comment ref="C82" authorId="4" shapeId="0" xr:uid="{9B14E9FF-F4C9-4F18-90C4-7E57D29DE508}">
      <text>
        <t>[Threaded comment]
Your version of Excel allows you to read this threaded comment; however, any edits to it will get removed if the file is opened in a newer version of Excel. Learn more: https://go.microsoft.com/fwlink/?linkid=870924
Comment:
    leiðrétt skv tp</t>
      </text>
    </comment>
    <comment ref="C83" authorId="5" shapeId="0" xr:uid="{37F52DD2-9BE6-4A11-8254-53679E83E4C5}">
      <text>
        <t>[Threaded comment]
Your version of Excel allows you to read this threaded comment; however, any edits to it will get removed if the file is opened in a newer version of Excel. Learn more: https://go.microsoft.com/fwlink/?linkid=870924
Comment:
    leiðrétt skv tp, en ath samtala allra stg v kennslu stemmdi ekki í tp. aðlagað hér</t>
      </text>
    </comment>
    <comment ref="C107" authorId="6" shapeId="0" xr:uid="{EC65DB49-C44A-4265-AADC-7AAEBEAC99B1}">
      <text>
        <t>[Threaded comment]
Your version of Excel allows you to read this threaded comment; however, any edits to it will get removed if the file is opened in a newer version of Excel. Learn more: https://go.microsoft.com/fwlink/?linkid=870924
Comment:
    Leiðrétt skv tp</t>
      </text>
    </comment>
    <comment ref="C112" authorId="7" shapeId="0" xr:uid="{AE4796A9-86AA-4C27-B01A-440EFAC5AFA4}">
      <text>
        <t>[Threaded comment]
Your version of Excel allows you to read this threaded comment; however, any edits to it will get removed if the file is opened in a newer version of Excel. Learn more: https://go.microsoft.com/fwlink/?linkid=870924
Comment:
    Dreg frá 83,4m kr í launakostnað vegna sérdeildar sem  sinnir fleiri skólum, sjá tp frá Árna Konráð 5.10.21</t>
      </text>
    </comment>
    <comment ref="C118" authorId="8" shapeId="0" xr:uid="{96BA212E-B291-4F8D-81EB-11B526A36C10}">
      <text>
        <t>[Threaded comment]
Your version of Excel allows you to read this threaded comment; however, any edits to it will get removed if the file is opened in a newer version of Excel. Learn more: https://go.microsoft.com/fwlink/?linkid=870924
Comment:
    Dreg frá 81.7m kr í launakostnað vegna sérdeildar sem  sinnir fleiri skólum, sjá tp frá Árna Konráð 5.10.21</t>
      </text>
    </comment>
    <comment ref="C122" authorId="9" shapeId="0" xr:uid="{92260E86-BAD4-463A-A7B4-7DBF4A376B57}">
      <text>
        <t>[Threaded comment]
Your version of Excel allows you to read this threaded comment; however, any edits to it will get removed if the file is opened in a newer version of Excel. Learn more: https://go.microsoft.com/fwlink/?linkid=870924
Comment:
    Leiðrétt skv tp</t>
      </text>
    </comment>
    <comment ref="B127" authorId="10" shapeId="0" xr:uid="{F0F01DE5-B282-4EFE-A55E-374BC2AE8C5B}">
      <text>
        <t>[Threaded comment]
Your version of Excel allows you to read this threaded comment; however, any edits to it will get removed if the file is opened in a newer version of Excel. Learn more: https://go.microsoft.com/fwlink/?linkid=870924
Comment:
    Leiðr skv tp</t>
      </text>
    </comment>
    <comment ref="C145" authorId="11" shapeId="0" xr:uid="{C9F1DC25-C3B1-4605-9694-9FCED0B99C5F}">
      <text>
        <t>[Threaded comment]
Your version of Excel allows you to read this threaded comment; however, any edits to it will get removed if the file is opened in a newer version of Excel. Learn more: https://go.microsoft.com/fwlink/?linkid=870924
Comment:
    leiðrétt skv tp</t>
      </text>
    </comment>
    <comment ref="C147" authorId="12" shapeId="0" xr:uid="{6FE1F5E4-C896-45D1-B4E8-3FDC4A4DECEB}">
      <text>
        <t>[Threaded comment]
Your version of Excel allows you to read this threaded comment; however, any edits to it will get removed if the file is opened in a newer version of Excel. Learn more: https://go.microsoft.com/fwlink/?linkid=870924
Comment:
    Tek Setrið út sem þjónustar nokkra skóla, + nem sem eru eingöngu þar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tc={F3EA627B-1D99-4BF9-9760-2C335E06459C}</author>
    <author>tc={6E0C009C-5B40-4931-8D9B-760FE0992F9E}</author>
    <author>tc={EE308AD0-6BD6-4EFD-9111-1E905179CB5D}</author>
    <author>tc={30E840D6-0C6F-4435-80BC-E5A6DC4E56F6}</author>
  </authors>
  <commentList>
    <comment ref="C83" authorId="0" shapeId="0" xr:uid="{F3EA627B-1D99-4BF9-9760-2C335E06459C}">
      <text>
        <t>[Threaded comment]
Your version of Excel allows you to read this threaded comment; however, any edits to it will get removed if the file is opened in a newer version of Excel. Learn more: https://go.microsoft.com/fwlink/?linkid=870924
Comment:
    heitir Vikurskóli hjá Hagstofu</t>
      </text>
    </comment>
    <comment ref="C145" authorId="1" shapeId="0" xr:uid="{6E0C009C-5B40-4931-8D9B-760FE0992F9E}">
      <text>
        <t>[Threaded comment]
Your version of Excel allows you to read this threaded comment; however, any edits to it will get removed if the file is opened in a newer version of Excel. Learn more: https://go.microsoft.com/fwlink/?linkid=870924
Comment:
    Tók saman nem tölur f Borgaskóla og Engjaskóla, hagstofa ekki m neitt sem heitir Vættaskóli</t>
      </text>
    </comment>
    <comment ref="C149" authorId="2" shapeId="0" xr:uid="{EE308AD0-6BD6-4EFD-9111-1E905179CB5D}">
      <text>
        <t>[Threaded comment]
Your version of Excel allows you to read this threaded comment; however, any edits to it will get removed if the file is opened in a newer version of Excel. Learn more: https://go.microsoft.com/fwlink/?linkid=870924
Comment:
    Hvassaleitisskóli og Álftamýrarskóli tekinn saman m nem og stg</t>
      </text>
    </comment>
    <comment ref="C163" authorId="3" shapeId="0" xr:uid="{30E840D6-0C6F-4435-80BC-E5A6DC4E56F6}">
      <text>
        <t>[Threaded comment]
Your version of Excel allows you to read this threaded comment; however, any edits to it will get removed if the file is opened in a newer version of Excel. Learn more: https://go.microsoft.com/fwlink/?linkid=870924
Comment:
    Tek saman kostnað v Lágafellsskóla og grskdeild Höfðaberg. Hagstofa ekki m nemtölur f Höfðaberg. Útibú frá Lágafskóla</t>
      </text>
    </comment>
  </commentList>
</comments>
</file>

<file path=xl/sharedStrings.xml><?xml version="1.0" encoding="utf-8"?>
<sst xmlns="http://schemas.openxmlformats.org/spreadsheetml/2006/main" count="1302" uniqueCount="286">
  <si>
    <t>Eingöngu grunnskólar reknir af sveitarfélögum. Sérskólar ekki meðtaldir.</t>
  </si>
  <si>
    <t>Rekstrarár 2020</t>
  </si>
  <si>
    <t>Tölur í þús. kr.</t>
  </si>
  <si>
    <t>Innri leiga og skólaakstur ekki meðtalinn í dálkum Y og Z.</t>
  </si>
  <si>
    <t>*Stjórnendur og sérkennarar ekki meðtaldir.</t>
  </si>
  <si>
    <t>Stærð skóla</t>
  </si>
  <si>
    <t>Sveitarfélag</t>
  </si>
  <si>
    <t>Grunnskóli</t>
  </si>
  <si>
    <t>Fjöldi nemenda</t>
  </si>
  <si>
    <t>Skólastjóri (stg)</t>
  </si>
  <si>
    <t>Aðstoðar-
skólastjóri (stg)</t>
  </si>
  <si>
    <t>Kennarar (stg)</t>
  </si>
  <si>
    <t>Deildarstjórar (stg)</t>
  </si>
  <si>
    <t>Sér-
kennarar (stg)</t>
  </si>
  <si>
    <t>Stg. Kenn. með réttindi</t>
  </si>
  <si>
    <t>Stg. Kenn. án réttinda</t>
  </si>
  <si>
    <t>Stg. alls við kennslu</t>
  </si>
  <si>
    <t>% grunnskólakennara</t>
  </si>
  <si>
    <t>Aðrir starfsmenn (stg)</t>
  </si>
  <si>
    <t>Stöðugildi alls</t>
  </si>
  <si>
    <r>
      <t>Nem/stg kennara</t>
    </r>
    <r>
      <rPr>
        <b/>
        <sz val="11"/>
        <color theme="1"/>
        <rFont val="Calibri"/>
        <family val="2"/>
      </rPr>
      <t>*</t>
    </r>
  </si>
  <si>
    <t>Tekjur</t>
  </si>
  <si>
    <t>Laun og launatengd gjöld</t>
  </si>
  <si>
    <t>Annar rekstrarkostnaður (meðtalin innri leiga og skólaakstur)</t>
  </si>
  <si>
    <t xml:space="preserve"> 3410 Innri húsaleiga (Eignasjóður)</t>
  </si>
  <si>
    <t>3130 Skólaakstur</t>
  </si>
  <si>
    <t xml:space="preserve">Kostnaður (brúttó) </t>
  </si>
  <si>
    <t>Útgjöld (nettó)</t>
  </si>
  <si>
    <t>Brúttó Kostnaður/nem</t>
  </si>
  <si>
    <t>Brúttó rekstrarkostn (mínus innri leiga og skólaakstur)/nem</t>
  </si>
  <si>
    <t>Nettó rekstrarkostn (mínus innri leiga og skólaakstur/nem</t>
  </si>
  <si>
    <t>Launakostn/
nem</t>
  </si>
  <si>
    <t>601 &gt;</t>
  </si>
  <si>
    <t>0000 Reykjavíkurborg</t>
  </si>
  <si>
    <t>Árbæjarskóli</t>
  </si>
  <si>
    <t>101 - 200</t>
  </si>
  <si>
    <t>Ártúnsskóli</t>
  </si>
  <si>
    <t>401 - 500</t>
  </si>
  <si>
    <t>Austurbæjarskóli</t>
  </si>
  <si>
    <t>301 - 400</t>
  </si>
  <si>
    <t>Breiðagerðisskóli</t>
  </si>
  <si>
    <t>Breiðholtsskóli</t>
  </si>
  <si>
    <t>Dalskóli</t>
  </si>
  <si>
    <t>Fellaskóli, Rvík</t>
  </si>
  <si>
    <t>Foldaskóli</t>
  </si>
  <si>
    <t>Fossvogsskóli</t>
  </si>
  <si>
    <t>Grandaskóli</t>
  </si>
  <si>
    <t>501 - 600</t>
  </si>
  <si>
    <t>Háaleitisskóli</t>
  </si>
  <si>
    <t>Hagaskóli</t>
  </si>
  <si>
    <t>Hamraskóli</t>
  </si>
  <si>
    <t>Háteigsskóli</t>
  </si>
  <si>
    <t>Hlíðaskóli</t>
  </si>
  <si>
    <t>Hólabrekkuskóli</t>
  </si>
  <si>
    <t>Húsaskóli</t>
  </si>
  <si>
    <t xml:space="preserve">Ingunnarskóli </t>
  </si>
  <si>
    <t>201 - 300</t>
  </si>
  <si>
    <t>Kelduskóli</t>
  </si>
  <si>
    <t>Klébergsskóli</t>
  </si>
  <si>
    <t>Langholtsskóli</t>
  </si>
  <si>
    <t>Laugalækjarskóli</t>
  </si>
  <si>
    <t>Laugarnesskóli</t>
  </si>
  <si>
    <t>Melaskóli</t>
  </si>
  <si>
    <t>Norðlingaskóli</t>
  </si>
  <si>
    <t>Ölduselsskóli</t>
  </si>
  <si>
    <t>Réttarholtsskóli</t>
  </si>
  <si>
    <t>Rimaskóli</t>
  </si>
  <si>
    <t>Sæmundarskóli</t>
  </si>
  <si>
    <t>Selásskóli</t>
  </si>
  <si>
    <t>Seljaskóli</t>
  </si>
  <si>
    <t>Vættaskóli</t>
  </si>
  <si>
    <t>Vesturbæjarskóli</t>
  </si>
  <si>
    <t>Vogaskóli</t>
  </si>
  <si>
    <t>1000 Kópavogsbær</t>
  </si>
  <si>
    <t>Álfhólsskóli</t>
  </si>
  <si>
    <t>Hörðuvallaskóli</t>
  </si>
  <si>
    <t>Kársnesskóli</t>
  </si>
  <si>
    <t>Kópavogsskóli</t>
  </si>
  <si>
    <t>Lindaskóli</t>
  </si>
  <si>
    <t>Salaskóli</t>
  </si>
  <si>
    <t>Smáraskóli</t>
  </si>
  <si>
    <t>Snælandsskóli</t>
  </si>
  <si>
    <t>Vatnsendaskóli</t>
  </si>
  <si>
    <t>1100 Seltjarnarnesbær</t>
  </si>
  <si>
    <t>Grunnskóli Seltjarnarness</t>
  </si>
  <si>
    <t>1300 Garðabær</t>
  </si>
  <si>
    <t>Álftanesskóli</t>
  </si>
  <si>
    <t>Flataskóli</t>
  </si>
  <si>
    <t>Garðaskóli</t>
  </si>
  <si>
    <t>Hofstaðaskóli</t>
  </si>
  <si>
    <t>Sjálandsskóli</t>
  </si>
  <si>
    <t>51 - 100</t>
  </si>
  <si>
    <t>Urriðaholtsskóli</t>
  </si>
  <si>
    <t>1400 Hafnarfjarðarkaupstaður</t>
  </si>
  <si>
    <t>Áslandsskóli</t>
  </si>
  <si>
    <t>Engidalsskóli</t>
  </si>
  <si>
    <t>Hraunvallaskóli</t>
  </si>
  <si>
    <t>Hvaleyrarskóli</t>
  </si>
  <si>
    <t>Lækjarskóli</t>
  </si>
  <si>
    <t>Öldutúnsskóli</t>
  </si>
  <si>
    <t>Setbergsskóli</t>
  </si>
  <si>
    <t>Skarðshlíðarskóli</t>
  </si>
  <si>
    <t>Víðistaðaskóli</t>
  </si>
  <si>
    <t>1604 Mosfellsbær</t>
  </si>
  <si>
    <t>Helgafellsskóli</t>
  </si>
  <si>
    <t>Krikaskóli</t>
  </si>
  <si>
    <t>Lágafellsskóli</t>
  </si>
  <si>
    <t>Varmárskóli</t>
  </si>
  <si>
    <t>2000 Reykjanesbær</t>
  </si>
  <si>
    <t>Akurskóli</t>
  </si>
  <si>
    <t>Heiðarskóli Rnes</t>
  </si>
  <si>
    <t>Holtaskóli</t>
  </si>
  <si>
    <t>Myllubakkaskóli</t>
  </si>
  <si>
    <t>Njarðvíkurskóli</t>
  </si>
  <si>
    <t>Stapaskóli</t>
  </si>
  <si>
    <t>2300 Grindavíkurbær</t>
  </si>
  <si>
    <t>Grunnskóli Grindavíkur</t>
  </si>
  <si>
    <t>2506 Sveitarfélagið Vogar</t>
  </si>
  <si>
    <t>Stóru-Vogaskóli</t>
  </si>
  <si>
    <t>2510 Suðurnesjabær</t>
  </si>
  <si>
    <t>Gerðaskóli</t>
  </si>
  <si>
    <t>Grunnskólinn í Sandgerði</t>
  </si>
  <si>
    <t>3000 Akraneskaupstaður</t>
  </si>
  <si>
    <t>Brekkubæjarskóli</t>
  </si>
  <si>
    <t>Grundaskóli</t>
  </si>
  <si>
    <t>3511 Hvalfjarðarsveit</t>
  </si>
  <si>
    <t>Heiðarskóli</t>
  </si>
  <si>
    <t>3609 Borgarbyggð</t>
  </si>
  <si>
    <t>Grunnskóli Borgarfjarðarsveitar</t>
  </si>
  <si>
    <t>Grunnskólinn í Borgarnesi</t>
  </si>
  <si>
    <t>3709 Grundarfjarðarbær</t>
  </si>
  <si>
    <t>Grunnskóli Grundarfjarðar</t>
  </si>
  <si>
    <t>3711 Stykkishólmsbær</t>
  </si>
  <si>
    <t>Grunnskólinn í Stykkishólmi</t>
  </si>
  <si>
    <t>0 - 20</t>
  </si>
  <si>
    <t>Eyja- og Miklaholtshreppur</t>
  </si>
  <si>
    <t>Laugargerðisskóli</t>
  </si>
  <si>
    <t>3714 Snæfellsbær</t>
  </si>
  <si>
    <t>Grunnskóli Snæfellsbæjar</t>
  </si>
  <si>
    <t>3811 Dalabyggð</t>
  </si>
  <si>
    <t>Auðarskóli</t>
  </si>
  <si>
    <t>4100 Bolungarvíkurkaupstaður</t>
  </si>
  <si>
    <t>Grunnskóli Bolungarvíkur</t>
  </si>
  <si>
    <t>4200 Ísafjarðarbær</t>
  </si>
  <si>
    <t>Grunnskóli Önundarfjarðar</t>
  </si>
  <si>
    <t>Grunnskólinn á Ísafirði</t>
  </si>
  <si>
    <t>21 - 50</t>
  </si>
  <si>
    <t>Grunnskólinn á Suðureyri</t>
  </si>
  <si>
    <t>Grunnskólinn Þingeyri</t>
  </si>
  <si>
    <t>4502 Reykhólahreppur</t>
  </si>
  <si>
    <t>Reykhólaskóli</t>
  </si>
  <si>
    <t>4604 Tálknafjarðarhreppur</t>
  </si>
  <si>
    <t>Grunnskólinn á Tálknafirði</t>
  </si>
  <si>
    <t>4607 Vesturbyggð</t>
  </si>
  <si>
    <t>Bíldudalsskóli</t>
  </si>
  <si>
    <t>Patreksskóli</t>
  </si>
  <si>
    <t>4803 Súðavíkurhreppur</t>
  </si>
  <si>
    <t>Súðavíkurskóli</t>
  </si>
  <si>
    <t>4902 Kaldrananeshreppur</t>
  </si>
  <si>
    <t>Grunnskólinn á Drangsnesi</t>
  </si>
  <si>
    <t>4911 Strandabyggð</t>
  </si>
  <si>
    <t>Grunnskólinn Hólmavík</t>
  </si>
  <si>
    <t>5200 Sveitarfélagið Skagafjörður</t>
  </si>
  <si>
    <t>Árskóli</t>
  </si>
  <si>
    <t>Grunnskólinn austan vatna</t>
  </si>
  <si>
    <t>Varmahlíðaskóli</t>
  </si>
  <si>
    <t>5508 Húnaþing vestra</t>
  </si>
  <si>
    <t>Grunnskóli Hunaþing vestra</t>
  </si>
  <si>
    <t xml:space="preserve">5604 Blönduósbær </t>
  </si>
  <si>
    <t>Grunnskólinn á Blönduósi</t>
  </si>
  <si>
    <t>5609 Sveitarfélagið Skagaströnd</t>
  </si>
  <si>
    <t>Höfðaskóli</t>
  </si>
  <si>
    <t>5612 Húnavatnshreppur</t>
  </si>
  <si>
    <t>Húnavallaskóli</t>
  </si>
  <si>
    <t>6000 Akureyrarkaupstaður</t>
  </si>
  <si>
    <t>Brekkuskóli</t>
  </si>
  <si>
    <t>Giljaskóli</t>
  </si>
  <si>
    <t>Glerárskóli</t>
  </si>
  <si>
    <t>Hríseyjarskóli</t>
  </si>
  <si>
    <t>Lundarskóli</t>
  </si>
  <si>
    <t>Naustaskóli</t>
  </si>
  <si>
    <t>Oddeyrarskóli</t>
  </si>
  <si>
    <t>Síðuskóli</t>
  </si>
  <si>
    <t>6100 Norðurþing</t>
  </si>
  <si>
    <t>Borgarhólsskóli</t>
  </si>
  <si>
    <t>Grunnskóli Raufarhafnar</t>
  </si>
  <si>
    <t>Öxarfjarðarskóli</t>
  </si>
  <si>
    <t>6250 Fjallabyggð</t>
  </si>
  <si>
    <t>Grunnskóli Fjallabyggðar</t>
  </si>
  <si>
    <t>6400 Dalvíkurbyggð</t>
  </si>
  <si>
    <t>Árskógsskóli</t>
  </si>
  <si>
    <t>Grunnskóli Dalvíkurbyggðar</t>
  </si>
  <si>
    <t>6513 Eyjafjarðarsveit</t>
  </si>
  <si>
    <t>Hrafnagilsskóli</t>
  </si>
  <si>
    <t>6515 Hörgársveit</t>
  </si>
  <si>
    <t>Þelamerkurskóli</t>
  </si>
  <si>
    <t>6601 Svalbarðsstrandarhreppur</t>
  </si>
  <si>
    <t>Valsárskóli</t>
  </si>
  <si>
    <t>6602 Grýtubakkahreppur</t>
  </si>
  <si>
    <t>Grenivíkurskóli</t>
  </si>
  <si>
    <t>6607 Skútustaðahreppur</t>
  </si>
  <si>
    <t>Reykjahlíðarskóli</t>
  </si>
  <si>
    <t>6612 Þingeyjarsveit</t>
  </si>
  <si>
    <t>Grunnskóli Þingeyjarsveitar</t>
  </si>
  <si>
    <t>Stórutjarnarskóli</t>
  </si>
  <si>
    <t>6709 Langanesbyggð</t>
  </si>
  <si>
    <t>Grunnskólinn á Þórshöfn</t>
  </si>
  <si>
    <t>7300 Fjarðabyggð</t>
  </si>
  <si>
    <t>Grunnskóli Fáskrúðsfjarðar</t>
  </si>
  <si>
    <t>Grunnskóli Reyðarfjarðar</t>
  </si>
  <si>
    <t>Grunnskólinn á Eskifirði</t>
  </si>
  <si>
    <t>Breiðdals- og Stöðvarfjarðarskóli</t>
  </si>
  <si>
    <t>Nesskóli</t>
  </si>
  <si>
    <t>7400 Múlaþing</t>
  </si>
  <si>
    <t>Brúarásskóli</t>
  </si>
  <si>
    <t>Djúpavogsskóli</t>
  </si>
  <si>
    <t>Fellaskóli, Múlaþ.</t>
  </si>
  <si>
    <t>Grunnsk. Egilsst. og Eiðum</t>
  </si>
  <si>
    <t>Grunnskólinn Borgarfirði</t>
  </si>
  <si>
    <t xml:space="preserve">Seyðisfjarðarskóli  </t>
  </si>
  <si>
    <t>7502 Vopnafjarðarhreppur</t>
  </si>
  <si>
    <t>Vopnafjarðarskóli</t>
  </si>
  <si>
    <t>8000 Vestmannaeyjabær</t>
  </si>
  <si>
    <t>Grunnskóli Vestmannaeyja</t>
  </si>
  <si>
    <t>8200 Sveitarfélagið Árborg</t>
  </si>
  <si>
    <t>Barnaskólinn á Eb. og Stk.</t>
  </si>
  <si>
    <t>Sunnulækjarskóli</t>
  </si>
  <si>
    <t>Vallaskóli</t>
  </si>
  <si>
    <t>8401 Sveitarfélagið Hornafjörður</t>
  </si>
  <si>
    <t>Grunnskóli Hornafjarðar</t>
  </si>
  <si>
    <t>Grunnskólinn í Hofgarði</t>
  </si>
  <si>
    <t>8508 Mýrdalshreppur</t>
  </si>
  <si>
    <t>Grunnskóli Mýrdalshrepps/Víkurskóli</t>
  </si>
  <si>
    <t>8509 Skaftárhreppur</t>
  </si>
  <si>
    <t>Kirkjubæjarskóli</t>
  </si>
  <si>
    <t>8613 Rangárþing eystra</t>
  </si>
  <si>
    <t>Hvolsskóli</t>
  </si>
  <si>
    <t>8614 Rangárþing ytra</t>
  </si>
  <si>
    <t>Grunnskólinn á Hellu</t>
  </si>
  <si>
    <t>Laugalandsskóli, Holtum</t>
  </si>
  <si>
    <t>8710 Hrunamannahreppur</t>
  </si>
  <si>
    <t>Flúðaskóli</t>
  </si>
  <si>
    <t>8716 Hveragerðisbær</t>
  </si>
  <si>
    <t>Grunnskólinn í Hveragerði</t>
  </si>
  <si>
    <t>8717 Sveitarfélagið Ölfus</t>
  </si>
  <si>
    <t>Grunnskólinn í Þorlákshöfn</t>
  </si>
  <si>
    <t>8719 Grímsnes- og Grafningshreppur</t>
  </si>
  <si>
    <t>Kerhólsskóli</t>
  </si>
  <si>
    <t>8720 Skeiða- og Gnúpverjahreppur</t>
  </si>
  <si>
    <t>Þjórsárskóli</t>
  </si>
  <si>
    <t>8721 Bláskógabyggð</t>
  </si>
  <si>
    <t>Bláskógaskóli á Laugarvatni</t>
  </si>
  <si>
    <t>Bláskógaskóli í Reykholti</t>
  </si>
  <si>
    <t>8722 Flóahreppur</t>
  </si>
  <si>
    <t>Flóaskóli</t>
  </si>
  <si>
    <t>Samtals almennir grunnskólar sveitarfélaga</t>
  </si>
  <si>
    <t>Deildar-stjórar (stg)</t>
  </si>
  <si>
    <t>% grunnskóla-kennara</t>
  </si>
  <si>
    <t>1 - 20</t>
  </si>
  <si>
    <t>Samtals  skólar með 0-20 nemendur</t>
  </si>
  <si>
    <t>Samtals skólar með 21 - 50 nemendur</t>
  </si>
  <si>
    <t>Samtals skólar með 51 - 100 nemendur</t>
  </si>
  <si>
    <t>Samtals skólar með 101 - 200 nemendur</t>
  </si>
  <si>
    <t>Samtals skólar með 201 - 300 nemendur</t>
  </si>
  <si>
    <t>Samtals skólar með 301 - 400 nemendur</t>
  </si>
  <si>
    <t>Samtals skólar með 401 - 500 nemendur</t>
  </si>
  <si>
    <t>Samtals skólar með 501 - 600 nemendur</t>
  </si>
  <si>
    <t>Samtals skólar með yfir 600 nemendur</t>
  </si>
  <si>
    <r>
      <t xml:space="preserve">Annar rekstrarkostnaður </t>
    </r>
    <r>
      <rPr>
        <b/>
        <sz val="10"/>
        <color theme="1"/>
        <rFont val="Calibri"/>
        <family val="2"/>
        <scheme val="minor"/>
      </rPr>
      <t>(meðtalin innri leiga og skólaakstur)</t>
    </r>
  </si>
  <si>
    <r>
      <t xml:space="preserve"> 3410 Innri húsaleiga </t>
    </r>
    <r>
      <rPr>
        <b/>
        <sz val="10"/>
        <color theme="1"/>
        <rFont val="Calibri"/>
        <family val="2"/>
        <scheme val="minor"/>
      </rPr>
      <t>(Eignasjóður)</t>
    </r>
  </si>
  <si>
    <r>
      <t xml:space="preserve">Brúttó rekstrarkostn </t>
    </r>
    <r>
      <rPr>
        <b/>
        <sz val="9"/>
        <color theme="1"/>
        <rFont val="Calibri "/>
      </rPr>
      <t>(mínus innri leiga og skólaakstur)</t>
    </r>
    <r>
      <rPr>
        <b/>
        <sz val="10"/>
        <color theme="1"/>
        <rFont val="Calibri "/>
      </rPr>
      <t>/nem</t>
    </r>
  </si>
  <si>
    <r>
      <t xml:space="preserve">Nettó rekstrarkostn </t>
    </r>
    <r>
      <rPr>
        <b/>
        <sz val="9"/>
        <color theme="1"/>
        <rFont val="Calibri "/>
      </rPr>
      <t>(mínus innri leiga og skólaakstur)</t>
    </r>
    <r>
      <rPr>
        <b/>
        <sz val="10"/>
        <color theme="1"/>
        <rFont val="Calibri "/>
      </rPr>
      <t>/nem</t>
    </r>
  </si>
  <si>
    <t>Samtals samreknir skólar með 1-20 nemendur</t>
  </si>
  <si>
    <t>Samtals samreknir skólar með 21 - 50 nemendur</t>
  </si>
  <si>
    <t>Samtals samreknir skólar með 51 - 100 nemendur</t>
  </si>
  <si>
    <t>Samtals samreknir skólar með 101 - 200 nemendur</t>
  </si>
  <si>
    <t>Samtals samreknir skólar með 201 - 300 nemendur</t>
  </si>
  <si>
    <t>Samtals samreknir skólar með 301 - 400 nemendur</t>
  </si>
  <si>
    <t>Samtals samreknir almennir grunnskólar sveitarfélaga</t>
  </si>
  <si>
    <t>(All)</t>
  </si>
  <si>
    <t>Row Labels</t>
  </si>
  <si>
    <t>Grand Total</t>
  </si>
  <si>
    <t>Sum of Fjöldi nemenda</t>
  </si>
  <si>
    <t>Sum of % grunnskólakennara</t>
  </si>
  <si>
    <t>Sum of Launakostn/</t>
  </si>
  <si>
    <t>Sum of Nettó rekstrarkostn (mínus innri leiga og skólaakstur/nem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</si>
</sst>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"/>
    </font>
    <font>
      <sz val="10"/>
      <color theme="9" tint="-0.499984740745262"/>
      <name val="Calibri 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 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Border="0" applyAlignment="0"/>
  </cellStyleXfs>
  <cellXfs count="1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0" fillId="0" borderId="0" xfId="0" applyNumberFormat="1"/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6" fillId="0" borderId="0" xfId="2" applyNumberFormat="1"/>
    <xf numFmtId="2" fontId="0" fillId="0" borderId="0" xfId="0" applyNumberFormat="1"/>
    <xf numFmtId="164" fontId="0" fillId="0" borderId="0" xfId="0" applyNumberFormat="1"/>
    <xf numFmtId="9" fontId="0" fillId="0" borderId="0" xfId="1" applyFont="1"/>
    <xf numFmtId="1" fontId="0" fillId="0" borderId="0" xfId="0" applyNumberFormat="1"/>
    <xf numFmtId="9" fontId="0" fillId="0" borderId="0" xfId="1" applyFont="1" applyFill="1"/>
    <xf numFmtId="3" fontId="6" fillId="0" borderId="0" xfId="2" applyNumberFormat="1"/>
    <xf numFmtId="0" fontId="0" fillId="2" borderId="0" xfId="0" applyFill="1"/>
    <xf numFmtId="0" fontId="2" fillId="0" borderId="0" xfId="0" applyFont="1"/>
    <xf numFmtId="3" fontId="7" fillId="0" borderId="0" xfId="2" applyNumberFormat="1" applyFont="1"/>
    <xf numFmtId="165" fontId="7" fillId="0" borderId="0" xfId="2" applyNumberFormat="1" applyFont="1"/>
    <xf numFmtId="9" fontId="2" fillId="0" borderId="0" xfId="1" applyFont="1" applyFill="1"/>
    <xf numFmtId="164" fontId="2" fillId="0" borderId="0" xfId="0" applyNumberFormat="1" applyFont="1"/>
    <xf numFmtId="3" fontId="2" fillId="0" borderId="0" xfId="0" applyNumberFormat="1" applyFont="1"/>
    <xf numFmtId="165" fontId="2" fillId="0" borderId="0" xfId="0" applyNumberFormat="1" applyFont="1"/>
    <xf numFmtId="9" fontId="2" fillId="0" borderId="0" xfId="1" applyFont="1"/>
    <xf numFmtId="0" fontId="0" fillId="0" borderId="0" xfId="0" applyAlignment="1">
      <alignment wrapText="1"/>
    </xf>
    <xf numFmtId="165" fontId="3" fillId="0" borderId="0" xfId="0" applyNumberFormat="1" applyFont="1"/>
    <xf numFmtId="165" fontId="0" fillId="0" borderId="0" xfId="0" applyNumberFormat="1"/>
    <xf numFmtId="165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9" fontId="3" fillId="0" borderId="0" xfId="1" applyFont="1" applyAlignment="1">
      <alignment horizontal="right"/>
    </xf>
    <xf numFmtId="3" fontId="0" fillId="0" borderId="0" xfId="0" applyNumberFormat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3" borderId="3" xfId="0" applyNumberFormat="1" applyFill="1" applyBorder="1"/>
    <xf numFmtId="3" fontId="0" fillId="3" borderId="3" xfId="0" applyNumberFormat="1" applyFill="1" applyBorder="1" applyAlignment="1">
      <alignment horizontal="right"/>
    </xf>
    <xf numFmtId="165" fontId="0" fillId="3" borderId="3" xfId="0" applyNumberFormat="1" applyFill="1" applyBorder="1" applyAlignment="1">
      <alignment horizontal="right"/>
    </xf>
    <xf numFmtId="9" fontId="0" fillId="3" borderId="3" xfId="1" applyFont="1" applyFill="1" applyBorder="1" applyAlignment="1">
      <alignment horizontal="right"/>
    </xf>
    <xf numFmtId="49" fontId="0" fillId="0" borderId="3" xfId="0" applyNumberFormat="1" applyBorder="1"/>
    <xf numFmtId="3" fontId="0" fillId="0" borderId="3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9" fontId="0" fillId="0" borderId="3" xfId="1" applyFont="1" applyBorder="1" applyAlignment="1">
      <alignment horizontal="right"/>
    </xf>
    <xf numFmtId="49" fontId="2" fillId="3" borderId="4" xfId="0" applyNumberFormat="1" applyFont="1" applyFill="1" applyBorder="1"/>
    <xf numFmtId="3" fontId="2" fillId="3" borderId="4" xfId="0" applyNumberFormat="1" applyFont="1" applyFill="1" applyBorder="1" applyAlignment="1">
      <alignment horizontal="right"/>
    </xf>
    <xf numFmtId="165" fontId="2" fillId="3" borderId="4" xfId="0" applyNumberFormat="1" applyFont="1" applyFill="1" applyBorder="1" applyAlignment="1">
      <alignment horizontal="right"/>
    </xf>
    <xf numFmtId="9" fontId="2" fillId="3" borderId="4" xfId="1" applyFont="1" applyFill="1" applyBorder="1" applyAlignment="1">
      <alignment horizontal="right"/>
    </xf>
    <xf numFmtId="49" fontId="2" fillId="0" borderId="4" xfId="0" applyNumberFormat="1" applyFont="1" applyBorder="1"/>
    <xf numFmtId="3" fontId="2" fillId="0" borderId="4" xfId="0" applyNumberFormat="1" applyFont="1" applyBorder="1" applyAlignment="1">
      <alignment horizontal="right"/>
    </xf>
    <xf numFmtId="165" fontId="2" fillId="0" borderId="4" xfId="0" applyNumberFormat="1" applyFont="1" applyBorder="1" applyAlignment="1">
      <alignment horizontal="right"/>
    </xf>
    <xf numFmtId="9" fontId="2" fillId="0" borderId="4" xfId="1" applyFont="1" applyBorder="1" applyAlignment="1">
      <alignment horizontal="right"/>
    </xf>
    <xf numFmtId="0" fontId="0" fillId="0" borderId="0" xfId="0" applyAlignment="1">
      <alignment horizontal="right"/>
    </xf>
    <xf numFmtId="9" fontId="0" fillId="0" borderId="0" xfId="1" applyFont="1" applyAlignment="1">
      <alignment horizontal="right"/>
    </xf>
    <xf numFmtId="164" fontId="3" fillId="0" borderId="0" xfId="0" applyNumberFormat="1" applyFont="1"/>
    <xf numFmtId="0" fontId="2" fillId="0" borderId="5" xfId="0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0" fillId="3" borderId="6" xfId="0" applyNumberFormat="1" applyFill="1" applyBorder="1"/>
    <xf numFmtId="0" fontId="0" fillId="3" borderId="3" xfId="0" applyFill="1" applyBorder="1"/>
    <xf numFmtId="1" fontId="6" fillId="3" borderId="3" xfId="2" applyNumberFormat="1" applyFill="1" applyBorder="1"/>
    <xf numFmtId="164" fontId="0" fillId="3" borderId="3" xfId="0" applyNumberFormat="1" applyFill="1" applyBorder="1"/>
    <xf numFmtId="9" fontId="0" fillId="3" borderId="3" xfId="1" applyFont="1" applyFill="1" applyBorder="1"/>
    <xf numFmtId="3" fontId="0" fillId="3" borderId="3" xfId="0" applyNumberFormat="1" applyFill="1" applyBorder="1"/>
    <xf numFmtId="49" fontId="0" fillId="2" borderId="3" xfId="0" applyNumberFormat="1" applyFill="1" applyBorder="1"/>
    <xf numFmtId="0" fontId="0" fillId="0" borderId="3" xfId="0" applyBorder="1"/>
    <xf numFmtId="1" fontId="6" fillId="0" borderId="3" xfId="2" applyNumberFormat="1" applyBorder="1"/>
    <xf numFmtId="164" fontId="0" fillId="0" borderId="3" xfId="0" applyNumberFormat="1" applyBorder="1"/>
    <xf numFmtId="9" fontId="0" fillId="0" borderId="3" xfId="1" applyFont="1" applyBorder="1"/>
    <xf numFmtId="3" fontId="0" fillId="0" borderId="3" xfId="0" applyNumberFormat="1" applyBorder="1"/>
    <xf numFmtId="0" fontId="2" fillId="3" borderId="4" xfId="0" applyFont="1" applyFill="1" applyBorder="1"/>
    <xf numFmtId="1" fontId="7" fillId="3" borderId="4" xfId="2" applyNumberFormat="1" applyFont="1" applyFill="1" applyBorder="1"/>
    <xf numFmtId="164" fontId="7" fillId="3" borderId="4" xfId="2" applyNumberFormat="1" applyFont="1" applyFill="1" applyBorder="1"/>
    <xf numFmtId="9" fontId="2" fillId="3" borderId="4" xfId="1" applyFont="1" applyFill="1" applyBorder="1"/>
    <xf numFmtId="164" fontId="2" fillId="3" borderId="4" xfId="0" applyNumberFormat="1" applyFont="1" applyFill="1" applyBorder="1"/>
    <xf numFmtId="3" fontId="2" fillId="3" borderId="4" xfId="0" applyNumberFormat="1" applyFont="1" applyFill="1" applyBorder="1"/>
    <xf numFmtId="0" fontId="0" fillId="2" borderId="3" xfId="0" applyFill="1" applyBorder="1"/>
    <xf numFmtId="0" fontId="2" fillId="0" borderId="4" xfId="0" applyFont="1" applyBorder="1"/>
    <xf numFmtId="1" fontId="7" fillId="0" borderId="4" xfId="2" applyNumberFormat="1" applyFont="1" applyBorder="1"/>
    <xf numFmtId="164" fontId="7" fillId="0" borderId="4" xfId="2" applyNumberFormat="1" applyFont="1" applyBorder="1"/>
    <xf numFmtId="9" fontId="2" fillId="0" borderId="4" xfId="1" applyFont="1" applyBorder="1"/>
    <xf numFmtId="164" fontId="2" fillId="0" borderId="4" xfId="0" applyNumberFormat="1" applyFont="1" applyBorder="1"/>
    <xf numFmtId="3" fontId="2" fillId="0" borderId="4" xfId="0" applyNumberFormat="1" applyFont="1" applyBorder="1"/>
    <xf numFmtId="0" fontId="0" fillId="3" borderId="4" xfId="0" applyFill="1" applyBorder="1"/>
    <xf numFmtId="0" fontId="0" fillId="0" borderId="4" xfId="0" applyBorder="1"/>
    <xf numFmtId="0" fontId="0" fillId="3" borderId="6" xfId="0" applyFill="1" applyBorder="1"/>
    <xf numFmtId="1" fontId="6" fillId="3" borderId="6" xfId="2" applyNumberFormat="1" applyFill="1" applyBorder="1"/>
    <xf numFmtId="164" fontId="0" fillId="3" borderId="6" xfId="0" applyNumberFormat="1" applyFill="1" applyBorder="1"/>
    <xf numFmtId="9" fontId="0" fillId="3" borderId="6" xfId="1" applyFont="1" applyFill="1" applyBorder="1"/>
    <xf numFmtId="3" fontId="0" fillId="3" borderId="6" xfId="0" applyNumberForma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9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/>
    <xf numFmtId="165" fontId="2" fillId="3" borderId="7" xfId="0" applyNumberFormat="1" applyFont="1" applyFill="1" applyBorder="1" applyAlignment="1">
      <alignment horizontal="right"/>
    </xf>
    <xf numFmtId="165" fontId="0" fillId="0" borderId="3" xfId="0" applyNumberFormat="1" applyFill="1" applyBorder="1" applyAlignment="1">
      <alignment horizontal="right"/>
    </xf>
    <xf numFmtId="165" fontId="2" fillId="0" borderId="7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164" fontId="0" fillId="3" borderId="8" xfId="0" applyNumberFormat="1" applyFill="1" applyBorder="1"/>
    <xf numFmtId="164" fontId="2" fillId="0" borderId="7" xfId="0" applyNumberFormat="1" applyFont="1" applyBorder="1"/>
    <xf numFmtId="164" fontId="2" fillId="0" borderId="9" xfId="0" applyNumberFormat="1" applyFont="1" applyBorder="1"/>
    <xf numFmtId="164" fontId="0" fillId="3" borderId="10" xfId="0" applyNumberFormat="1" applyFill="1" applyBorder="1"/>
    <xf numFmtId="164" fontId="0" fillId="0" borderId="3" xfId="0" applyNumberFormat="1" applyFill="1" applyBorder="1"/>
    <xf numFmtId="164" fontId="2" fillId="0" borderId="7" xfId="0" applyNumberFormat="1" applyFont="1" applyFill="1" applyBorder="1"/>
    <xf numFmtId="164" fontId="2" fillId="3" borderId="1" xfId="0" applyNumberFormat="1" applyFont="1" applyFill="1" applyBorder="1"/>
  </cellXfs>
  <cellStyles count="3">
    <cellStyle name="Normal" xfId="0" builtinId="0"/>
    <cellStyle name="Normal 2" xfId="2" xr:uid="{4F10D6BC-7E4D-4956-8FDF-4E1F8CD3C3FD}"/>
    <cellStyle name="Percent" xfId="1" builtinId="5"/>
  </cellStyles>
  <dxfs count="5">
    <dxf>
      <numFmt numFmtId="3" formatCode="#,##0"/>
    </dxf>
    <dxf>
      <alignment wrapText="0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657224</xdr:colOff>
      <xdr:row>2</xdr:row>
      <xdr:rowOff>0</xdr:rowOff>
    </xdr:from>
    <xdr:to>
      <xdr:col>16</xdr:col>
      <xdr:colOff>609600</xdr:colOff>
      <xdr:row>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0C7EE1C-7CEA-4721-80DA-F5473FCFCEEB}"/>
            </a:ext>
          </a:extLst>
        </xdr:cNvPr>
        <xdr:cNvSpPr txBox="1"/>
      </xdr:nvSpPr>
      <xdr:spPr>
        <a:xfrm>
          <a:off x="609599" y="381000"/>
          <a:ext cx="6067426" cy="55245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657224</xdr:colOff>
      <xdr:row>2</xdr:row>
      <xdr:rowOff>0</xdr:rowOff>
    </xdr:from>
    <xdr:to>
      <xdr:col>16</xdr:col>
      <xdr:colOff>609600</xdr:colOff>
      <xdr:row>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EB5B9C4-4778-4453-925C-632ADE74401C}"/>
            </a:ext>
          </a:extLst>
        </xdr:cNvPr>
        <xdr:cNvSpPr txBox="1"/>
      </xdr:nvSpPr>
      <xdr:spPr>
        <a:xfrm>
          <a:off x="657224" y="381000"/>
          <a:ext cx="14754226" cy="55245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657224</xdr:colOff>
      <xdr:row>3</xdr:row>
      <xdr:rowOff>0</xdr:rowOff>
    </xdr:from>
    <xdr:to>
      <xdr:col>16</xdr:col>
      <xdr:colOff>609600</xdr:colOff>
      <xdr:row>5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7DBE8F-D396-496B-A2EE-8FDD4F9C3291}"/>
            </a:ext>
          </a:extLst>
        </xdr:cNvPr>
        <xdr:cNvSpPr txBox="1"/>
      </xdr:nvSpPr>
      <xdr:spPr>
        <a:xfrm>
          <a:off x="609599" y="571500"/>
          <a:ext cx="12944476" cy="55245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algerður Freyja Ágústsdóttir" id="{7C65D450-7CF4-4210-BCB9-4A83828125C7}" userId="S::valgerdur@samband.is::eb29cb23-c7d7-4925-a5a4-36a4a42c68f2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lgerður Freyja Ágústsdóttir" refreshedDate="44551.402728935187" createdVersion="6" refreshedVersion="6" minRefreshableVersion="3" recordCount="156" xr:uid="{6199EB21-C40F-48E5-8C2F-0E664CFC380B}">
  <cacheSource type="worksheet">
    <worksheetSource ref="A7:AA163" sheet="Grunntafla"/>
  </cacheSource>
  <cacheFields count="27">
    <cacheField name="Stærð skóla" numFmtId="0">
      <sharedItems count="9">
        <s v="601 &gt;"/>
        <s v="101 - 200"/>
        <s v="401 - 500"/>
        <s v="301 - 400"/>
        <s v="501 - 600"/>
        <s v="201 - 300"/>
        <s v="51 - 100"/>
        <s v="0 - 20"/>
        <s v="21 - 50"/>
      </sharedItems>
    </cacheField>
    <cacheField name="Sveitarfélag" numFmtId="0">
      <sharedItems count="59">
        <s v="0000 Reykjavíkurborg"/>
        <s v="1000 Kópavogsbær"/>
        <s v="1100 Seltjarnarnesbær"/>
        <s v="1300 Garðabær"/>
        <s v="1400 Hafnarfjarðarkaupstaður"/>
        <s v="1604 Mosfellsbær"/>
        <s v="2000 Reykjanesbær"/>
        <s v="2300 Grindavíkurbær"/>
        <s v="2506 Sveitarfélagið Vogar"/>
        <s v="2510 Suðurnesjabær"/>
        <s v="3000 Akraneskaupstaður"/>
        <s v="3511 Hvalfjarðarsveit"/>
        <s v="3609 Borgarbyggð"/>
        <s v="3709 Grundarfjarðarbær"/>
        <s v="3711 Stykkishólmsbær"/>
        <s v="Eyja- og Miklaholtshreppur"/>
        <s v="3714 Snæfellsbær"/>
        <s v="3811 Dalabyggð"/>
        <s v="4100 Bolungarvíkurkaupstaður"/>
        <s v="4200 Ísafjarðarbær"/>
        <s v="4502 Reykhólahreppur"/>
        <s v="4604 Tálknafjarðarhreppur"/>
        <s v="4607 Vesturbyggð"/>
        <s v="4803 Súðavíkurhreppur"/>
        <s v="4902 Kaldrananeshreppur"/>
        <s v="4911 Strandabyggð"/>
        <s v="5200 Sveitarfélagið Skagafjörður"/>
        <s v="5508 Húnaþing vestra"/>
        <s v="5604 Blönduósbær "/>
        <s v="5609 Sveitarfélagið Skagaströnd"/>
        <s v="5612 Húnavatnshreppur"/>
        <s v="6000 Akureyrarkaupstaður"/>
        <s v="6100 Norðurþing"/>
        <s v="6250 Fjallabyggð"/>
        <s v="6400 Dalvíkurbyggð"/>
        <s v="6513 Eyjafjarðarsveit"/>
        <s v="6515 Hörgársveit"/>
        <s v="6601 Svalbarðsstrandarhreppur"/>
        <s v="6602 Grýtubakkahreppur"/>
        <s v="6607 Skútustaðahreppur"/>
        <s v="6612 Þingeyjarsveit"/>
        <s v="6709 Langanesbyggð"/>
        <s v="7300 Fjarðabyggð"/>
        <s v="7400 Múlaþing"/>
        <s v="7502 Vopnafjarðarhreppur"/>
        <s v="8000 Vestmannaeyjabær"/>
        <s v="8200 Sveitarfélagið Árborg"/>
        <s v="8401 Sveitarfélagið Hornafjörður"/>
        <s v="8508 Mýrdalshreppur"/>
        <s v="8509 Skaftárhreppur"/>
        <s v="8613 Rangárþing eystra"/>
        <s v="8614 Rangárþing ytra"/>
        <s v="8710 Hrunamannahreppur"/>
        <s v="8716 Hveragerðisbær"/>
        <s v="8717 Sveitarfélagið Ölfus"/>
        <s v="8719 Grímsnes- og Grafningshreppur"/>
        <s v="8720 Skeiða- og Gnúpverjahreppur"/>
        <s v="8721 Bláskógabyggð"/>
        <s v="8722 Flóahreppur"/>
      </sharedItems>
    </cacheField>
    <cacheField name="Grunnskóli" numFmtId="0">
      <sharedItems count="155">
        <s v="Árbæjarskóli"/>
        <s v="Ártúnsskóli"/>
        <s v="Austurbæjarskóli"/>
        <s v="Breiðagerðisskóli"/>
        <s v="Breiðholtsskóli"/>
        <s v="Dalskóli"/>
        <s v="Fellaskóli, Rvík"/>
        <s v="Foldaskóli"/>
        <s v="Fossvogsskóli"/>
        <s v="Grandaskóli"/>
        <s v="Háaleitisskóli"/>
        <s v="Hagaskóli"/>
        <s v="Hamraskóli"/>
        <s v="Háteigsskóli"/>
        <s v="Hlíðaskóli"/>
        <s v="Hólabrekkuskóli"/>
        <s v="Húsaskóli"/>
        <s v="Ingunnarskóli "/>
        <s v="Kelduskóli"/>
        <s v="Klébergsskóli"/>
        <s v="Langholtsskóli"/>
        <s v="Laugalækjarskóli"/>
        <s v="Laugarnesskóli"/>
        <s v="Melaskóli"/>
        <s v="Norðlingaskóli"/>
        <s v="Ölduselsskóli"/>
        <s v="Réttarholtsskóli"/>
        <s v="Rimaskóli"/>
        <s v="Sæmundarskóli"/>
        <s v="Selásskóli"/>
        <s v="Seljaskóli"/>
        <s v="Vættaskóli"/>
        <s v="Vesturbæjarskóli"/>
        <s v="Vogaskóli"/>
        <s v="Álfhólsskóli"/>
        <s v="Hörðuvallaskóli"/>
        <s v="Kársnesskóli"/>
        <s v="Kópavogsskóli"/>
        <s v="Lindaskóli"/>
        <s v="Salaskóli"/>
        <s v="Smáraskóli"/>
        <s v="Snælandsskóli"/>
        <s v="Vatnsendaskóli"/>
        <s v="Grunnskóli Seltjarnarness"/>
        <s v="Álftanesskóli"/>
        <s v="Flataskóli"/>
        <s v="Garðaskóli"/>
        <s v="Hofstaðaskóli"/>
        <s v="Sjálandsskóli"/>
        <s v="Urriðaholtsskóli"/>
        <s v="Áslandsskóli"/>
        <s v="Engidalsskóli"/>
        <s v="Hraunvallaskóli"/>
        <s v="Hvaleyrarskóli"/>
        <s v="Lækjarskóli"/>
        <s v="Öldutúnsskóli"/>
        <s v="Setbergsskóli"/>
        <s v="Skarðshlíðarskóli"/>
        <s v="Víðistaðaskóli"/>
        <s v="Helgafellsskóli"/>
        <s v="Krikaskóli"/>
        <s v="Lágafellsskóli"/>
        <s v="Varmárskóli"/>
        <s v="Akurskóli"/>
        <s v="Heiðarskóli Rnes"/>
        <s v="Holtaskóli"/>
        <s v="Myllubakkaskóli"/>
        <s v="Njarðvíkurskóli"/>
        <s v="Stapaskóli"/>
        <s v="Grunnskóli Grindavíkur"/>
        <s v="Stóru-Vogaskóli"/>
        <s v="Gerðaskóli"/>
        <s v="Grunnskólinn í Sandgerði"/>
        <s v="Brekkubæjarskóli"/>
        <s v="Grundaskóli"/>
        <s v="Heiðarskóli"/>
        <s v="Grunnskóli Borgarfjarðarsveitar"/>
        <s v="Grunnskólinn í Borgarnesi"/>
        <s v="Grunnskóli Grundarfjarðar"/>
        <s v="Grunnskólinn í Stykkishólmi"/>
        <s v="Laugargerðisskóli"/>
        <s v="Grunnskóli Snæfellsbæjar"/>
        <s v="Auðarskóli"/>
        <s v="Grunnskóli Bolungarvíkur"/>
        <s v="Grunnskóli Önundarfjarðar"/>
        <s v="Grunnskólinn á Ísafirði"/>
        <s v="Grunnskólinn á Suðureyri"/>
        <s v="Grunnskólinn Þingeyri"/>
        <s v="Reykhólaskóli"/>
        <s v="Grunnskólinn á Tálknafirði"/>
        <s v="Bíldudalsskóli"/>
        <s v="Patreksskóli"/>
        <s v="Súðavíkurskóli"/>
        <s v="Grunnskólinn á Drangsnesi"/>
        <s v="Grunnskólinn Hólmavík"/>
        <s v="Árskóli"/>
        <s v="Grunnskólinn austan vatna"/>
        <s v="Varmahlíðaskóli"/>
        <s v="Grunnskóli Hunaþing vestra"/>
        <s v="Grunnskólinn á Blönduósi"/>
        <s v="Höfðaskóli"/>
        <s v="Húnavallaskóli"/>
        <s v="Brekkuskóli"/>
        <s v="Giljaskóli"/>
        <s v="Glerárskóli"/>
        <s v="Hríseyjarskóli"/>
        <s v="Lundarskóli"/>
        <s v="Naustaskóli"/>
        <s v="Oddeyrarskóli"/>
        <s v="Síðuskóli"/>
        <s v="Borgarhólsskóli"/>
        <s v="Grunnskóli Raufarhafnar"/>
        <s v="Öxarfjarðarskóli"/>
        <s v="Grunnskóli Fjallabyggðar"/>
        <s v="Árskógsskóli"/>
        <s v="Grunnskóli Dalvíkurbyggðar"/>
        <s v="Hrafnagilsskóli"/>
        <s v="Þelamerkurskóli"/>
        <s v="Valsárskóli"/>
        <s v="Grenivíkurskóli"/>
        <s v="Reykjahlíðarskóli"/>
        <s v="Grunnskóli Þingeyjarsveitar"/>
        <s v="Stórutjarnarskóli"/>
        <s v="Grunnskólinn á Þórshöfn"/>
        <s v="Grunnskóli Fáskrúðsfjarðar"/>
        <s v="Grunnskóli Reyðarfjarðar"/>
        <s v="Grunnskólinn á Eskifirði"/>
        <s v="Breiðdals- og Stöðvarfjarðarskóli"/>
        <s v="Nesskóli"/>
        <s v="Brúarásskóli"/>
        <s v="Djúpavogsskóli"/>
        <s v="Fellaskóli, Múlaþ."/>
        <s v="Grunnsk. Egilsst. og Eiðum"/>
        <s v="Grunnskólinn Borgarfirði"/>
        <s v="Seyðisfjarðarskóli  "/>
        <s v="Vopnafjarðarskóli"/>
        <s v="Grunnskóli Vestmannaeyja"/>
        <s v="Barnaskólinn á Eb. og Stk."/>
        <s v="Sunnulækjarskóli"/>
        <s v="Vallaskóli"/>
        <s v="Grunnskóli Hornafjarðar"/>
        <s v="Grunnskólinn í Hofgarði"/>
        <s v="Grunnskóli Mýrdalshrepps/Víkurskóli"/>
        <s v="Kirkjubæjarskóli"/>
        <s v="Hvolsskóli"/>
        <s v="Grunnskólinn á Hellu"/>
        <s v="Laugalandsskóli, Holtum"/>
        <s v="Flúðaskóli"/>
        <s v="Grunnskólinn í Hveragerði"/>
        <s v="Grunnskólinn í Þorlákshöfn"/>
        <s v="Kerhólsskóli"/>
        <s v="Þjórsárskóli"/>
        <s v="Bláskógaskóli á Laugarvatni"/>
        <s v="Bláskógaskóli í Reykholti"/>
        <s v="Flóaskóli"/>
      </sharedItems>
    </cacheField>
    <cacheField name="Fjöldi nemenda" numFmtId="0">
      <sharedItems containsSemiMixedTypes="0" containsString="0" containsNumber="1" containsInteger="1" minValue="2" maxValue="884"/>
    </cacheField>
    <cacheField name="Skólastjóri (stg)" numFmtId="165">
      <sharedItems containsSemiMixedTypes="0" containsString="0" containsNumber="1" minValue="0.5" maxValue="2"/>
    </cacheField>
    <cacheField name="Aðstoðar-_x000a_skólastjóri (stg)" numFmtId="0">
      <sharedItems containsSemiMixedTypes="0" containsString="0" containsNumber="1" minValue="0" maxValue="2"/>
    </cacheField>
    <cacheField name="Kennarar (stg)" numFmtId="0">
      <sharedItems containsSemiMixedTypes="0" containsString="0" containsNumber="1" minValue="1" maxValue="79.599999999999994"/>
    </cacheField>
    <cacheField name="Deildarstjórar (stg)" numFmtId="0">
      <sharedItems containsSemiMixedTypes="0" containsString="0" containsNumber="1" minValue="0" maxValue="6.57"/>
    </cacheField>
    <cacheField name="Sér-_x000a_kennarar (stg)" numFmtId="0">
      <sharedItems containsSemiMixedTypes="0" containsString="0" containsNumber="1" minValue="0" maxValue="20.94"/>
    </cacheField>
    <cacheField name="Stg. Kenn. með réttindi" numFmtId="164">
      <sharedItems containsSemiMixedTypes="0" containsString="0" containsNumber="1" minValue="1.75" maxValue="79.180000000000007"/>
    </cacheField>
    <cacheField name="Stg. Kenn. án réttinda" numFmtId="164">
      <sharedItems containsSemiMixedTypes="0" containsString="0" containsNumber="1" minValue="0" maxValue="26.86"/>
    </cacheField>
    <cacheField name="Stg. alls við kennslu" numFmtId="0">
      <sharedItems containsSemiMixedTypes="0" containsString="0" containsNumber="1" minValue="1.7" maxValue="91.26"/>
    </cacheField>
    <cacheField name="% grunnskólakennara" numFmtId="9">
      <sharedItems containsSemiMixedTypes="0" containsString="0" containsNumber="1" minValue="0.30924630924630925" maxValue="1"/>
    </cacheField>
    <cacheField name="Aðrir starfsmenn (stg)" numFmtId="164">
      <sharedItems containsSemiMixedTypes="0" containsString="0" containsNumber="1" minValue="0" maxValue="55.52"/>
    </cacheField>
    <cacheField name="Stöðugildi alls" numFmtId="164">
      <sharedItems containsSemiMixedTypes="0" containsString="0" containsNumber="1" minValue="2.34" maxValue="146.78"/>
    </cacheField>
    <cacheField name="Nem/stg kennara*" numFmtId="164">
      <sharedItems containsSemiMixedTypes="0" containsString="0" containsNumber="1" minValue="2" maxValue="15.487804878048783"/>
    </cacheField>
    <cacheField name="Tekjur" numFmtId="3">
      <sharedItems containsSemiMixedTypes="0" containsString="0" containsNumber="1" minValue="-98514.487999999998" maxValue="-30"/>
    </cacheField>
    <cacheField name="Laun og launatengd gjöld" numFmtId="3">
      <sharedItems containsSemiMixedTypes="0" containsString="0" containsNumber="1" minValue="24918.920999999998" maxValue="1235037.4169999999"/>
    </cacheField>
    <cacheField name="Annar rekstrarkostnaður (meðtalin innri leiga og skólaakstur)" numFmtId="3">
      <sharedItems containsSemiMixedTypes="0" containsString="0" containsNumber="1" minValue="8708.0319999999992" maxValue="518200.46600000001"/>
    </cacheField>
    <cacheField name=" 3410 Innri húsaleiga (Eignasjóður)" numFmtId="3">
      <sharedItems containsString="0" containsBlank="1" containsNumber="1" minValue="0" maxValue="352130.538"/>
    </cacheField>
    <cacheField name="3130 Skólaakstur" numFmtId="3">
      <sharedItems containsString="0" containsBlank="1" containsNumber="1" minValue="0" maxValue="83432.100000000006"/>
    </cacheField>
    <cacheField name="Kostnaður (brúttó) " numFmtId="3">
      <sharedItems containsSemiMixedTypes="0" containsString="0" containsNumber="1" minValue="33626.953000000001" maxValue="1753237.8829999999"/>
    </cacheField>
    <cacheField name="Útgjöld (nettó)" numFmtId="3">
      <sharedItems containsSemiMixedTypes="0" containsString="0" containsNumber="1" minValue="32357.062999999998" maxValue="1666751.7239999999"/>
    </cacheField>
    <cacheField name="Brúttó Kostnaður/nem" numFmtId="3">
      <sharedItems containsSemiMixedTypes="0" containsString="0" containsNumber="1" minValue="1188.1431243243244" maxValue="21760.871500000001"/>
    </cacheField>
    <cacheField name="Brúttó rekstrarkostn (mínus innri leiga og skólaakstur)/nem" numFmtId="3">
      <sharedItems containsSemiMixedTypes="0" containsString="0" containsNumber="1" minValue="766.99598918918923" maxValue="17506.547500000001"/>
    </cacheField>
    <cacheField name="Nettó rekstrarkostn (mínus innri leiga og skólaakstur/nem" numFmtId="3">
      <sharedItems containsSemiMixedTypes="0" containsString="0" containsNumber="1" minValue="766.39058378378377" maxValue="17463.864999999998"/>
    </cacheField>
    <cacheField name="Launakostn/_x000a_nem" numFmtId="3">
      <sharedItems containsSemiMixedTypes="0" containsString="0" containsNumber="1" minValue="568.50963243243245" maxValue="15350.7384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6">
  <r>
    <x v="0"/>
    <x v="0"/>
    <x v="0"/>
    <n v="685"/>
    <n v="1"/>
    <n v="2"/>
    <n v="48.3"/>
    <n v="2"/>
    <n v="6.42"/>
    <n v="51.88"/>
    <n v="8.7899999999999991"/>
    <n v="59.72"/>
    <n v="0.85511785066754575"/>
    <n v="30.58"/>
    <n v="90.3"/>
    <n v="13.618290258449305"/>
    <n v="-44206.016000000003"/>
    <n v="817424.41299999994"/>
    <n v="379514.73200000002"/>
    <n v="265693.46100000001"/>
    <n v="0"/>
    <n v="1196939.145"/>
    <n v="1152733.3370000001"/>
    <n v="1747.3564160583942"/>
    <n v="1359.4827503649635"/>
    <n v="1294.9487240875912"/>
    <n v="1193.320310948905"/>
  </r>
  <r>
    <x v="1"/>
    <x v="0"/>
    <x v="1"/>
    <n v="178"/>
    <n v="0.75"/>
    <n v="1"/>
    <n v="15.94"/>
    <n v="0"/>
    <n v="0.88"/>
    <n v="16.64"/>
    <n v="1.93"/>
    <n v="18.569999999999997"/>
    <n v="0.89606892837910612"/>
    <n v="22.28"/>
    <n v="40.849999999999994"/>
    <n v="11.166875784190715"/>
    <n v="-10292.378000000001"/>
    <n v="193357.92199999999"/>
    <n v="89983.854000000007"/>
    <n v="47674.773000000001"/>
    <n v="0"/>
    <n v="283341.77600000001"/>
    <n v="273049.39799999999"/>
    <n v="1591.8077303370787"/>
    <n v="1323.9719269662924"/>
    <n v="1266.1495786516855"/>
    <n v="1086.2804606741572"/>
  </r>
  <r>
    <x v="2"/>
    <x v="0"/>
    <x v="2"/>
    <n v="417"/>
    <n v="1"/>
    <n v="1"/>
    <n v="34.44"/>
    <n v="1.5"/>
    <n v="6.1"/>
    <n v="42.79"/>
    <n v="0.39"/>
    <n v="44.04"/>
    <n v="0.99096804075961087"/>
    <n v="19.600000000000001"/>
    <n v="63.64"/>
    <n v="11.602671118530886"/>
    <n v="-27190.766"/>
    <n v="597887.05700000003"/>
    <n v="281198.40299999999"/>
    <n v="215017.024"/>
    <n v="0"/>
    <n v="879085.46"/>
    <n v="851895.85499999998"/>
    <n v="2108.1186091127097"/>
    <n v="1592.4902541966426"/>
    <n v="1527.2873645083932"/>
    <n v="1433.7819112709833"/>
  </r>
  <r>
    <x v="3"/>
    <x v="0"/>
    <x v="3"/>
    <n v="387"/>
    <n v="1"/>
    <n v="1"/>
    <n v="35.090000000000003"/>
    <n v="2"/>
    <n v="0.51"/>
    <n v="28.38"/>
    <n v="11.22"/>
    <n v="39.6"/>
    <n v="0.71666666666666656"/>
    <n v="14.44"/>
    <n v="54.04"/>
    <n v="10.434079266648691"/>
    <n v="-27819.151000000002"/>
    <n v="494354.11099999998"/>
    <n v="238980.80600000001"/>
    <n v="191288.65"/>
    <n v="0"/>
    <n v="733334.91700000002"/>
    <n v="705515.76599999995"/>
    <n v="1894.9222661498709"/>
    <n v="1400.6363488372092"/>
    <n v="1328.752237726098"/>
    <n v="1277.400803617571"/>
  </r>
  <r>
    <x v="2"/>
    <x v="0"/>
    <x v="4"/>
    <n v="420"/>
    <n v="1"/>
    <n v="1"/>
    <n v="37.93"/>
    <n v="2"/>
    <n v="5.43"/>
    <n v="33.82"/>
    <n v="13.54"/>
    <n v="47.36"/>
    <n v="0.71410472972972971"/>
    <n v="23.27"/>
    <n v="70.63"/>
    <n v="10.518407212622089"/>
    <n v="-30345.911"/>
    <n v="574851.65599999996"/>
    <n v="278086.49599999998"/>
    <n v="209832.022"/>
    <n v="0"/>
    <n v="852938.152"/>
    <n v="822592.24100000004"/>
    <n v="2030.8051238095238"/>
    <n v="1531.2050714285715"/>
    <n v="1458.9529023809525"/>
    <n v="1368.694419047619"/>
  </r>
  <r>
    <x v="3"/>
    <x v="0"/>
    <x v="5"/>
    <n v="347"/>
    <n v="0.5"/>
    <n v="1"/>
    <n v="32.08"/>
    <n v="2"/>
    <n v="3.8"/>
    <n v="35.69"/>
    <n v="3.69"/>
    <n v="39.379999999999995"/>
    <n v="0.90629761300152367"/>
    <n v="20.69"/>
    <n v="60.069999999999993"/>
    <n v="10.181924882629108"/>
    <n v="-21835.703000000001"/>
    <n v="333471.04700000002"/>
    <n v="305132.91399999999"/>
    <n v="221384.17199999999"/>
    <n v="0"/>
    <n v="638603.96100000001"/>
    <n v="616768.25800000003"/>
    <n v="1840.3572363112391"/>
    <n v="1202.3625043227667"/>
    <n v="1139.4354063400576"/>
    <n v="961.01166282420752"/>
  </r>
  <r>
    <x v="3"/>
    <x v="0"/>
    <x v="6"/>
    <n v="325"/>
    <n v="1"/>
    <n v="1"/>
    <n v="29.81"/>
    <n v="5"/>
    <n v="6.09"/>
    <n v="37.18"/>
    <n v="6.72"/>
    <n v="42.900000000000006"/>
    <n v="0.84692482915717537"/>
    <n v="32.94"/>
    <n v="75.84"/>
    <n v="9.3363975869003148"/>
    <n v="-24416.721000000001"/>
    <n v="630639.10600000003"/>
    <n v="280781.10200000001"/>
    <n v="210468.10399999999"/>
    <n v="0"/>
    <n v="911420.20799999998"/>
    <n v="887003.48699999996"/>
    <n v="2804.3698707692306"/>
    <n v="2156.7757046153847"/>
    <n v="2081.6473323076921"/>
    <n v="1940.4280184615386"/>
  </r>
  <r>
    <x v="2"/>
    <x v="0"/>
    <x v="7"/>
    <n v="490"/>
    <n v="1"/>
    <n v="1"/>
    <n v="44.6"/>
    <n v="2"/>
    <n v="9.83"/>
    <n v="47.98"/>
    <n v="7.69"/>
    <n v="58.43"/>
    <n v="0.86186455900844261"/>
    <n v="28.67"/>
    <n v="87.1"/>
    <n v="10.515021459227468"/>
    <n v="-25997.233"/>
    <n v="711895.20799999998"/>
    <n v="298777.29300000001"/>
    <n v="230574.742"/>
    <n v="0"/>
    <n v="1010672.501"/>
    <n v="984675.26800000004"/>
    <n v="2062.5969408163264"/>
    <n v="1592.036242857143"/>
    <n v="1538.9806653061225"/>
    <n v="1452.8473632653061"/>
  </r>
  <r>
    <x v="3"/>
    <x v="0"/>
    <x v="8"/>
    <n v="352"/>
    <n v="1"/>
    <n v="1"/>
    <n v="26.63"/>
    <n v="4"/>
    <n v="2.25"/>
    <n v="31.84"/>
    <n v="2.76"/>
    <n v="34.879999999999995"/>
    <n v="0.92023121387283235"/>
    <n v="15.79"/>
    <n v="50.669999999999995"/>
    <n v="11.492001305909239"/>
    <n v="-24160.741000000002"/>
    <n v="438090.41200000001"/>
    <n v="237741.61900000001"/>
    <n v="165038.603"/>
    <n v="0"/>
    <n v="675832.03099999996"/>
    <n v="651671.29"/>
    <n v="1919.9773607954544"/>
    <n v="1451.1176931818181"/>
    <n v="1382.4792244318182"/>
    <n v="1244.5750340909092"/>
  </r>
  <r>
    <x v="3"/>
    <x v="0"/>
    <x v="9"/>
    <n v="347"/>
    <n v="1"/>
    <n v="1"/>
    <n v="27.51"/>
    <n v="2.13"/>
    <n v="2.0299999999999998"/>
    <n v="30.8"/>
    <n v="2.87"/>
    <n v="33.67"/>
    <n v="0.9147609147609147"/>
    <n v="12.42"/>
    <n v="46.09"/>
    <n v="11.707152496626181"/>
    <n v="-21533.75"/>
    <n v="457870.61599999998"/>
    <n v="199111.46599999999"/>
    <n v="144100.103"/>
    <n v="0"/>
    <n v="656982.08200000005"/>
    <n v="635448.33200000005"/>
    <n v="1893.3201210374641"/>
    <n v="1478.0460489913546"/>
    <n v="1415.9891325648416"/>
    <n v="1319.5118616714697"/>
  </r>
  <r>
    <x v="4"/>
    <x v="0"/>
    <x v="10"/>
    <n v="569"/>
    <n v="2"/>
    <n v="2"/>
    <n v="62.269999999999996"/>
    <n v="4.49"/>
    <n v="2.5"/>
    <n v="60.03"/>
    <n v="7.84"/>
    <n v="73.260000000000005"/>
    <n v="0.8844850449388536"/>
    <n v="32.959999999999994"/>
    <n v="106.22"/>
    <n v="8.5230677052127035"/>
    <n v="-91398.9"/>
    <n v="880890.65099999995"/>
    <n v="427218.30800000002"/>
    <n v="306468.36499999999"/>
    <n v="0"/>
    <n v="1308108.959"/>
    <n v="1216710.0589999999"/>
    <n v="2298.9612636203865"/>
    <n v="1760.3525377855888"/>
    <n v="1599.7217820738135"/>
    <n v="1548.1382267135325"/>
  </r>
  <r>
    <x v="0"/>
    <x v="0"/>
    <x v="11"/>
    <n v="602"/>
    <n v="1"/>
    <n v="1"/>
    <n v="47.5"/>
    <n v="1"/>
    <n v="3.52"/>
    <n v="39.1"/>
    <n v="13.38"/>
    <n v="54.02"/>
    <n v="0.74504573170731703"/>
    <n v="11.01"/>
    <n v="65.03"/>
    <n v="12.412371134020619"/>
    <n v="-24599.521000000001"/>
    <n v="667564.50199999998"/>
    <n v="288927.26799999998"/>
    <n v="204324.61600000001"/>
    <n v="0"/>
    <n v="956491.77"/>
    <n v="931892.58799999999"/>
    <n v="1588.8567607973423"/>
    <n v="1249.447099667774"/>
    <n v="1208.5846710963453"/>
    <n v="1108.9111328903655"/>
  </r>
  <r>
    <x v="1"/>
    <x v="0"/>
    <x v="12"/>
    <n v="184"/>
    <n v="1"/>
    <n v="1"/>
    <n v="17.82"/>
    <n v="3.1"/>
    <n v="2"/>
    <n v="20.22"/>
    <n v="4.7"/>
    <n v="24.92"/>
    <n v="0.8113964686998395"/>
    <n v="16.260000000000002"/>
    <n v="41.180000000000007"/>
    <n v="8.7954110898661568"/>
    <n v="-18501.294000000002"/>
    <n v="325087.79599999997"/>
    <n v="188610.02499999999"/>
    <n v="140866.652"/>
    <n v="0"/>
    <n v="513697.821"/>
    <n v="495196.527"/>
    <n v="2791.835983695652"/>
    <n v="2026.2563532608694"/>
    <n v="1925.7058423913043"/>
    <n v="1766.7814999999998"/>
  </r>
  <r>
    <x v="2"/>
    <x v="0"/>
    <x v="13"/>
    <n v="456"/>
    <n v="1"/>
    <n v="1"/>
    <n v="38.67"/>
    <n v="1.49"/>
    <n v="1"/>
    <n v="33.950000000000003"/>
    <n v="7.91"/>
    <n v="43.160000000000004"/>
    <n v="0.81103678929765899"/>
    <n v="18.420000000000002"/>
    <n v="61.580000000000005"/>
    <n v="11.354581673306772"/>
    <n v="-30204.535"/>
    <n v="541324.96200000006"/>
    <n v="199733.929"/>
    <n v="137290.71299999999"/>
    <n v="0"/>
    <n v="741058.89099999995"/>
    <n v="710854.35600000003"/>
    <n v="1625.1291469298244"/>
    <n v="1324.0530219298244"/>
    <n v="1257.8150065789475"/>
    <n v="1187.1161447368422"/>
  </r>
  <r>
    <x v="4"/>
    <x v="0"/>
    <x v="14"/>
    <n v="544"/>
    <n v="1"/>
    <n v="1"/>
    <n v="43.76"/>
    <n v="3.01"/>
    <n v="7.86"/>
    <n v="46.01"/>
    <n v="10.62"/>
    <n v="56.629999999999995"/>
    <n v="0.81246689034080877"/>
    <n v="33.5"/>
    <n v="90.13"/>
    <n v="11.631387641650631"/>
    <n v="-36317.044999999998"/>
    <n v="814128.21499999997"/>
    <n v="318798.72700000001"/>
    <n v="231334.38399999999"/>
    <n v="0"/>
    <n v="1132926.942"/>
    <n v="1096609.8970000001"/>
    <n v="2082.5862904411765"/>
    <n v="1657.339261029412"/>
    <n v="1590.5799871323532"/>
    <n v="1496.5592187499999"/>
  </r>
  <r>
    <x v="4"/>
    <x v="0"/>
    <x v="15"/>
    <n v="509"/>
    <n v="1"/>
    <n v="1"/>
    <n v="42.37"/>
    <n v="2.0499999999999998"/>
    <n v="3.18"/>
    <n v="37.159999999999997"/>
    <n v="12.44"/>
    <n v="49.599999999999994"/>
    <n v="0.74919354838709684"/>
    <n v="21.94"/>
    <n v="71.539999999999992"/>
    <n v="11.45880234128771"/>
    <n v="-37873.377"/>
    <n v="621428.77899999998"/>
    <n v="301188.179"/>
    <n v="203199.527"/>
    <n v="0"/>
    <n v="922616.95799999998"/>
    <n v="884743.58100000001"/>
    <n v="1812.6069901768174"/>
    <n v="1413.3937740667975"/>
    <n v="1338.9863536345777"/>
    <n v="1220.8816876227897"/>
  </r>
  <r>
    <x v="1"/>
    <x v="0"/>
    <x v="16"/>
    <n v="145"/>
    <n v="1"/>
    <n v="1"/>
    <n v="14.25"/>
    <n v="2.0499999999999998"/>
    <n v="1.01"/>
    <n v="18.29"/>
    <n v="1.02"/>
    <n v="19.310000000000002"/>
    <n v="0.94717762817193163"/>
    <n v="11"/>
    <n v="30.310000000000002"/>
    <n v="8.8957055214723919"/>
    <n v="-21797.262999999999"/>
    <n v="259466.99100000001"/>
    <n v="195504.016"/>
    <n v="150160.535"/>
    <n v="0"/>
    <n v="454971.00699999998"/>
    <n v="433173.74400000001"/>
    <n v="3137.7310827586207"/>
    <n v="2102.1411862068962"/>
    <n v="1951.8152344827588"/>
    <n v="1789.4275241379312"/>
  </r>
  <r>
    <x v="3"/>
    <x v="0"/>
    <x v="17"/>
    <n v="381"/>
    <n v="1"/>
    <n v="0"/>
    <n v="30"/>
    <n v="4"/>
    <n v="1"/>
    <n v="33.92"/>
    <n v="2.08"/>
    <n v="36"/>
    <n v="0.94222222222222229"/>
    <n v="24.84"/>
    <n v="60.84"/>
    <n v="11.205882352941176"/>
    <n v="-35939.678"/>
    <n v="543394.89300000004"/>
    <n v="255661.84599999999"/>
    <n v="194450.54399999999"/>
    <n v="0"/>
    <n v="799056.73899999994"/>
    <n v="763117.06099999999"/>
    <n v="2097.2617821522308"/>
    <n v="1586.892900262467"/>
    <n v="1492.5630367454069"/>
    <n v="1426.23331496063"/>
  </r>
  <r>
    <x v="5"/>
    <x v="0"/>
    <x v="18"/>
    <n v="231"/>
    <n v="1"/>
    <n v="1"/>
    <n v="17.260000000000002"/>
    <n v="3"/>
    <n v="0"/>
    <n v="21.08"/>
    <n v="0.78"/>
    <n v="22.26"/>
    <n v="0.96431838975297346"/>
    <n v="8.5"/>
    <n v="30.76"/>
    <n v="11.401776900296149"/>
    <n v="-17444.542000000001"/>
    <n v="402706.94099999999"/>
    <n v="243561.272"/>
    <n v="182227.3"/>
    <n v="0"/>
    <n v="646268.21299999999"/>
    <n v="628823.67099999997"/>
    <n v="2797.6978917748916"/>
    <n v="2008.8351212121213"/>
    <n v="1933.3176233766233"/>
    <n v="1743.3200909090908"/>
  </r>
  <r>
    <x v="1"/>
    <x v="0"/>
    <x v="19"/>
    <n v="113"/>
    <n v="0.7"/>
    <n v="0"/>
    <n v="11.53"/>
    <n v="1.8"/>
    <n v="1.33"/>
    <n v="14"/>
    <n v="1.36"/>
    <n v="15.36"/>
    <n v="0.91145833333333337"/>
    <n v="10.82"/>
    <n v="26.18"/>
    <n v="8.4771192798199557"/>
    <n v="-14490.526"/>
    <n v="226475.56299999999"/>
    <n v="165926.25599999999"/>
    <n v="123424.217"/>
    <n v="0"/>
    <n v="392401.81900000002"/>
    <n v="377911.29300000001"/>
    <n v="3472.582469026549"/>
    <n v="2380.3327610619472"/>
    <n v="2252.0980176991152"/>
    <n v="2004.2085221238938"/>
  </r>
  <r>
    <x v="0"/>
    <x v="0"/>
    <x v="20"/>
    <n v="697"/>
    <n v="1"/>
    <n v="1"/>
    <n v="49.3"/>
    <n v="5.01"/>
    <n v="10.24"/>
    <n v="63.95"/>
    <n v="2.5"/>
    <n v="66.55"/>
    <n v="0.96237772761474794"/>
    <n v="32.21"/>
    <n v="98.759999999999991"/>
    <n v="12.833732277665256"/>
    <n v="-46328.118000000002"/>
    <n v="882048.07299999997"/>
    <n v="367237.98599999998"/>
    <n v="279700.57"/>
    <n v="0"/>
    <n v="1249286.0589999999"/>
    <n v="1202957.9410000001"/>
    <n v="1792.375981348637"/>
    <n v="1391.0839153515062"/>
    <n v="1324.6160272596844"/>
    <n v="1265.4922137733142"/>
  </r>
  <r>
    <x v="3"/>
    <x v="0"/>
    <x v="21"/>
    <n v="350"/>
    <n v="1"/>
    <n v="1"/>
    <n v="29.16"/>
    <n v="3"/>
    <n v="1.19"/>
    <n v="31.68"/>
    <n v="3.67"/>
    <n v="35.349999999999994"/>
    <n v="0.8961810466760961"/>
    <n v="10"/>
    <n v="45.349999999999994"/>
    <n v="10.883084577114429"/>
    <n v="-20403.109"/>
    <n v="430425.125"/>
    <n v="224224.201"/>
    <n v="161606.01300000001"/>
    <n v="0"/>
    <n v="654649.326"/>
    <n v="634331.16599999997"/>
    <n v="1870.4266457142858"/>
    <n v="1408.6951799999999"/>
    <n v="1350.6432942857141"/>
    <n v="1229.7860714285714"/>
  </r>
  <r>
    <x v="4"/>
    <x v="0"/>
    <x v="22"/>
    <n v="584"/>
    <n v="1"/>
    <n v="1"/>
    <n v="45.5"/>
    <n v="0"/>
    <n v="5.34"/>
    <n v="52.33"/>
    <n v="0.51"/>
    <n v="52.84"/>
    <n v="0.99034822104466314"/>
    <n v="3.1"/>
    <n v="55.940000000000005"/>
    <n v="12.835164835164836"/>
    <n v="-41013.466999999997"/>
    <n v="668367.69499999995"/>
    <n v="297443.20699999999"/>
    <n v="216573.67"/>
    <n v="0"/>
    <n v="965810.902"/>
    <n v="924798.03500000003"/>
    <n v="1653.7857910958903"/>
    <n v="1282.9404657534246"/>
    <n v="1212.7129537671233"/>
    <n v="1144.4652311643836"/>
  </r>
  <r>
    <x v="4"/>
    <x v="0"/>
    <x v="23"/>
    <n v="580"/>
    <n v="1"/>
    <n v="1"/>
    <n v="46.7"/>
    <n v="3.01"/>
    <n v="1.84"/>
    <n v="47.96"/>
    <n v="5.81"/>
    <n v="53.550000000000004"/>
    <n v="0.89194718244374183"/>
    <n v="19.510000000000002"/>
    <n v="73.06"/>
    <n v="11.667672500502917"/>
    <n v="-40234.438000000002"/>
    <n v="736422.10499999998"/>
    <n v="243711.4"/>
    <n v="167334.598"/>
    <n v="0"/>
    <n v="980133.505"/>
    <n v="939899.06700000004"/>
    <n v="1689.885353448276"/>
    <n v="1401.377425862069"/>
    <n v="1332.0077051724138"/>
    <n v="1269.6932844827586"/>
  </r>
  <r>
    <x v="4"/>
    <x v="0"/>
    <x v="24"/>
    <n v="599"/>
    <n v="1"/>
    <n v="2"/>
    <n v="45.25"/>
    <n v="3.04"/>
    <n v="5.05"/>
    <n v="53.17"/>
    <n v="3.17"/>
    <n v="56.339999999999996"/>
    <n v="0.94373446929357474"/>
    <n v="32.74"/>
    <n v="89.08"/>
    <n v="12.404224477117415"/>
    <n v="-45478.033000000003"/>
    <n v="784415.14399999997"/>
    <n v="430032.16700000002"/>
    <n v="352130.538"/>
    <n v="0"/>
    <n v="1214447.311"/>
    <n v="1168969.2779999999"/>
    <n v="2027.4579482470785"/>
    <n v="1439.5939449081804"/>
    <n v="1363.6706844741236"/>
    <n v="1309.5411419031718"/>
  </r>
  <r>
    <x v="4"/>
    <x v="0"/>
    <x v="25"/>
    <n v="515"/>
    <n v="1"/>
    <n v="2"/>
    <n v="38.659999999999997"/>
    <n v="1"/>
    <n v="5.82"/>
    <n v="44.61"/>
    <n v="2.87"/>
    <n v="48.48"/>
    <n v="0.93955349620893014"/>
    <n v="22.68"/>
    <n v="71.16"/>
    <n v="12.985375693393848"/>
    <n v="-34018.205000000002"/>
    <n v="625405.37399999995"/>
    <n v="336584.27299999999"/>
    <n v="258548.93900000001"/>
    <n v="0"/>
    <n v="961989.647"/>
    <n v="927971.44200000004"/>
    <n v="1867.9410621359223"/>
    <n v="1365.9042873786407"/>
    <n v="1299.8495203883497"/>
    <n v="1214.3793669902911"/>
  </r>
  <r>
    <x v="3"/>
    <x v="0"/>
    <x v="26"/>
    <n v="399"/>
    <n v="1"/>
    <n v="1.7"/>
    <n v="28.96"/>
    <n v="1"/>
    <n v="2.2400000000000002"/>
    <n v="33.19"/>
    <n v="1.71"/>
    <n v="34.9"/>
    <n v="0.95100286532951284"/>
    <n v="11.47"/>
    <n v="46.37"/>
    <n v="13.317757009345794"/>
    <n v="-27033.047999999999"/>
    <n v="446854.52100000001"/>
    <n v="212389.35399999999"/>
    <n v="164512.34599999999"/>
    <n v="0"/>
    <n v="659243.875"/>
    <n v="632210.82700000005"/>
    <n v="1652.2402882205513"/>
    <n v="1239.9286441102756"/>
    <n v="1172.1766441102757"/>
    <n v="1119.9361428571428"/>
  </r>
  <r>
    <x v="4"/>
    <x v="0"/>
    <x v="27"/>
    <n v="518"/>
    <n v="1"/>
    <n v="0"/>
    <n v="43.42"/>
    <n v="1"/>
    <n v="3.59"/>
    <n v="43.06"/>
    <n v="4.9000000000000004"/>
    <n v="49.010000000000005"/>
    <n v="0.89783152627189322"/>
    <n v="25.87"/>
    <n v="74.88000000000001"/>
    <n v="11.661413777577668"/>
    <n v="-31212.732"/>
    <n v="656819.80200000003"/>
    <n v="301559.70899999997"/>
    <n v="230408.91800000001"/>
    <n v="0"/>
    <n v="958379.51100000006"/>
    <n v="927166.77899999998"/>
    <n v="1850.1534961389962"/>
    <n v="1405.3486351351353"/>
    <n v="1345.0923957528958"/>
    <n v="1267.9918957528957"/>
  </r>
  <r>
    <x v="2"/>
    <x v="0"/>
    <x v="28"/>
    <n v="474"/>
    <n v="1"/>
    <n v="1"/>
    <n v="39.14"/>
    <n v="2"/>
    <n v="5.46"/>
    <n v="45.96"/>
    <n v="2.64"/>
    <n v="48.6"/>
    <n v="0.94567901234567897"/>
    <n v="25.39"/>
    <n v="73.990000000000009"/>
    <n v="11.521633446767137"/>
    <n v="-32674.172999999999"/>
    <n v="615690.22400000005"/>
    <n v="363866.08500000002"/>
    <n v="289816.239"/>
    <n v="0"/>
    <n v="979556.30900000001"/>
    <n v="946882.13600000006"/>
    <n v="2066.5744915611813"/>
    <n v="1455.1478270042196"/>
    <n v="1386.21497257384"/>
    <n v="1298.9245232067512"/>
  </r>
  <r>
    <x v="5"/>
    <x v="0"/>
    <x v="29"/>
    <n v="216"/>
    <n v="1"/>
    <n v="0"/>
    <n v="19.64"/>
    <n v="0.81"/>
    <n v="1"/>
    <n v="18.850000000000001"/>
    <n v="3.6"/>
    <n v="22.45"/>
    <n v="0.83964365256124718"/>
    <n v="13.92"/>
    <n v="36.369999999999997"/>
    <n v="10.562347188264059"/>
    <n v="-17458.964"/>
    <n v="332795.74"/>
    <n v="188638.45300000001"/>
    <n v="150824.43100000001"/>
    <n v="0"/>
    <n v="521434.19300000003"/>
    <n v="503975.22899999999"/>
    <n v="2414.0471898148148"/>
    <n v="1715.7859351851851"/>
    <n v="1634.9573981481478"/>
    <n v="1540.7210185185186"/>
  </r>
  <r>
    <x v="0"/>
    <x v="0"/>
    <x v="30"/>
    <n v="640"/>
    <n v="1"/>
    <n v="1"/>
    <n v="56.4"/>
    <n v="2.25"/>
    <n v="0"/>
    <n v="58.1"/>
    <n v="3.53"/>
    <n v="60.65"/>
    <n v="0.94272269998377412"/>
    <n v="30.48"/>
    <n v="91.13"/>
    <n v="10.912190963341859"/>
    <n v="-43499.309000000001"/>
    <n v="821406.07900000003"/>
    <n v="275092.29800000001"/>
    <n v="173420.72099999999"/>
    <n v="0"/>
    <n v="1096498.3770000001"/>
    <n v="1052999.0730000001"/>
    <n v="1713.2787140625001"/>
    <n v="1442.3088375000002"/>
    <n v="1374.341175"/>
    <n v="1283.4469984375"/>
  </r>
  <r>
    <x v="4"/>
    <x v="0"/>
    <x v="31"/>
    <n v="533"/>
    <n v="2"/>
    <n v="2"/>
    <n v="50.26"/>
    <n v="4"/>
    <n v="2.82"/>
    <n v="56.08"/>
    <n v="5"/>
    <n v="61.08"/>
    <n v="0.91814014407334643"/>
    <n v="21.79"/>
    <n v="82.87"/>
    <n v="9.8230740877257645"/>
    <n v="-36705.69"/>
    <n v="741210.50600000005"/>
    <n v="408791.40700000001"/>
    <n v="304337.36599999998"/>
    <n v="0"/>
    <n v="1150001.9129999999"/>
    <n v="1113297.6100000001"/>
    <n v="2157.6020881801123"/>
    <n v="1586.6126585365855"/>
    <n v="1517.7490506566608"/>
    <n v="1390.6388480300188"/>
  </r>
  <r>
    <x v="3"/>
    <x v="0"/>
    <x v="32"/>
    <n v="334"/>
    <n v="1"/>
    <n v="1"/>
    <n v="25.95"/>
    <n v="2"/>
    <n v="2.9"/>
    <n v="28.71"/>
    <n v="2.8"/>
    <n v="32.85"/>
    <n v="0.91113932085052363"/>
    <n v="18.29"/>
    <n v="51.14"/>
    <n v="11.949910554561718"/>
    <n v="-22522.035"/>
    <n v="451963.27600000001"/>
    <n v="285743.06699999998"/>
    <n v="226986.98300000001"/>
    <n v="0"/>
    <n v="737706.34299999999"/>
    <n v="715184.30799999996"/>
    <n v="2208.7016257485029"/>
    <n v="1529.0998802395209"/>
    <n v="1461.6686377245508"/>
    <n v="1353.1834610778444"/>
  </r>
  <r>
    <x v="3"/>
    <x v="0"/>
    <x v="33"/>
    <n v="338"/>
    <n v="1"/>
    <n v="1"/>
    <n v="30.03"/>
    <n v="2"/>
    <n v="3.51"/>
    <n v="35.869999999999997"/>
    <n v="1.67"/>
    <n v="37.54"/>
    <n v="0.95551411827384114"/>
    <n v="14.49"/>
    <n v="52.03"/>
    <n v="10.552606931002185"/>
    <n v="-24133.923999999999"/>
    <n v="526776.98899999994"/>
    <n v="305613.28700000001"/>
    <n v="236187.68599999999"/>
    <n v="0"/>
    <n v="832390.27599999995"/>
    <n v="808256.35199999996"/>
    <n v="2462.693124260355"/>
    <n v="1763.9129881656804"/>
    <n v="1692.5108461538462"/>
    <n v="1558.5118017751477"/>
  </r>
  <r>
    <x v="0"/>
    <x v="1"/>
    <x v="34"/>
    <n v="615"/>
    <n v="1"/>
    <n v="1"/>
    <n v="48.7"/>
    <n v="5"/>
    <n v="20.94"/>
    <n v="60.07"/>
    <n v="17.59"/>
    <n v="76.64"/>
    <n v="0.77349987123358233"/>
    <n v="43.81"/>
    <n v="120.45"/>
    <n v="11.452513966480446"/>
    <n v="-54222.32"/>
    <n v="1068928.8489999999"/>
    <n v="322902.53000000003"/>
    <n v="203612.652"/>
    <n v="0"/>
    <n v="1391831.379"/>
    <n v="1337609.0589999999"/>
    <n v="2263.1404536585364"/>
    <n v="1932.0629707317073"/>
    <n v="1843.8965967479674"/>
    <n v="1738.0956894308943"/>
  </r>
  <r>
    <x v="0"/>
    <x v="1"/>
    <x v="35"/>
    <n v="884"/>
    <n v="1"/>
    <n v="2"/>
    <n v="72.5"/>
    <n v="4"/>
    <n v="11.76"/>
    <n v="79.180000000000007"/>
    <n v="13.1"/>
    <n v="91.26"/>
    <n v="0.85804074555700049"/>
    <n v="55.52"/>
    <n v="146.78"/>
    <n v="11.555555555555555"/>
    <n v="-86486.159"/>
    <n v="1235037.4169999999"/>
    <n v="518200.46600000001"/>
    <n v="342265.48800000001"/>
    <n v="0"/>
    <n v="1753237.8829999999"/>
    <n v="1666751.7239999999"/>
    <n v="1983.3007726244343"/>
    <n v="1596.1226187782806"/>
    <n v="1498.2875972850679"/>
    <n v="1397.1011504524886"/>
  </r>
  <r>
    <x v="0"/>
    <x v="1"/>
    <x v="36"/>
    <n v="605"/>
    <n v="1"/>
    <n v="1"/>
    <n v="45.3"/>
    <n v="3"/>
    <n v="5.41"/>
    <n v="50.03"/>
    <n v="6.63"/>
    <n v="55.709999999999994"/>
    <n v="0.88298623367454987"/>
    <n v="29.07"/>
    <n v="84.78"/>
    <n v="12.525879917184266"/>
    <n v="-60064.726000000002"/>
    <n v="745455.89"/>
    <n v="254074.845"/>
    <n v="167087.484"/>
    <n v="0"/>
    <n v="999530.73499999999"/>
    <n v="939466.00899999996"/>
    <n v="1652.1169173553719"/>
    <n v="1375.9392578512395"/>
    <n v="1276.6587190082644"/>
    <n v="1232.1584958677686"/>
  </r>
  <r>
    <x v="3"/>
    <x v="1"/>
    <x v="37"/>
    <n v="351"/>
    <n v="1"/>
    <n v="1"/>
    <n v="32.24"/>
    <n v="2"/>
    <n v="7.93"/>
    <n v="37.369999999999997"/>
    <n v="6.8"/>
    <n v="44.17"/>
    <n v="0.84604935476567811"/>
    <n v="20.97"/>
    <n v="65.14"/>
    <n v="10.251168224299064"/>
    <n v="-34216.633999999998"/>
    <n v="617794.69499999995"/>
    <n v="156725.016"/>
    <n v="86408.856"/>
    <n v="0"/>
    <n v="774519.71100000001"/>
    <n v="740303.07700000005"/>
    <n v="2206.6088632478632"/>
    <n v="1960.4297863247862"/>
    <n v="1862.9464985754987"/>
    <n v="1760.0988461538459"/>
  </r>
  <r>
    <x v="2"/>
    <x v="1"/>
    <x v="38"/>
    <n v="457"/>
    <n v="1"/>
    <n v="1"/>
    <n v="37.909999999999997"/>
    <n v="1"/>
    <n v="3.02"/>
    <n v="41.85"/>
    <n v="2.08"/>
    <n v="43.93"/>
    <n v="0.95265194627816985"/>
    <n v="20.5"/>
    <n v="64.430000000000007"/>
    <n v="11.745052685684914"/>
    <n v="-44918.891000000003"/>
    <n v="587957.16500000004"/>
    <n v="224400.486"/>
    <n v="139842.31200000001"/>
    <n v="0"/>
    <n v="812357.65099999995"/>
    <n v="767438.76"/>
    <n v="1777.5878577680523"/>
    <n v="1471.5871750547044"/>
    <n v="1373.2963851203501"/>
    <n v="1286.5583479212255"/>
  </r>
  <r>
    <x v="4"/>
    <x v="1"/>
    <x v="39"/>
    <n v="583"/>
    <n v="1"/>
    <n v="1"/>
    <n v="42.7"/>
    <n v="4.3"/>
    <n v="8.57"/>
    <n v="56.63"/>
    <n v="1.91"/>
    <n v="57.57"/>
    <n v="0.9673727365903656"/>
    <n v="37.58"/>
    <n v="95.15"/>
    <n v="12.404255319148936"/>
    <n v="-53268.622000000003"/>
    <n v="880121.51399999997"/>
    <n v="269626.72100000002"/>
    <n v="171127.03200000001"/>
    <n v="0"/>
    <n v="1149748.2350000001"/>
    <n v="1096479.6129999999"/>
    <n v="1972.1239022298457"/>
    <n v="1678.5955454545456"/>
    <n v="1587.2256963979414"/>
    <n v="1509.6423910806175"/>
  </r>
  <r>
    <x v="2"/>
    <x v="1"/>
    <x v="40"/>
    <n v="432"/>
    <n v="1"/>
    <n v="1"/>
    <n v="36.94"/>
    <n v="0"/>
    <n v="4.47"/>
    <n v="35.01"/>
    <n v="8.4"/>
    <n v="43.41"/>
    <n v="0.80649619903248104"/>
    <n v="10.24"/>
    <n v="53.65"/>
    <n v="11.694639956686519"/>
    <n v="-17526.846000000001"/>
    <n v="598114.64199999999"/>
    <n v="204684.26300000001"/>
    <n v="127453.56"/>
    <n v="0"/>
    <n v="802798.90500000003"/>
    <n v="785272.05900000001"/>
    <n v="1858.3307986111113"/>
    <n v="1563.2994097222222"/>
    <n v="1522.7280069444446"/>
    <n v="1384.5246342592593"/>
  </r>
  <r>
    <x v="2"/>
    <x v="1"/>
    <x v="41"/>
    <n v="460"/>
    <n v="1"/>
    <n v="1"/>
    <n v="37.04"/>
    <n v="1"/>
    <n v="3.77"/>
    <n v="37.68"/>
    <n v="6.13"/>
    <n v="43.81"/>
    <n v="0.86007760785208853"/>
    <n v="24.11"/>
    <n v="67.92"/>
    <n v="12.092534174553101"/>
    <n v="-42690.156999999999"/>
    <n v="616592.63399999996"/>
    <n v="194843.652"/>
    <n v="108659.592"/>
    <n v="0"/>
    <n v="811436.28599999996"/>
    <n v="768746.12899999996"/>
    <n v="1763.9919260869565"/>
    <n v="1527.7754217391303"/>
    <n v="1434.9707326086957"/>
    <n v="1340.4187695652174"/>
  </r>
  <r>
    <x v="4"/>
    <x v="1"/>
    <x v="42"/>
    <n v="578"/>
    <n v="1"/>
    <n v="1"/>
    <n v="40.5"/>
    <n v="4.01"/>
    <n v="6.86"/>
    <n v="50.7"/>
    <n v="3.63"/>
    <n v="53.37"/>
    <n v="0.93318608503589173"/>
    <n v="19.7"/>
    <n v="73.069999999999993"/>
    <n v="12.985845877330938"/>
    <n v="-45113.165999999997"/>
    <n v="671381.51599999995"/>
    <n v="376282.47600000002"/>
    <n v="248852.32800000001"/>
    <n v="0"/>
    <n v="1047663.992"/>
    <n v="1003120.1580000001"/>
    <n v="1812.5674602076124"/>
    <n v="1382.0271003460207"/>
    <n v="1304.9616435986161"/>
    <n v="1161.5597162629756"/>
  </r>
  <r>
    <x v="4"/>
    <x v="2"/>
    <x v="43"/>
    <n v="579"/>
    <n v="1"/>
    <n v="2"/>
    <n v="42.9"/>
    <n v="3.5"/>
    <n v="4.4400000000000004"/>
    <n v="50.73"/>
    <n v="4.1500000000000004"/>
    <n v="53.839999999999996"/>
    <n v="0.92438046647230321"/>
    <n v="28.89"/>
    <n v="82.72999999999999"/>
    <n v="12.478448275862069"/>
    <n v="-34533.531999999999"/>
    <n v="793530.76500000001"/>
    <n v="264440.38299999997"/>
    <n v="116079.383"/>
    <n v="0"/>
    <n v="1057971.148"/>
    <n v="1024697.781"/>
    <n v="1827.238597582038"/>
    <n v="1626.7560708117444"/>
    <n v="1569.2891157167528"/>
    <n v="1370.5194559585493"/>
  </r>
  <r>
    <x v="2"/>
    <x v="3"/>
    <x v="44"/>
    <n v="411"/>
    <n v="1"/>
    <n v="1"/>
    <n v="30.16"/>
    <n v="5.03"/>
    <n v="3.64"/>
    <n v="36.630000000000003"/>
    <n v="4.2"/>
    <n v="40.83"/>
    <n v="0.89713445995591468"/>
    <n v="19.98"/>
    <n v="60.81"/>
    <n v="11.679454390451834"/>
    <n v="-1028.7940000000001"/>
    <n v="544421.76599999995"/>
    <n v="212031.777"/>
    <n v="139278.07199999999"/>
    <n v="0"/>
    <n v="756453.54299999995"/>
    <n v="755424.74899999995"/>
    <n v="1840.5195693430655"/>
    <n v="1501.6434817518245"/>
    <n v="1499.140333333333"/>
    <n v="1324.6271678832115"/>
  </r>
  <r>
    <x v="2"/>
    <x v="3"/>
    <x v="45"/>
    <n v="441"/>
    <n v="1"/>
    <n v="1"/>
    <n v="35.51"/>
    <n v="4.05"/>
    <n v="1.5"/>
    <n v="37.89"/>
    <n v="5.17"/>
    <n v="43.059999999999995"/>
    <n v="0.87993497445424984"/>
    <n v="22.26"/>
    <n v="65.319999999999993"/>
    <n v="11.147623862487363"/>
    <n v="-13793.494000000001"/>
    <n v="594817.83900000004"/>
    <n v="228610.92"/>
    <n v="145824.78"/>
    <n v="0"/>
    <n v="823428.75899999996"/>
    <n v="809635.26500000001"/>
    <n v="1867.185394557823"/>
    <n v="1536.5169591836734"/>
    <n v="1505.2391950113379"/>
    <n v="1348.7932857142857"/>
  </r>
  <r>
    <x v="4"/>
    <x v="3"/>
    <x v="46"/>
    <n v="541"/>
    <n v="1"/>
    <n v="1"/>
    <n v="38.4"/>
    <n v="5"/>
    <n v="1"/>
    <n v="45.23"/>
    <n v="2.2000000000000002"/>
    <n v="46.4"/>
    <n v="0.95361585494412815"/>
    <n v="18.05"/>
    <n v="64.45"/>
    <n v="12.465437788018434"/>
    <n v="-11422.778"/>
    <n v="643264.39199999999"/>
    <n v="257366.50399999999"/>
    <n v="159722.46"/>
    <n v="0"/>
    <n v="900630.89599999995"/>
    <n v="889208.11800000002"/>
    <n v="1664.7521182994453"/>
    <n v="1369.5165175600739"/>
    <n v="1348.4023253234752"/>
    <n v="1189.0284510166359"/>
  </r>
  <r>
    <x v="4"/>
    <x v="3"/>
    <x v="47"/>
    <n v="572"/>
    <n v="1"/>
    <n v="1"/>
    <n v="41.93"/>
    <n v="3"/>
    <n v="2.02"/>
    <n v="46.25"/>
    <n v="2.7"/>
    <n v="48.95"/>
    <n v="0.94484167517875373"/>
    <n v="33.36"/>
    <n v="82.31"/>
    <n v="12.730914756287559"/>
    <n v="-5393.8180000000002"/>
    <n v="667222.27"/>
    <n v="274016.87300000002"/>
    <n v="178150.42800000001"/>
    <n v="0"/>
    <n v="941239.14300000004"/>
    <n v="935845.32499999995"/>
    <n v="1645.5229772727273"/>
    <n v="1334.0711800699303"/>
    <n v="1324.6414283216782"/>
    <n v="1166.4725000000001"/>
  </r>
  <r>
    <x v="5"/>
    <x v="3"/>
    <x v="48"/>
    <n v="265"/>
    <n v="1"/>
    <n v="1"/>
    <n v="24.65"/>
    <n v="3.21"/>
    <n v="3.65"/>
    <n v="31.06"/>
    <n v="2.4500000000000002"/>
    <n v="33.51"/>
    <n v="0.92688749626977018"/>
    <n v="21.55"/>
    <n v="55.06"/>
    <n v="9.5118449389806177"/>
    <n v="-17121.466"/>
    <n v="519752.98300000001"/>
    <n v="197130.01199999999"/>
    <n v="131875.57199999999"/>
    <n v="0"/>
    <n v="716882.995"/>
    <n v="699761.52899999998"/>
    <n v="2705.2188490566036"/>
    <n v="2207.5751811320752"/>
    <n v="2142.9658754716979"/>
    <n v="1961.3320113207546"/>
  </r>
  <r>
    <x v="6"/>
    <x v="3"/>
    <x v="49"/>
    <n v="89"/>
    <n v="0.5"/>
    <n v="1"/>
    <n v="8.02"/>
    <n v="0.5"/>
    <n v="0"/>
    <n v="9.02"/>
    <n v="1"/>
    <n v="10.02"/>
    <n v="0.90019960079840322"/>
    <n v="9.65"/>
    <n v="19.670000000000002"/>
    <n v="10.446009389671362"/>
    <n v="-265"/>
    <n v="146677.897"/>
    <n v="92085.114000000001"/>
    <n v="57678.42"/>
    <n v="0"/>
    <n v="238763.011"/>
    <n v="238498.011"/>
    <n v="2682.7304606741573"/>
    <n v="2034.6583258426967"/>
    <n v="2031.6807977528092"/>
    <n v="1648.0662584269662"/>
  </r>
  <r>
    <x v="2"/>
    <x v="4"/>
    <x v="50"/>
    <n v="492"/>
    <n v="1"/>
    <n v="1"/>
    <n v="39.520000000000003"/>
    <n v="2.97"/>
    <n v="4.2300000000000004"/>
    <n v="47.2"/>
    <n v="1.52"/>
    <n v="48.72"/>
    <n v="0.96880131362889976"/>
    <n v="32.369999999999997"/>
    <n v="81.09"/>
    <n v="11.579195104730525"/>
    <n v="-53980.267999999996"/>
    <n v="643990.61300000001"/>
    <n v="340557.54700000002"/>
    <n v="4740.2039999999997"/>
    <n v="0"/>
    <n v="984548.16"/>
    <n v="930567.89199999999"/>
    <n v="2001.1141463414635"/>
    <n v="1991.4795853658536"/>
    <n v="1881.7635934959349"/>
    <n v="1308.9240101626017"/>
  </r>
  <r>
    <x v="1"/>
    <x v="4"/>
    <x v="51"/>
    <n v="185"/>
    <n v="1"/>
    <n v="1"/>
    <n v="16.41"/>
    <n v="1"/>
    <n v="1.0900000000000001"/>
    <n v="15.3"/>
    <n v="5.2"/>
    <n v="20.5"/>
    <n v="0.74634146341463414"/>
    <n v="15.75"/>
    <n v="36.25"/>
    <n v="10.626076967260195"/>
    <n v="-112"/>
    <n v="105174.28200000001"/>
    <n v="114632.196"/>
    <n v="77912.22"/>
    <n v="0"/>
    <n v="219806.478"/>
    <n v="219694.478"/>
    <n v="1188.1431243243244"/>
    <n v="766.99598918918923"/>
    <n v="766.39058378378377"/>
    <n v="568.50963243243245"/>
  </r>
  <r>
    <x v="0"/>
    <x v="4"/>
    <x v="52"/>
    <n v="674"/>
    <n v="1"/>
    <n v="2"/>
    <n v="52"/>
    <n v="6.29"/>
    <n v="10.17"/>
    <n v="59.16"/>
    <n v="13.28"/>
    <n v="71.459999999999994"/>
    <n v="0.81667586968525674"/>
    <n v="45.58"/>
    <n v="117.03999999999999"/>
    <n v="11.562875278778522"/>
    <n v="-34087.042000000001"/>
    <n v="949842.924"/>
    <n v="357360.50400000002"/>
    <n v="212047.272"/>
    <n v="0"/>
    <n v="1307203.4280000001"/>
    <n v="1273116.3859999999"/>
    <n v="1939.4709614243325"/>
    <n v="1624.860765578635"/>
    <n v="1574.2865192878339"/>
    <n v="1409.2624985163204"/>
  </r>
  <r>
    <x v="3"/>
    <x v="4"/>
    <x v="53"/>
    <n v="389"/>
    <n v="1"/>
    <n v="1"/>
    <n v="38.799999999999997"/>
    <n v="4.9000000000000004"/>
    <n v="5.88"/>
    <n v="51.79"/>
    <n v="0.8"/>
    <n v="51.58"/>
    <n v="0.98478798250617994"/>
    <n v="23.52"/>
    <n v="75.099999999999994"/>
    <n v="8.9016018306636155"/>
    <n v="-592.83600000000001"/>
    <n v="626112.43400000001"/>
    <n v="244223.75200000001"/>
    <n v="137446.476"/>
    <n v="0"/>
    <n v="870336.18599999999"/>
    <n v="869743.35"/>
    <n v="2237.368087403599"/>
    <n v="1884.0352442159383"/>
    <n v="1882.5112442159382"/>
    <n v="1609.5435321336761"/>
  </r>
  <r>
    <x v="2"/>
    <x v="4"/>
    <x v="54"/>
    <n v="441"/>
    <n v="1"/>
    <n v="1.06"/>
    <n v="34.090000000000003"/>
    <n v="4.55"/>
    <n v="10.85"/>
    <n v="48.79"/>
    <n v="2.76"/>
    <n v="51.550000000000004"/>
    <n v="0.94645974781765285"/>
    <n v="23.66"/>
    <n v="75.210000000000008"/>
    <n v="11.413043478260869"/>
    <n v="-60935.442999999999"/>
    <n v="642604.73600000003"/>
    <n v="438816.64199999999"/>
    <n v="294798.66399999999"/>
    <n v="0"/>
    <n v="1081421.378"/>
    <n v="1020485.9350000001"/>
    <n v="2452.2026712018142"/>
    <n v="1783.7249750566893"/>
    <n v="1645.5493673469389"/>
    <n v="1457.1535963718823"/>
  </r>
  <r>
    <x v="0"/>
    <x v="4"/>
    <x v="55"/>
    <n v="606"/>
    <n v="1"/>
    <n v="1"/>
    <n v="46.8"/>
    <n v="5"/>
    <n v="10.34"/>
    <n v="48.68"/>
    <n v="16.5"/>
    <n v="64.14"/>
    <n v="0.74685486345504748"/>
    <n v="23.1"/>
    <n v="87.240000000000009"/>
    <n v="11.698841698841699"/>
    <n v="-1388.625"/>
    <n v="714968.39300000004"/>
    <n v="258855.75399999999"/>
    <n v="144989.976"/>
    <n v="0"/>
    <n v="973824.147"/>
    <n v="972435.522"/>
    <n v="1606.9705396039603"/>
    <n v="1367.7131534653465"/>
    <n v="1365.4216930693069"/>
    <n v="1179.8158300330033"/>
  </r>
  <r>
    <x v="2"/>
    <x v="4"/>
    <x v="56"/>
    <n v="436"/>
    <n v="1"/>
    <n v="1"/>
    <n v="33.72"/>
    <n v="4.5"/>
    <n v="3.01"/>
    <n v="32.51"/>
    <n v="10.72"/>
    <n v="43.23"/>
    <n v="0.75202405736756883"/>
    <n v="29.2"/>
    <n v="72.429999999999993"/>
    <n v="11.40763997906855"/>
    <n v="-35552.894"/>
    <n v="611906.75300000003"/>
    <n v="266894.73200000002"/>
    <n v="150544.17600000001"/>
    <n v="0"/>
    <n v="878801.48499999999"/>
    <n v="843248.59100000001"/>
    <n v="2015.5997362385322"/>
    <n v="1670.3149288990826"/>
    <n v="1588.7715940366973"/>
    <n v="1403.4558555045871"/>
  </r>
  <r>
    <x v="5"/>
    <x v="4"/>
    <x v="57"/>
    <n v="267"/>
    <n v="1"/>
    <n v="1"/>
    <n v="22.37"/>
    <n v="2.0299999999999998"/>
    <n v="1.05"/>
    <n v="22.92"/>
    <n v="4.53"/>
    <n v="27.450000000000003"/>
    <n v="0.83497267759562843"/>
    <n v="18.170000000000002"/>
    <n v="45.620000000000005"/>
    <n v="10.942622950819672"/>
    <n v="-610.46500000000003"/>
    <n v="332102.80099999998"/>
    <n v="181056.80499999999"/>
    <n v="121059.942"/>
    <n v="0"/>
    <n v="513159.60600000003"/>
    <n v="512549.141"/>
    <n v="1921.9460898876405"/>
    <n v="1468.5380674157304"/>
    <n v="1466.2516816479401"/>
    <n v="1243.8307153558051"/>
  </r>
  <r>
    <x v="4"/>
    <x v="4"/>
    <x v="58"/>
    <n v="523"/>
    <n v="1"/>
    <n v="1"/>
    <n v="49.9"/>
    <n v="6.12"/>
    <n v="3.33"/>
    <n v="50.27"/>
    <n v="12.18"/>
    <n v="61.349999999999994"/>
    <n v="0.80496397117694152"/>
    <n v="29.07"/>
    <n v="90.419999999999987"/>
    <n v="9.3359514459121744"/>
    <n v="-39417.849000000002"/>
    <n v="829176.64"/>
    <n v="320202.69400000002"/>
    <n v="192685.51199999999"/>
    <n v="0"/>
    <n v="1149379.334"/>
    <n v="1109961.4850000001"/>
    <n v="2197.6660305927344"/>
    <n v="1829.2424894837477"/>
    <n v="1753.8737533460805"/>
    <n v="1585.4237858508604"/>
  </r>
  <r>
    <x v="5"/>
    <x v="5"/>
    <x v="59"/>
    <n v="250"/>
    <n v="1"/>
    <n v="0"/>
    <n v="21.66"/>
    <n v="3"/>
    <n v="1"/>
    <n v="21.31"/>
    <n v="5.35"/>
    <n v="26.66"/>
    <n v="0.79932483120780196"/>
    <n v="0"/>
    <n v="26.66"/>
    <n v="10.137875101378752"/>
    <n v="-33924.512000000002"/>
    <n v="348611.25799999997"/>
    <n v="230695.00700000001"/>
    <n v="156613.54399999999"/>
    <n v="0"/>
    <n v="579306.26500000001"/>
    <n v="545381.75300000003"/>
    <n v="2317.2250600000002"/>
    <n v="1690.770884"/>
    <n v="1555.0728360000001"/>
    <n v="1394.4450319999999"/>
  </r>
  <r>
    <x v="1"/>
    <x v="5"/>
    <x v="60"/>
    <n v="105"/>
    <n v="0.5"/>
    <n v="0.5"/>
    <n v="8.8000000000000007"/>
    <n v="1"/>
    <n v="0.5"/>
    <n v="9.8000000000000007"/>
    <n v="1.5"/>
    <n v="11.3"/>
    <n v="0.86725663716814161"/>
    <n v="6.75"/>
    <n v="18.05"/>
    <n v="10.714285714285714"/>
    <n v="-23289.135999999999"/>
    <n v="204205.552"/>
    <n v="96930.235000000001"/>
    <n v="64792.178"/>
    <n v="0"/>
    <n v="301135.78700000001"/>
    <n v="277846.65100000001"/>
    <n v="2867.9598761904763"/>
    <n v="2250.891514285714"/>
    <n v="2029.090219047619"/>
    <n v="1944.8147809523809"/>
  </r>
  <r>
    <x v="0"/>
    <x v="5"/>
    <x v="61"/>
    <n v="639"/>
    <n v="1"/>
    <n v="1"/>
    <n v="51.4"/>
    <n v="4"/>
    <n v="3.02"/>
    <n v="57.37"/>
    <n v="4.04"/>
    <n v="60.42"/>
    <n v="0.93421266894642563"/>
    <n v="37.44"/>
    <n v="97.86"/>
    <n v="11.534296028880867"/>
    <n v="-57339.661"/>
    <n v="825999.22600000002"/>
    <n v="422970.79199999996"/>
    <n v="249168.421"/>
    <n v="0"/>
    <n v="1248970.0179999999"/>
    <n v="1191630.3570000001"/>
    <n v="1954.5696682316118"/>
    <n v="1564.6347370892017"/>
    <n v="1474.9013082942099"/>
    <n v="1292.6435461658843"/>
  </r>
  <r>
    <x v="0"/>
    <x v="5"/>
    <x v="62"/>
    <n v="856"/>
    <n v="2"/>
    <n v="0"/>
    <n v="79.599999999999994"/>
    <n v="1"/>
    <n v="4.6500000000000004"/>
    <n v="61.36"/>
    <n v="26.86"/>
    <n v="87.25"/>
    <n v="0.69553389254137388"/>
    <n v="17.25"/>
    <n v="104.5"/>
    <n v="10.620347394540945"/>
    <n v="-62373.998"/>
    <n v="1141266.4909999999"/>
    <n v="370670.88900000002"/>
    <n v="195044.80799999999"/>
    <n v="0"/>
    <n v="1511937.38"/>
    <n v="1449563.382"/>
    <n v="1766.2819859813083"/>
    <n v="1538.4259018691589"/>
    <n v="1465.5590817757009"/>
    <n v="1333.2552464953269"/>
  </r>
  <r>
    <x v="3"/>
    <x v="6"/>
    <x v="63"/>
    <n v="346"/>
    <n v="1"/>
    <n v="1.07"/>
    <n v="31.89"/>
    <n v="6"/>
    <n v="3.29"/>
    <n v="29.89"/>
    <n v="13.36"/>
    <n v="43.25"/>
    <n v="0.6910982658959538"/>
    <n v="19.78"/>
    <n v="63.03"/>
    <n v="9.1316970176827663"/>
    <n v="-8904.902"/>
    <n v="544830.26800000004"/>
    <n v="241550.995"/>
    <n v="162152.37599999999"/>
    <n v="0"/>
    <n v="786381.26300000004"/>
    <n v="777482.27099999995"/>
    <n v="2272.7782167630057"/>
    <n v="1804.1297312138731"/>
    <n v="1778.4101011560695"/>
    <n v="1574.6539537572255"/>
  </r>
  <r>
    <x v="5"/>
    <x v="6"/>
    <x v="10"/>
    <n v="292"/>
    <n v="1"/>
    <n v="1"/>
    <n v="33.6"/>
    <n v="4"/>
    <n v="1"/>
    <n v="23.83"/>
    <n v="17.72"/>
    <n v="40.6"/>
    <n v="0.57352587244283992"/>
    <n v="19.8"/>
    <n v="60.400000000000006"/>
    <n v="7.7659574468085104"/>
    <n v="-16196.314"/>
    <n v="506578.223"/>
    <n v="126350.774"/>
    <n v="53577.432000000001"/>
    <n v="0"/>
    <n v="632928.99699999997"/>
    <n v="616756.45600000001"/>
    <n v="2167.5650582191779"/>
    <n v="1984.0807020547943"/>
    <n v="1928.6952876712328"/>
    <n v="1734.8569280821919"/>
  </r>
  <r>
    <x v="3"/>
    <x v="6"/>
    <x v="64"/>
    <n v="399"/>
    <n v="1"/>
    <n v="1"/>
    <n v="33.299999999999997"/>
    <n v="4.08"/>
    <n v="2"/>
    <n v="35.72"/>
    <n v="6.67"/>
    <n v="41.379999999999995"/>
    <n v="0.84265156876621838"/>
    <n v="18.91"/>
    <n v="60.289999999999992"/>
    <n v="10.674157303370787"/>
    <n v="-8847.9120000000003"/>
    <n v="524847.03200000001"/>
    <n v="192375.128"/>
    <n v="97665.096000000005"/>
    <n v="0"/>
    <n v="717222.16"/>
    <n v="708384.58400000003"/>
    <n v="1797.5492731829574"/>
    <n v="1552.7745964912281"/>
    <n v="1530.6252832080202"/>
    <n v="1315.4060952380953"/>
  </r>
  <r>
    <x v="2"/>
    <x v="6"/>
    <x v="65"/>
    <n v="406"/>
    <n v="1"/>
    <n v="1"/>
    <n v="34.299999999999997"/>
    <n v="6.3"/>
    <n v="0"/>
    <n v="35.07"/>
    <n v="7.48"/>
    <n v="42.599999999999994"/>
    <n v="0.82420681551116337"/>
    <n v="24.6"/>
    <n v="67.199999999999989"/>
    <n v="10.000000000000002"/>
    <n v="-7273.1679999999997"/>
    <n v="602434.64"/>
    <n v="149415.15400000001"/>
    <n v="62971.944000000003"/>
    <n v="0"/>
    <n v="751849.79399999999"/>
    <n v="744581.30599999998"/>
    <n v="1851.8467832512315"/>
    <n v="1696.7434729064039"/>
    <n v="1678.8407931034483"/>
    <n v="1483.8291625615764"/>
  </r>
  <r>
    <x v="3"/>
    <x v="6"/>
    <x v="66"/>
    <n v="345"/>
    <n v="1"/>
    <n v="1"/>
    <n v="32.57"/>
    <n v="2"/>
    <n v="6.51"/>
    <n v="31.47"/>
    <n v="11.61"/>
    <n v="43.08"/>
    <n v="0.73050139275766013"/>
    <n v="25.76"/>
    <n v="68.84"/>
    <n v="9.9797512293896435"/>
    <n v="-13246.571"/>
    <n v="577732.30599999998"/>
    <n v="143305.00099999999"/>
    <n v="53233.62"/>
    <n v="0"/>
    <n v="721037.30700000003"/>
    <n v="707797.02599999995"/>
    <n v="2089.9632086956522"/>
    <n v="1935.6628608695653"/>
    <n v="1897.2852347826085"/>
    <n v="1674.5863942028984"/>
  </r>
  <r>
    <x v="2"/>
    <x v="6"/>
    <x v="67"/>
    <n v="410"/>
    <n v="1"/>
    <n v="1"/>
    <n v="38"/>
    <n v="5.0599999999999996"/>
    <n v="6.81"/>
    <n v="39.729999999999997"/>
    <n v="13.1"/>
    <n v="51.870000000000005"/>
    <n v="0.75203482869581673"/>
    <n v="39.28"/>
    <n v="91.15"/>
    <n v="9.5215977705527166"/>
    <n v="-18253.885999999999"/>
    <n v="586572.89300000004"/>
    <n v="149710.55100000001"/>
    <n v="65861.975999999995"/>
    <n v="0"/>
    <n v="736283.44400000002"/>
    <n v="718035.05799999996"/>
    <n v="1795.8132780487806"/>
    <n v="1635.174312195122"/>
    <n v="1590.6660536585364"/>
    <n v="1430.6655926829269"/>
  </r>
  <r>
    <x v="5"/>
    <x v="6"/>
    <x v="68"/>
    <n v="266"/>
    <n v="1"/>
    <n v="2"/>
    <n v="26.19"/>
    <n v="3"/>
    <n v="2"/>
    <n v="13.02"/>
    <n v="21.17"/>
    <n v="34.19"/>
    <n v="0.38081310324656331"/>
    <n v="13.61"/>
    <n v="47.8"/>
    <n v="9.1127098321342928"/>
    <n v="-15203.630999999999"/>
    <n v="308122.86200000002"/>
    <n v="93642.816000000006"/>
    <n v="0"/>
    <n v="0"/>
    <n v="401765.67800000001"/>
    <n v="386562.04700000002"/>
    <n v="1510.3972857142858"/>
    <n v="1510.3972857142858"/>
    <n v="1453.2407781954887"/>
    <n v="1158.3566240601504"/>
  </r>
  <r>
    <x v="4"/>
    <x v="7"/>
    <x v="69"/>
    <n v="537"/>
    <n v="1"/>
    <n v="1"/>
    <n v="41.9"/>
    <n v="2.8"/>
    <n v="4.17"/>
    <n v="39.049999999999997"/>
    <n v="12.8"/>
    <n v="50.87"/>
    <n v="0.7531340405014465"/>
    <n v="23.68"/>
    <n v="74.55"/>
    <n v="12.013422818791948"/>
    <n v="-5101.8360000000002"/>
    <n v="697159.16"/>
    <n v="290570.38900000002"/>
    <n v="207423.83499999999"/>
    <n v="0"/>
    <n v="987729.549"/>
    <n v="982627.71299999999"/>
    <n v="1839.3473910614525"/>
    <n v="1453.0832662942273"/>
    <n v="1443.5826405959033"/>
    <n v="1298.2479702048417"/>
  </r>
  <r>
    <x v="1"/>
    <x v="8"/>
    <x v="70"/>
    <n v="166"/>
    <n v="1"/>
    <n v="1"/>
    <n v="20.38"/>
    <n v="4.08"/>
    <n v="2.11"/>
    <n v="17.97"/>
    <n v="10.6"/>
    <n v="28.57"/>
    <n v="0.62898144907245357"/>
    <n v="14.93"/>
    <n v="43.5"/>
    <n v="6.7865903515944392"/>
    <n v="-7619.6490000000003"/>
    <n v="352161.63699999999"/>
    <n v="121663.22199999999"/>
    <n v="28364.664000000001"/>
    <n v="0"/>
    <n v="473824.859"/>
    <n v="466205.21"/>
    <n v="2854.3666204819278"/>
    <n v="2683.4951506024095"/>
    <n v="2637.59365060241"/>
    <n v="2121.4556445783132"/>
  </r>
  <r>
    <x v="5"/>
    <x v="9"/>
    <x v="71"/>
    <n v="252"/>
    <n v="1"/>
    <n v="0"/>
    <n v="31.04"/>
    <n v="0"/>
    <n v="0"/>
    <n v="24.21"/>
    <n v="7.83"/>
    <n v="32.04"/>
    <n v="0.7556179775280899"/>
    <n v="17"/>
    <n v="49.04"/>
    <n v="8.1185567010309274"/>
    <n v="-2354.3049999999998"/>
    <n v="433870.16499999998"/>
    <n v="179749.36900000001"/>
    <n v="123845.004"/>
    <n v="0"/>
    <n v="613619.53399999999"/>
    <n v="611265.22900000005"/>
    <n v="2434.9981507936509"/>
    <n v="1943.549722222222"/>
    <n v="1934.2072420634922"/>
    <n v="1721.707003968254"/>
  </r>
  <r>
    <x v="5"/>
    <x v="9"/>
    <x v="72"/>
    <n v="273"/>
    <n v="1"/>
    <n v="1.05"/>
    <n v="28.71"/>
    <n v="6.57"/>
    <n v="1.02"/>
    <n v="22.68"/>
    <n v="15.72"/>
    <n v="38.35"/>
    <n v="0.59062500000000007"/>
    <n v="24.19"/>
    <n v="62.540000000000006"/>
    <n v="7.7380952380952381"/>
    <n v="-1135.146"/>
    <n v="513458.84899999999"/>
    <n v="216555.72099999999"/>
    <n v="144218.00399999999"/>
    <n v="37.950000000000003"/>
    <n v="730014.57"/>
    <n v="728879.424"/>
    <n v="2674.0460439560438"/>
    <n v="2145.635956043956"/>
    <n v="2141.477912087912"/>
    <n v="1880.8016446886447"/>
  </r>
  <r>
    <x v="2"/>
    <x v="10"/>
    <x v="73"/>
    <n v="458"/>
    <n v="1"/>
    <n v="1"/>
    <n v="34.700000000000003"/>
    <n v="1.8"/>
    <n v="3.5"/>
    <n v="39.200000000000003"/>
    <n v="1"/>
    <n v="42"/>
    <n v="0.93333333333333335"/>
    <n v="37.92"/>
    <n v="79.92"/>
    <n v="12.547945205479452"/>
    <n v="-36392.222999999998"/>
    <n v="709190.88399999996"/>
    <n v="142518.557"/>
    <n v="72110.985000000001"/>
    <n v="0"/>
    <n v="851709.44099999999"/>
    <n v="815317.21799999999"/>
    <n v="1859.6276004366812"/>
    <n v="1702.1800349344978"/>
    <n v="1622.7210327510918"/>
    <n v="1548.4517117903929"/>
  </r>
  <r>
    <x v="0"/>
    <x v="10"/>
    <x v="74"/>
    <n v="671"/>
    <n v="1"/>
    <n v="1"/>
    <n v="55"/>
    <n v="1.5"/>
    <n v="3"/>
    <n v="60.5"/>
    <n v="1"/>
    <n v="61.5"/>
    <n v="0.98373983739837401"/>
    <n v="39.25"/>
    <n v="100.75"/>
    <n v="11.876106194690266"/>
    <n v="-57611.391000000003"/>
    <n v="812186.12"/>
    <n v="200629.42"/>
    <n v="85497.702000000005"/>
    <n v="0"/>
    <n v="1012815.54"/>
    <n v="955204.14899999998"/>
    <n v="1509.412131147541"/>
    <n v="1381.9937973174367"/>
    <n v="1296.1347943368107"/>
    <n v="1210.4115052160953"/>
  </r>
  <r>
    <x v="6"/>
    <x v="11"/>
    <x v="75"/>
    <n v="85"/>
    <n v="1"/>
    <n v="1"/>
    <n v="8.8000000000000007"/>
    <n v="0"/>
    <n v="1"/>
    <n v="11"/>
    <n v="0.8"/>
    <n v="11.8"/>
    <n v="0.93220338983050843"/>
    <n v="8.2200000000000006"/>
    <n v="20.020000000000003"/>
    <n v="9.6590909090909083"/>
    <n v="-8609.2870000000003"/>
    <n v="178546.997"/>
    <n v="135320.245"/>
    <n v="66845.604000000007"/>
    <n v="29455.047999999999"/>
    <n v="313867.24200000003"/>
    <n v="305257.95500000002"/>
    <n v="3692.5557882352946"/>
    <n v="2559.6069411764711"/>
    <n v="2458.3212117647063"/>
    <n v="2100.5529058823531"/>
  </r>
  <r>
    <x v="1"/>
    <x v="12"/>
    <x v="76"/>
    <n v="158"/>
    <n v="1"/>
    <n v="1"/>
    <n v="21.77"/>
    <n v="2"/>
    <n v="1"/>
    <n v="24.77"/>
    <n v="2"/>
    <n v="26.77"/>
    <n v="0.92528950317519609"/>
    <n v="16.45"/>
    <n v="43.22"/>
    <n v="6.6470340765671017"/>
    <n v="-800.27"/>
    <n v="358577.45500000002"/>
    <n v="176005.44500000001"/>
    <n v="52615.656000000003"/>
    <n v="83432.100000000006"/>
    <n v="534582.9"/>
    <n v="533782.63"/>
    <n v="3383.436075949367"/>
    <n v="2522.3743291139244"/>
    <n v="2517.3093291139239"/>
    <n v="2269.4775632911392"/>
  </r>
  <r>
    <x v="3"/>
    <x v="12"/>
    <x v="77"/>
    <n v="312"/>
    <n v="1"/>
    <n v="1"/>
    <n v="29.72"/>
    <n v="2.8"/>
    <n v="1"/>
    <n v="33.22"/>
    <n v="2.2999999999999998"/>
    <n v="35.519999999999996"/>
    <n v="0.93524774774774777"/>
    <n v="19.329999999999998"/>
    <n v="54.849999999999994"/>
    <n v="9.5940959409594111"/>
    <n v="-1615.279"/>
    <n v="465882.84299999999"/>
    <n v="155161.258"/>
    <n v="69567.948000000004"/>
    <n v="35132.752"/>
    <n v="621044.10100000002"/>
    <n v="619428.82200000004"/>
    <n v="1990.5259647435898"/>
    <n v="1654.9467980769232"/>
    <n v="1649.7696217948719"/>
    <n v="1493.2142403846153"/>
  </r>
  <r>
    <x v="1"/>
    <x v="13"/>
    <x v="78"/>
    <n v="103"/>
    <n v="1"/>
    <n v="1"/>
    <n v="11.62"/>
    <n v="1"/>
    <n v="0"/>
    <n v="9.83"/>
    <n v="4.79"/>
    <n v="14.62"/>
    <n v="0.67236662106703138"/>
    <n v="5.55"/>
    <n v="20.169999999999998"/>
    <n v="8.1616481774960388"/>
    <n v="-16854.732"/>
    <n v="181101.90700000001"/>
    <n v="71541.472999999998"/>
    <n v="40732.883999999998"/>
    <n v="4548.9120000000003"/>
    <n v="252643.38"/>
    <n v="235788.64799999999"/>
    <n v="2452.8483495145633"/>
    <n v="2013.2192621359225"/>
    <n v="1849.5810873786406"/>
    <n v="1758.2709417475728"/>
  </r>
  <r>
    <x v="1"/>
    <x v="14"/>
    <x v="79"/>
    <n v="149"/>
    <n v="1"/>
    <n v="0"/>
    <n v="16.84"/>
    <n v="3"/>
    <n v="0"/>
    <n v="16.22"/>
    <n v="4.62"/>
    <n v="20.84"/>
    <n v="0.77831094049904026"/>
    <n v="11.89"/>
    <n v="32.730000000000004"/>
    <n v="7.51008064516129"/>
    <n v="-31208.607"/>
    <n v="276445.98599999998"/>
    <n v="62910.964999999997"/>
    <n v="22722"/>
    <n v="0"/>
    <n v="339356.951"/>
    <n v="308148.34399999998"/>
    <n v="2277.5634295302016"/>
    <n v="2125.0667852348993"/>
    <n v="1915.6130469798657"/>
    <n v="1855.342187919463"/>
  </r>
  <r>
    <x v="7"/>
    <x v="15"/>
    <x v="80"/>
    <n v="12"/>
    <n v="0.7"/>
    <n v="0"/>
    <n v="2.4"/>
    <n v="0"/>
    <n v="0"/>
    <n v="3.1"/>
    <n v="1.4"/>
    <n v="1.7"/>
    <n v="0.55000000000000004"/>
    <n v="4.9000000000000004"/>
    <n v="6.6000000000000005"/>
    <n v="5"/>
    <n v="-14364"/>
    <n v="61728"/>
    <n v="27263"/>
    <m/>
    <m/>
    <n v="88991"/>
    <n v="74627"/>
    <n v="7415.916666666667"/>
    <n v="7415.916666666667"/>
    <n v="6218.916666666667"/>
    <n v="5144"/>
  </r>
  <r>
    <x v="5"/>
    <x v="16"/>
    <x v="81"/>
    <n v="224"/>
    <n v="1"/>
    <n v="1"/>
    <n v="25.18"/>
    <n v="5"/>
    <n v="0"/>
    <n v="28.13"/>
    <n v="4.05"/>
    <n v="32.18"/>
    <n v="0.87414543194530758"/>
    <n v="22.83"/>
    <n v="55.01"/>
    <n v="7.4221338634857519"/>
    <n v="-16708.46"/>
    <n v="518267.44900000002"/>
    <n v="135143.103"/>
    <n v="43570.222999999998"/>
    <n v="31124.521000000001"/>
    <n v="653410.55200000003"/>
    <n v="636702.09199999995"/>
    <n v="2917.0113928571432"/>
    <n v="2583.552714285714"/>
    <n v="2508.9613749999999"/>
    <n v="2313.6939687500003"/>
  </r>
  <r>
    <x v="6"/>
    <x v="17"/>
    <x v="82"/>
    <n v="82"/>
    <n v="0.8"/>
    <n v="1"/>
    <n v="9.07"/>
    <n v="0.33"/>
    <n v="1"/>
    <n v="9.19"/>
    <n v="3.01"/>
    <n v="12.200000000000001"/>
    <n v="0.75327868852459012"/>
    <n v="6.62"/>
    <n v="18.82"/>
    <n v="8.7234042553191493"/>
    <n v="-13037.339"/>
    <n v="184792.08499999999"/>
    <n v="88088.186000000002"/>
    <n v="28053.06"/>
    <n v="34350.756999999998"/>
    <n v="272880.27100000001"/>
    <n v="259842.932"/>
    <n v="3327.8081829268294"/>
    <n v="2566.7860243902442"/>
    <n v="2407.7940853658533"/>
    <n v="2253.562012195122"/>
  </r>
  <r>
    <x v="1"/>
    <x v="18"/>
    <x v="83"/>
    <n v="120"/>
    <n v="1"/>
    <n v="1"/>
    <n v="15.7"/>
    <n v="0"/>
    <n v="0"/>
    <n v="11.45"/>
    <n v="5.56"/>
    <n v="17.7"/>
    <n v="0.67313345091122878"/>
    <n v="10.050000000000001"/>
    <n v="27.75"/>
    <n v="7.6433121019108281"/>
    <n v="-8378.8909999999996"/>
    <n v="222749.54699999999"/>
    <n v="75861.612999999998"/>
    <n v="26631.828000000001"/>
    <n v="0"/>
    <n v="298611.15999999997"/>
    <n v="290232.26899999997"/>
    <n v="2488.4263333333333"/>
    <n v="2266.4944333333333"/>
    <n v="2196.6703416666664"/>
    <n v="1856.2462249999999"/>
  </r>
  <r>
    <x v="7"/>
    <x v="19"/>
    <x v="84"/>
    <n v="12"/>
    <n v="1"/>
    <n v="0"/>
    <n v="3.81"/>
    <n v="0"/>
    <n v="0.83"/>
    <n v="3.92"/>
    <n v="0"/>
    <n v="5.6400000000000006"/>
    <n v="1"/>
    <n v="0.63"/>
    <n v="6.2700000000000005"/>
    <n v="3.1496062992125982"/>
    <n v="-915.31"/>
    <n v="45616.213000000003"/>
    <n v="25951.011999999999"/>
    <n v="15168.986999999999"/>
    <n v="1089"/>
    <n v="71567.225000000006"/>
    <n v="70651.914999999994"/>
    <n v="5963.9354166666672"/>
    <n v="4609.1031666666668"/>
    <n v="4532.8273333333327"/>
    <n v="3801.3510833333335"/>
  </r>
  <r>
    <x v="3"/>
    <x v="19"/>
    <x v="85"/>
    <n v="362"/>
    <n v="1"/>
    <n v="1"/>
    <n v="33.9"/>
    <n v="2"/>
    <n v="2"/>
    <n v="32.68"/>
    <n v="7.31"/>
    <n v="39.9"/>
    <n v="0.81720430107526876"/>
    <n v="22.23"/>
    <n v="62.129999999999995"/>
    <n v="10.083565459610028"/>
    <n v="-28961.526000000002"/>
    <n v="547948.75399999996"/>
    <n v="231345.04699999999"/>
    <n v="140918.84899999999"/>
    <n v="21556.681"/>
    <n v="779293.80099999998"/>
    <n v="750332.27500000002"/>
    <n v="2152.745306629834"/>
    <n v="1703.9178756906076"/>
    <n v="1623.9136602209944"/>
    <n v="1513.670591160221"/>
  </r>
  <r>
    <x v="8"/>
    <x v="19"/>
    <x v="86"/>
    <n v="44"/>
    <n v="1"/>
    <n v="0"/>
    <n v="6.82"/>
    <n v="0"/>
    <n v="0"/>
    <n v="5.28"/>
    <n v="2.54"/>
    <n v="7.82"/>
    <n v="0.67519181585677746"/>
    <n v="1.85"/>
    <n v="9.67"/>
    <n v="6.4516129032258061"/>
    <n v="-1316.328"/>
    <n v="76794.732000000004"/>
    <n v="31472.915000000001"/>
    <n v="15365.078"/>
    <n v="1468.5640000000001"/>
    <n v="108267.647"/>
    <n v="106951.319"/>
    <n v="2460.6283409090906"/>
    <n v="2078.0455681818185"/>
    <n v="2048.1290227272725"/>
    <n v="1745.3348181818183"/>
  </r>
  <r>
    <x v="8"/>
    <x v="19"/>
    <x v="87"/>
    <n v="37"/>
    <n v="1"/>
    <n v="0"/>
    <n v="4.87"/>
    <n v="0"/>
    <n v="0.83"/>
    <n v="4.45"/>
    <n v="2.25"/>
    <n v="6.7"/>
    <n v="0.66417910447761197"/>
    <n v="2.0499999999999998"/>
    <n v="8.75"/>
    <n v="7.5975359342915807"/>
    <n v="-543.62599999999998"/>
    <n v="81662.372000000003"/>
    <n v="29201.661"/>
    <n v="17530.937000000002"/>
    <n v="0"/>
    <n v="110864.033"/>
    <n v="110320.40700000001"/>
    <n v="2996.3252162162162"/>
    <n v="2522.5161081081078"/>
    <n v="2507.8235135135137"/>
    <n v="2207.0911351351351"/>
  </r>
  <r>
    <x v="8"/>
    <x v="20"/>
    <x v="88"/>
    <n v="36"/>
    <n v="0.75"/>
    <n v="0"/>
    <n v="6.36"/>
    <n v="0.8"/>
    <n v="0"/>
    <n v="3.52"/>
    <n v="4.3899999999999997"/>
    <n v="7.91"/>
    <n v="0.44500632111251581"/>
    <n v="3.11"/>
    <n v="11.02"/>
    <n v="5.027932960893855"/>
    <n v="-43874.932000000001"/>
    <n v="116909.81779999999"/>
    <n v="80039.842000000004"/>
    <n v="23215.164000000001"/>
    <n v="12250.888999999999"/>
    <n v="196949.65980000002"/>
    <n v="153074.72780000002"/>
    <n v="5470.8238833333344"/>
    <n v="4485.6557444444443"/>
    <n v="3266.9076333333342"/>
    <n v="3247.4949388888886"/>
  </r>
  <r>
    <x v="8"/>
    <x v="21"/>
    <x v="89"/>
    <n v="38"/>
    <n v="0.8"/>
    <n v="0"/>
    <n v="4.1500000000000004"/>
    <n v="0.6"/>
    <n v="0"/>
    <n v="3.4"/>
    <n v="2.15"/>
    <n v="5.55"/>
    <n v="0.61261261261261257"/>
    <n v="4.24"/>
    <n v="9.7899999999999991"/>
    <n v="8"/>
    <n v="-9269.2039999999997"/>
    <n v="76939.519"/>
    <n v="50040.936000000002"/>
    <n v="19973.831999999999"/>
    <n v="0"/>
    <n v="126980.455"/>
    <n v="117711.251"/>
    <n v="3341.5909210526315"/>
    <n v="2815.9637631578948"/>
    <n v="2572.0373421052632"/>
    <n v="2024.7241842105263"/>
  </r>
  <r>
    <x v="8"/>
    <x v="22"/>
    <x v="90"/>
    <n v="23"/>
    <n v="1"/>
    <n v="0"/>
    <n v="4.97"/>
    <n v="0"/>
    <n v="0"/>
    <n v="3.02"/>
    <n v="2.95"/>
    <n v="5.97"/>
    <n v="0.50586264656616409"/>
    <n v="3.1"/>
    <n v="9.07"/>
    <n v="4.6277665995975861"/>
    <n v="-550"/>
    <n v="65927.664000000004"/>
    <n v="17816.924999999999"/>
    <n v="6162.32"/>
    <n v="3324.375"/>
    <n v="83744.589000000007"/>
    <n v="83194.589000000007"/>
    <n v="3641.0690869565219"/>
    <n v="3228.6040869565218"/>
    <n v="3204.6910434782608"/>
    <n v="2866.4201739130435"/>
  </r>
  <r>
    <x v="6"/>
    <x v="22"/>
    <x v="91"/>
    <n v="91"/>
    <n v="0.9"/>
    <n v="0"/>
    <n v="9.8800000000000008"/>
    <n v="0.5"/>
    <n v="1"/>
    <n v="5.15"/>
    <n v="7.13"/>
    <n v="12.280000000000001"/>
    <n v="0.41938110749185664"/>
    <n v="8.0500000000000007"/>
    <n v="20.330000000000002"/>
    <n v="8.7668593448940264"/>
    <n v="-6379.3159999999998"/>
    <n v="210122.23800000001"/>
    <n v="57877.906000000003"/>
    <n v="29973.538"/>
    <n v="0"/>
    <n v="268000.14399999997"/>
    <n v="261620.82800000001"/>
    <n v="2945.0565274725273"/>
    <n v="2615.6769890109886"/>
    <n v="2545.5746153846153"/>
    <n v="2309.0355824175826"/>
  </r>
  <r>
    <x v="7"/>
    <x v="23"/>
    <x v="92"/>
    <n v="16"/>
    <n v="0.75"/>
    <n v="0"/>
    <n v="4.6900000000000004"/>
    <n v="0"/>
    <n v="0"/>
    <n v="1.75"/>
    <n v="3.69"/>
    <n v="5.44"/>
    <n v="0.32169117647058826"/>
    <n v="2.6"/>
    <n v="8.0400000000000009"/>
    <n v="3.4115138592750531"/>
    <n v="-5085.4404347826085"/>
    <n v="53993.668043478261"/>
    <n v="13609.14656521739"/>
    <n v="4804"/>
    <n v="1156.0999999999999"/>
    <n v="67602.814608695655"/>
    <n v="62517.374173913049"/>
    <n v="4225.1759130434784"/>
    <n v="3852.6696630434785"/>
    <n v="3534.8296358695657"/>
    <n v="3374.6042527173913"/>
  </r>
  <r>
    <x v="7"/>
    <x v="24"/>
    <x v="93"/>
    <n v="8"/>
    <n v="1"/>
    <n v="0"/>
    <n v="1.94"/>
    <n v="0"/>
    <n v="0"/>
    <n v="2.94"/>
    <n v="0"/>
    <n v="2.94"/>
    <n v="1"/>
    <n v="0.75"/>
    <n v="3.69"/>
    <n v="4.123711340206186"/>
    <n v="-4634.8720000000003"/>
    <n v="35215.442999999999"/>
    <n v="10948.314"/>
    <n v="6700"/>
    <n v="0"/>
    <n v="46163.756999999998"/>
    <n v="41528.885000000002"/>
    <n v="5770.4696249999997"/>
    <n v="4932.9696249999997"/>
    <n v="4353.6106250000003"/>
    <n v="4401.9303749999999"/>
  </r>
  <r>
    <x v="8"/>
    <x v="25"/>
    <x v="94"/>
    <n v="44"/>
    <n v="1"/>
    <n v="0"/>
    <n v="4.8"/>
    <n v="0"/>
    <n v="1"/>
    <n v="4.45"/>
    <n v="2.35"/>
    <n v="6.8"/>
    <n v="0.65441176470588236"/>
    <n v="5"/>
    <n v="11.8"/>
    <n v="9.1666666666666679"/>
    <n v="-5242.4080000000004"/>
    <n v="115331.149"/>
    <n v="30119.392"/>
    <n v="11625"/>
    <n v="0"/>
    <n v="145450.541"/>
    <n v="140208.133"/>
    <n v="3305.6941136363635"/>
    <n v="3041.489568181818"/>
    <n v="2922.3439318181818"/>
    <n v="2621.1624772727273"/>
  </r>
  <r>
    <x v="3"/>
    <x v="26"/>
    <x v="95"/>
    <n v="374"/>
    <n v="1"/>
    <n v="1"/>
    <n v="34.799999999999997"/>
    <n v="4.8"/>
    <n v="0"/>
    <n v="42.11"/>
    <n v="0.5"/>
    <n v="41.599999999999994"/>
    <n v="0.9882656653367754"/>
    <n v="18.18"/>
    <n v="59.779999999999994"/>
    <n v="9.4444444444444464"/>
    <n v="-61098.71"/>
    <n v="572965.26899999997"/>
    <n v="250459.43"/>
    <n v="125971"/>
    <n v="28174.638999999999"/>
    <n v="823424.69900000002"/>
    <n v="762558.48300000001"/>
    <n v="2201.6703181818184"/>
    <n v="1789.5162032085564"/>
    <n v="1626.7723101604279"/>
    <n v="1531.9926978609624"/>
  </r>
  <r>
    <x v="6"/>
    <x v="26"/>
    <x v="96"/>
    <n v="76"/>
    <n v="1"/>
    <n v="1"/>
    <n v="9.66"/>
    <n v="1"/>
    <n v="0"/>
    <n v="12.66"/>
    <n v="0"/>
    <n v="12.66"/>
    <n v="1"/>
    <n v="7.9"/>
    <n v="20.560000000000002"/>
    <n v="7.1294559099437151"/>
    <n v="-25426.425999999999"/>
    <n v="165808.77299999999"/>
    <n v="101360.421"/>
    <n v="29040"/>
    <n v="39986.159"/>
    <n v="267169.19400000002"/>
    <n v="241784.03"/>
    <n v="3515.3841315789477"/>
    <n v="2607.1451973684216"/>
    <n v="2273.1298815789473"/>
    <n v="2181.6943815789473"/>
  </r>
  <r>
    <x v="6"/>
    <x v="26"/>
    <x v="97"/>
    <n v="100"/>
    <n v="1"/>
    <n v="1"/>
    <n v="12.2"/>
    <n v="0.49"/>
    <n v="0"/>
    <n v="14.34"/>
    <n v="0.35"/>
    <n v="14.69"/>
    <n v="0.97617426820966646"/>
    <n v="14.35"/>
    <n v="29.04"/>
    <n v="7.8802206461780937"/>
    <n v="-87964.407000000007"/>
    <n v="246976.35500000001"/>
    <n v="127732.925"/>
    <n v="44952"/>
    <n v="44539.161"/>
    <n v="374709.28"/>
    <n v="286809.67700000003"/>
    <n v="3747.0928000000004"/>
    <n v="2852.1811900000007"/>
    <n v="1973.1851600000002"/>
    <n v="2469.7635500000001"/>
  </r>
  <r>
    <x v="1"/>
    <x v="27"/>
    <x v="98"/>
    <n v="145"/>
    <n v="1"/>
    <n v="1"/>
    <n v="16.649999999999999"/>
    <n v="0"/>
    <n v="1"/>
    <n v="18.100000000000001"/>
    <n v="1.6"/>
    <n v="19.649999999999999"/>
    <n v="0.92111959287531819"/>
    <n v="14.56"/>
    <n v="34.21"/>
    <n v="8.7087087087087092"/>
    <n v="-58639.222999999998"/>
    <n v="322472.77600000001"/>
    <n v="158504.57699999999"/>
    <n v="34885.944000000003"/>
    <n v="39616.252"/>
    <n v="480977.353"/>
    <n v="422338.13"/>
    <n v="3317.0851931034481"/>
    <n v="2803.2769448275862"/>
    <n v="2398.8685103448274"/>
    <n v="2223.950179310345"/>
  </r>
  <r>
    <x v="1"/>
    <x v="28"/>
    <x v="99"/>
    <n v="143"/>
    <n v="1"/>
    <n v="1"/>
    <n v="17.37"/>
    <n v="1"/>
    <n v="0"/>
    <n v="17.05"/>
    <n v="3.32"/>
    <n v="20.37"/>
    <n v="0.83701521845851745"/>
    <n v="5.3"/>
    <n v="25.67"/>
    <n v="7.7844311377245505"/>
    <n v="-8161.5320000000002"/>
    <n v="240601.29699999999"/>
    <n v="94638.06"/>
    <n v="49235.014999999999"/>
    <n v="9549.1679999999997"/>
    <n v="335239.35700000002"/>
    <n v="327077.82500000001"/>
    <n v="2344.3311678321679"/>
    <n v="1933.252965034965"/>
    <n v="1876.1793146853147"/>
    <n v="1682.5265524475524"/>
  </r>
  <r>
    <x v="6"/>
    <x v="29"/>
    <x v="100"/>
    <n v="77"/>
    <n v="1"/>
    <n v="1"/>
    <n v="12.93"/>
    <n v="1"/>
    <n v="0"/>
    <n v="8.9"/>
    <n v="7.03"/>
    <n v="15.93"/>
    <n v="0.55869428750784689"/>
    <n v="5.2"/>
    <n v="21.13"/>
    <n v="5.5276381909547743"/>
    <n v="-45102.95"/>
    <n v="164473.78"/>
    <n v="34985.351000000002"/>
    <n v="9094.5"/>
    <n v="126.20099999999999"/>
    <n v="199459.13099999999"/>
    <n v="154356.18100000001"/>
    <n v="2590.3783246753246"/>
    <n v="2470.6289610389608"/>
    <n v="1884.8763636363637"/>
    <n v="2136.0231168831169"/>
  </r>
  <r>
    <x v="8"/>
    <x v="30"/>
    <x v="101"/>
    <n v="35"/>
    <n v="0.8"/>
    <n v="0"/>
    <n v="5.5"/>
    <n v="0"/>
    <n v="1"/>
    <n v="6.5"/>
    <n v="0.8"/>
    <n v="7.3"/>
    <n v="0.8904109589041096"/>
    <n v="6.3"/>
    <n v="13.6"/>
    <n v="6.3636363636363633"/>
    <n v="-10571.891"/>
    <n v="110768.33500000001"/>
    <n v="68680.53"/>
    <n v="14466"/>
    <n v="27542.136999999999"/>
    <n v="179448.86499999999"/>
    <n v="168876.97399999999"/>
    <n v="5127.1104285714282"/>
    <n v="3926.8779428571429"/>
    <n v="3624.8239142857137"/>
    <n v="3164.8095714285714"/>
  </r>
  <r>
    <x v="4"/>
    <x v="31"/>
    <x v="102"/>
    <n v="508"/>
    <n v="1"/>
    <n v="0"/>
    <n v="31.4"/>
    <n v="1.4"/>
    <n v="5.33"/>
    <n v="38.39"/>
    <n v="1.72"/>
    <n v="39.129999999999995"/>
    <n v="0.9571179257043132"/>
    <n v="28.88"/>
    <n v="68.009999999999991"/>
    <n v="15.487804878048783"/>
    <n v="-69155.179000000004"/>
    <n v="608338.07299999997"/>
    <n v="261292.34700000001"/>
    <n v="191934.247"/>
    <n v="0"/>
    <n v="869630.42"/>
    <n v="800475.24100000004"/>
    <n v="1711.8709055118111"/>
    <n v="1334.0475846456695"/>
    <n v="1197.9153425196851"/>
    <n v="1197.5158917322833"/>
  </r>
  <r>
    <x v="3"/>
    <x v="31"/>
    <x v="103"/>
    <n v="397"/>
    <n v="1"/>
    <n v="1"/>
    <n v="30.9"/>
    <n v="3"/>
    <n v="1"/>
    <n v="35.880000000000003"/>
    <n v="0"/>
    <n v="36.9"/>
    <n v="1"/>
    <n v="29.26"/>
    <n v="66.16"/>
    <n v="11.710914454277287"/>
    <n v="-71499.332999999999"/>
    <n v="493424"/>
    <n v="227565.476"/>
    <n v="174051.80900000001"/>
    <n v="0"/>
    <n v="720989.47600000002"/>
    <n v="649490.14300000004"/>
    <n v="1816.0943979848867"/>
    <n v="1377.6767430730479"/>
    <n v="1197.5776675062973"/>
    <n v="1242.8816120906802"/>
  </r>
  <r>
    <x v="3"/>
    <x v="31"/>
    <x v="104"/>
    <n v="339"/>
    <n v="1"/>
    <n v="0"/>
    <n v="29.5"/>
    <n v="2"/>
    <n v="1.8"/>
    <n v="32.42"/>
    <n v="1.88"/>
    <n v="34.299999999999997"/>
    <n v="0.94518950437317772"/>
    <n v="16.98"/>
    <n v="51.28"/>
    <n v="10.761904761904763"/>
    <n v="-51497.964999999997"/>
    <n v="466683.36"/>
    <n v="182858.454"/>
    <n v="134730.69899999999"/>
    <n v="0"/>
    <n v="649541.81400000001"/>
    <n v="598043.84900000005"/>
    <n v="1916.0525486725664"/>
    <n v="1518.6168584070797"/>
    <n v="1366.7054572271388"/>
    <n v="1376.6470796460176"/>
  </r>
  <r>
    <x v="7"/>
    <x v="31"/>
    <x v="105"/>
    <n v="15"/>
    <n v="0.5"/>
    <n v="0"/>
    <n v="2"/>
    <n v="0"/>
    <n v="0"/>
    <n v="2.5"/>
    <n v="0"/>
    <n v="2.5"/>
    <n v="1"/>
    <n v="1.5"/>
    <n v="4"/>
    <n v="7.5"/>
    <n v="-1667.4"/>
    <n v="36990.735000000001"/>
    <n v="16356.055"/>
    <n v="10425.39"/>
    <n v="0"/>
    <n v="53346.79"/>
    <n v="51679.39"/>
    <n v="3556.4526666666666"/>
    <n v="2861.4266666666667"/>
    <n v="2750.2666666666669"/>
    <n v="2466.049"/>
  </r>
  <r>
    <x v="2"/>
    <x v="31"/>
    <x v="106"/>
    <n v="464"/>
    <n v="1"/>
    <n v="1"/>
    <n v="34.6"/>
    <n v="1"/>
    <n v="1"/>
    <n v="38.549999999999997"/>
    <n v="0"/>
    <n v="38.6"/>
    <n v="1"/>
    <n v="24.92"/>
    <n v="63.52"/>
    <n v="13.033707865168539"/>
    <n v="-62977.788"/>
    <n v="527915.527"/>
    <n v="189305.071"/>
    <n v="130677.268"/>
    <n v="0"/>
    <n v="717220.598"/>
    <n v="654242.81000000006"/>
    <n v="1545.7340474137932"/>
    <n v="1264.1020043103447"/>
    <n v="1128.3740129310347"/>
    <n v="1137.7489806034482"/>
  </r>
  <r>
    <x v="3"/>
    <x v="31"/>
    <x v="107"/>
    <n v="385"/>
    <n v="1"/>
    <n v="0"/>
    <n v="35.299999999999997"/>
    <n v="1"/>
    <n v="0"/>
    <n v="37.299999999999997"/>
    <n v="0"/>
    <n v="37.299999999999997"/>
    <n v="1"/>
    <n v="24.87"/>
    <n v="62.17"/>
    <n v="10.606060606060607"/>
    <n v="-67190.498000000007"/>
    <n v="507613.70899999997"/>
    <n v="281181.81300000002"/>
    <n v="224548.91699999999"/>
    <n v="0"/>
    <n v="788795.522"/>
    <n v="721605.02399999998"/>
    <n v="2048.8195376623376"/>
    <n v="1465.5755974025974"/>
    <n v="1291.0548233766233"/>
    <n v="1318.4771662337662"/>
  </r>
  <r>
    <x v="1"/>
    <x v="31"/>
    <x v="108"/>
    <n v="194"/>
    <n v="1"/>
    <n v="1"/>
    <n v="17.14"/>
    <n v="1"/>
    <n v="3.73"/>
    <n v="22.87"/>
    <n v="0"/>
    <n v="23.87"/>
    <n v="1"/>
    <n v="14.41"/>
    <n v="38.28"/>
    <n v="10.694597574421168"/>
    <n v="-32586.786"/>
    <n v="320372.71100000001"/>
    <n v="112789.526"/>
    <n v="80586.926999999996"/>
    <n v="0"/>
    <n v="433162.23700000002"/>
    <n v="400575.451"/>
    <n v="2232.7950360824743"/>
    <n v="1817.3985051546395"/>
    <n v="1649.4253814432989"/>
    <n v="1651.4057268041238"/>
  </r>
  <r>
    <x v="3"/>
    <x v="31"/>
    <x v="109"/>
    <n v="369"/>
    <n v="1"/>
    <n v="1"/>
    <n v="33.200000000000003"/>
    <n v="2"/>
    <n v="3.77"/>
    <n v="41.25"/>
    <n v="0.75"/>
    <n v="40.970000000000006"/>
    <n v="0.9821428571428571"/>
    <n v="28.03"/>
    <n v="69"/>
    <n v="10.482954545454545"/>
    <n v="-57005.96"/>
    <n v="501744"/>
    <n v="206221.23800000001"/>
    <n v="147864.71400000001"/>
    <n v="0"/>
    <n v="707965.23800000001"/>
    <n v="650959.27800000005"/>
    <n v="1918.6049810298102"/>
    <n v="1517.8875989159892"/>
    <n v="1363.3999024390243"/>
    <n v="1359.739837398374"/>
  </r>
  <r>
    <x v="5"/>
    <x v="32"/>
    <x v="110"/>
    <n v="288"/>
    <n v="1"/>
    <n v="0"/>
    <n v="29.15"/>
    <n v="3"/>
    <n v="0.8"/>
    <n v="28.11"/>
    <n v="5.84"/>
    <n v="33.949999999999996"/>
    <n v="0.82798232695139906"/>
    <n v="16.07"/>
    <n v="50.019999999999996"/>
    <n v="8.9580093312597207"/>
    <n v="-61.920999999999999"/>
    <n v="445904.99400000001"/>
    <n v="99347.570999999996"/>
    <n v="47048.1"/>
    <n v="5644.4489999999996"/>
    <n v="545252.56499999994"/>
    <n v="545185.04399999999"/>
    <n v="1893.2380729166664"/>
    <n v="1710.2778333333331"/>
    <n v="1710.0433854166668"/>
    <n v="1548.2812291666667"/>
  </r>
  <r>
    <x v="7"/>
    <x v="32"/>
    <x v="111"/>
    <n v="8"/>
    <n v="0.85"/>
    <n v="0"/>
    <n v="2"/>
    <n v="0"/>
    <n v="0"/>
    <n v="1.85"/>
    <n v="1"/>
    <n v="2.85"/>
    <n v="0.64912280701754388"/>
    <n v="3.25"/>
    <n v="6.1"/>
    <n v="4"/>
    <n v="-1214.1659999999999"/>
    <n v="38618.639999999999"/>
    <n v="22358.511999999999"/>
    <n v="9648.6839999999993"/>
    <n v="4096.2479999999996"/>
    <n v="60977.152000000002"/>
    <n v="59762.985999999997"/>
    <n v="7622.1440000000002"/>
    <n v="5904.0275000000001"/>
    <n v="5752.2567499999996"/>
    <n v="4827.33"/>
  </r>
  <r>
    <x v="8"/>
    <x v="32"/>
    <x v="112"/>
    <n v="28"/>
    <n v="0.8"/>
    <n v="0.7"/>
    <n v="5.95"/>
    <n v="0"/>
    <n v="0"/>
    <n v="4.3"/>
    <n v="3.15"/>
    <n v="7.45"/>
    <n v="0.57718120805369133"/>
    <n v="3.7"/>
    <n v="11.15"/>
    <n v="4.7058823529411766"/>
    <n v="-6186.6059999999998"/>
    <n v="138227.54199999999"/>
    <n v="42288.845999999998"/>
    <n v="16454.867999999999"/>
    <n v="15163.482"/>
    <n v="180516.38800000001"/>
    <n v="174329.78200000001"/>
    <n v="6447.013857142857"/>
    <n v="5317.7870714285718"/>
    <n v="5096.8368571428573"/>
    <n v="4936.6979285714278"/>
  </r>
  <r>
    <x v="5"/>
    <x v="33"/>
    <x v="113"/>
    <n v="214"/>
    <n v="1"/>
    <n v="0"/>
    <n v="25.86"/>
    <n v="1"/>
    <n v="1"/>
    <n v="22.63"/>
    <n v="8.23"/>
    <n v="28.9"/>
    <n v="0.78304498269896194"/>
    <n v="21.64"/>
    <n v="50.54"/>
    <n v="7.9672375279225616"/>
    <n v="-23821.152999999998"/>
    <n v="395385.53200000001"/>
    <n v="190773.24400000001"/>
    <n v="111911.4"/>
    <n v="13608.338"/>
    <n v="586158.77599999995"/>
    <n v="562337.62300000002"/>
    <n v="2739.0597009345793"/>
    <n v="2152.5188691588783"/>
    <n v="2041.2050700934581"/>
    <n v="1847.5959439252338"/>
  </r>
  <r>
    <x v="8"/>
    <x v="34"/>
    <x v="114"/>
    <n v="23"/>
    <n v="1"/>
    <n v="0"/>
    <n v="3.21"/>
    <n v="1"/>
    <n v="0"/>
    <n v="5.21"/>
    <n v="0"/>
    <n v="5.21"/>
    <n v="1"/>
    <n v="3.61"/>
    <n v="8.82"/>
    <n v="5.4631828978622332"/>
    <n v="-8977.5774000000001"/>
    <n v="46121.404199999997"/>
    <n v="27338.8668"/>
    <n v="26826.756000000001"/>
    <n v="4544.585"/>
    <n v="73460.270999999993"/>
    <n v="64482.693599999991"/>
    <n v="3193.9248260869563"/>
    <n v="1829.9534782608694"/>
    <n v="1439.6240260869561"/>
    <n v="2005.2784434782607"/>
  </r>
  <r>
    <x v="5"/>
    <x v="34"/>
    <x v="115"/>
    <n v="215"/>
    <n v="1"/>
    <n v="0"/>
    <n v="21.49"/>
    <n v="2"/>
    <n v="1"/>
    <n v="23.32"/>
    <n v="0.17"/>
    <n v="25.49"/>
    <n v="0.992762877820349"/>
    <n v="9.09"/>
    <n v="34.58"/>
    <n v="9.1528309919114523"/>
    <n v="-33940.709000000003"/>
    <n v="357771.36200000002"/>
    <n v="167655.41200000001"/>
    <n v="70594.38"/>
    <n v="19634.089"/>
    <n v="525426.77399999998"/>
    <n v="491486.065"/>
    <n v="2443.845460465116"/>
    <n v="2024.1781627906973"/>
    <n v="1866.3144"/>
    <n v="1664.0528465116281"/>
  </r>
  <r>
    <x v="1"/>
    <x v="35"/>
    <x v="116"/>
    <n v="155"/>
    <n v="0.8"/>
    <n v="0"/>
    <n v="18.02"/>
    <n v="1"/>
    <n v="1"/>
    <n v="19.79"/>
    <n v="1.03"/>
    <n v="20.82"/>
    <n v="0.95052833813640725"/>
    <n v="9.7899999999999991"/>
    <n v="30.61"/>
    <n v="8.1493165089379609"/>
    <n v="-18744.923999999999"/>
    <n v="268827.38099999999"/>
    <n v="138021.90599999999"/>
    <n v="43734.767999999996"/>
    <n v="39096.430999999997"/>
    <n v="406849.28700000001"/>
    <n v="388104.36300000001"/>
    <n v="2624.8341096774193"/>
    <n v="2090.4392774193548"/>
    <n v="1969.5042838709676"/>
    <n v="1734.3702000000001"/>
  </r>
  <r>
    <x v="6"/>
    <x v="36"/>
    <x v="117"/>
    <n v="65"/>
    <n v="1"/>
    <n v="1"/>
    <n v="7.64"/>
    <n v="0"/>
    <n v="1"/>
    <n v="9.89"/>
    <n v="0.75"/>
    <n v="10.64"/>
    <n v="0.92951127819548873"/>
    <n v="6"/>
    <n v="16.64"/>
    <n v="8.5078534031413611"/>
    <n v="-24861.54"/>
    <n v="158671.77100000001"/>
    <n v="90353.03"/>
    <n v="37269.455999999998"/>
    <n v="17966.760999999999"/>
    <n v="249024.80100000001"/>
    <n v="224668.261"/>
    <n v="3831.1507846153845"/>
    <n v="2981.3628307692306"/>
    <n v="2606.6468307692307"/>
    <n v="2441.1041692307695"/>
  </r>
  <r>
    <x v="8"/>
    <x v="37"/>
    <x v="118"/>
    <n v="48"/>
    <n v="1"/>
    <n v="0"/>
    <n v="7"/>
    <n v="0"/>
    <n v="0.81"/>
    <n v="8.8000000000000007"/>
    <n v="0"/>
    <n v="8.81"/>
    <n v="1"/>
    <n v="5.2"/>
    <n v="14.010000000000002"/>
    <n v="6.8571428571428568"/>
    <n v="-1066.3240000000001"/>
    <n v="118700.986"/>
    <n v="62810.374000000003"/>
    <n v="38992.298000000003"/>
    <n v="5151.5190000000002"/>
    <n v="181511.36"/>
    <n v="180445.03599999999"/>
    <n v="3781.4866666666662"/>
    <n v="2861.8238124999993"/>
    <n v="2839.6087291666663"/>
    <n v="2472.9372083333333"/>
  </r>
  <r>
    <x v="6"/>
    <x v="38"/>
    <x v="119"/>
    <n v="53"/>
    <n v="1"/>
    <n v="0"/>
    <n v="9.41"/>
    <n v="0"/>
    <n v="0"/>
    <n v="8.77"/>
    <n v="1.64"/>
    <n v="10.41"/>
    <n v="0.84245917387127756"/>
    <n v="1.89"/>
    <n v="12.3"/>
    <n v="5.63230605738576"/>
    <n v="-8598"/>
    <n v="113198.811"/>
    <n v="41919.201000000001"/>
    <n v="21607"/>
    <n v="3775.4"/>
    <n v="155118.01199999999"/>
    <n v="146520.01199999999"/>
    <n v="2926.7549433962263"/>
    <n v="2447.8417358490565"/>
    <n v="2285.6153207547168"/>
    <n v="2135.8266226415094"/>
  </r>
  <r>
    <x v="8"/>
    <x v="39"/>
    <x v="120"/>
    <n v="37"/>
    <n v="1"/>
    <n v="0"/>
    <n v="5.7"/>
    <n v="0"/>
    <n v="0"/>
    <n v="5"/>
    <n v="1.7"/>
    <n v="6.7"/>
    <n v="0.74626865671641784"/>
    <n v="5.43"/>
    <n v="12.129999999999999"/>
    <n v="6.4912280701754383"/>
    <n v="-204.86500000000001"/>
    <n v="97541.577000000005"/>
    <n v="36975.326000000001"/>
    <n v="25703.664000000001"/>
    <n v="0"/>
    <n v="134516.90299999999"/>
    <n v="134312.038"/>
    <n v="3635.5919729729726"/>
    <n v="2940.8983513513508"/>
    <n v="2935.3614594594592"/>
    <n v="2636.2588378378377"/>
  </r>
  <r>
    <x v="6"/>
    <x v="40"/>
    <x v="121"/>
    <n v="71"/>
    <n v="0.7"/>
    <n v="0"/>
    <n v="9.31"/>
    <n v="2.65"/>
    <n v="1"/>
    <n v="12.41"/>
    <n v="1.25"/>
    <n v="13.66"/>
    <n v="0.90849194729136162"/>
    <n v="9.64"/>
    <n v="23.3"/>
    <n v="5.9364548494983271"/>
    <n v="-16681.758000000002"/>
    <n v="201904.8"/>
    <n v="91398.989000000001"/>
    <n v="25665"/>
    <n v="31361.38"/>
    <n v="293303.78899999999"/>
    <n v="276622.03100000002"/>
    <n v="4131.0392816901403"/>
    <n v="3327.8508309859153"/>
    <n v="3092.8964929577464"/>
    <n v="2843.7295774647887"/>
  </r>
  <r>
    <x v="8"/>
    <x v="40"/>
    <x v="122"/>
    <n v="35"/>
    <n v="0.8"/>
    <n v="0"/>
    <n v="7.75"/>
    <n v="0"/>
    <n v="0"/>
    <n v="6.9"/>
    <n v="1.65"/>
    <n v="8.5500000000000007"/>
    <n v="0.80701754385964908"/>
    <n v="5.85"/>
    <n v="14.4"/>
    <n v="4.5161290322580649"/>
    <n v="-9743.6029999999992"/>
    <n v="145288.29300000001"/>
    <n v="80681.89"/>
    <n v="22099"/>
    <n v="36442.959000000003"/>
    <n v="225970.18299999999"/>
    <n v="216226.58"/>
    <n v="6456.2909428571429"/>
    <n v="4783.6635428571426"/>
    <n v="4505.2748857142851"/>
    <n v="4151.0940857142859"/>
  </r>
  <r>
    <x v="6"/>
    <x v="41"/>
    <x v="123"/>
    <n v="68"/>
    <n v="1"/>
    <n v="0"/>
    <n v="10.59"/>
    <n v="2"/>
    <n v="0"/>
    <n v="7.4"/>
    <n v="6.19"/>
    <n v="13.59"/>
    <n v="0.54451802796173665"/>
    <n v="3.6"/>
    <n v="17.190000000000001"/>
    <n v="5.4011119936457508"/>
    <n v="-22116.282999999999"/>
    <n v="139522.761"/>
    <n v="49644.082999999999"/>
    <n v="34428.406999999999"/>
    <n v="0"/>
    <n v="189166.84400000001"/>
    <n v="167050.56099999999"/>
    <n v="2781.8653529411768"/>
    <n v="2275.5652500000001"/>
    <n v="1950.3257941176469"/>
    <n v="2051.8053088235292"/>
  </r>
  <r>
    <x v="6"/>
    <x v="42"/>
    <x v="124"/>
    <n v="91"/>
    <n v="1"/>
    <n v="1"/>
    <n v="11.73"/>
    <n v="0"/>
    <n v="1"/>
    <n v="8.5399999999999991"/>
    <n v="6.19"/>
    <n v="14.73"/>
    <n v="0.57976917854718257"/>
    <n v="8.61"/>
    <n v="23.34"/>
    <n v="7.7578857630008526"/>
    <n v="-10656.704"/>
    <n v="190181.139"/>
    <n v="152435.984"/>
    <n v="106289.064"/>
    <n v="0"/>
    <n v="342617.12300000002"/>
    <n v="331969.99"/>
    <n v="3765.02332967033"/>
    <n v="2597.0116373626374"/>
    <n v="2480.0101758241758"/>
    <n v="2089.9026263736264"/>
  </r>
  <r>
    <x v="1"/>
    <x v="42"/>
    <x v="125"/>
    <n v="195"/>
    <n v="1"/>
    <n v="1"/>
    <n v="19.39"/>
    <n v="1"/>
    <n v="1.63"/>
    <n v="15.71"/>
    <n v="8.3699999999999992"/>
    <n v="24.02"/>
    <n v="0.65240863787375425"/>
    <n v="12.04"/>
    <n v="36.06"/>
    <n v="9.5635115252574785"/>
    <n v="-26907.991000000002"/>
    <n v="300008.2"/>
    <n v="169398.27799999999"/>
    <n v="93371.436000000002"/>
    <n v="0"/>
    <n v="469406.478"/>
    <n v="442509.90500000003"/>
    <n v="2407.2127076923075"/>
    <n v="1928.3848307692308"/>
    <n v="1790.4536871794874"/>
    <n v="1538.5035897435898"/>
  </r>
  <r>
    <x v="1"/>
    <x v="42"/>
    <x v="126"/>
    <n v="152"/>
    <n v="1"/>
    <n v="1"/>
    <n v="15.3"/>
    <n v="0"/>
    <n v="0"/>
    <n v="9.7799999999999994"/>
    <n v="6.58"/>
    <n v="17.3"/>
    <n v="0.59779951100244499"/>
    <n v="11.46"/>
    <n v="28.76"/>
    <n v="9.9346405228758172"/>
    <n v="-11775.195"/>
    <n v="253406.11300000001"/>
    <n v="134016.33499999999"/>
    <n v="86267.64"/>
    <n v="0"/>
    <n v="387422.44799999997"/>
    <n v="375657.11300000001"/>
    <n v="2548.8318947368421"/>
    <n v="1981.2816315789471"/>
    <n v="1903.8781118421052"/>
    <n v="1667.1454802631579"/>
  </r>
  <r>
    <x v="8"/>
    <x v="42"/>
    <x v="127"/>
    <n v="31"/>
    <n v="0.9"/>
    <n v="0"/>
    <n v="5.49"/>
    <n v="0"/>
    <n v="0"/>
    <n v="2.89"/>
    <n v="3.5"/>
    <n v="6.3900000000000006"/>
    <n v="0.45226917057902971"/>
    <n v="3.2"/>
    <n v="9.59"/>
    <n v="5.646630236794171"/>
    <n v="-4845.63"/>
    <n v="84927.328999999998"/>
    <n v="66417.657999999996"/>
    <n v="36803.82"/>
    <n v="0"/>
    <n v="151344.98699999999"/>
    <n v="146503.92000000001"/>
    <n v="4882.0963548387099"/>
    <n v="3694.8763548387092"/>
    <n v="3538.7129032258067"/>
    <n v="2739.5912580645158"/>
  </r>
  <r>
    <x v="5"/>
    <x v="42"/>
    <x v="128"/>
    <n v="224"/>
    <n v="1"/>
    <n v="0.5"/>
    <n v="21.93"/>
    <n v="2"/>
    <n v="2.0299999999999998"/>
    <n v="20.170000000000002"/>
    <n v="7.29"/>
    <n v="27.46"/>
    <n v="0.73452294246176264"/>
    <n v="21.36"/>
    <n v="48.82"/>
    <n v="9.3606351859590475"/>
    <n v="-18220.395"/>
    <n v="359952.45"/>
    <n v="153559.568"/>
    <n v="77289.107999999993"/>
    <n v="0"/>
    <n v="513512.01799999998"/>
    <n v="495302.99699999997"/>
    <n v="2292.4643660714287"/>
    <n v="1947.4237053571428"/>
    <n v="1866.1334330357142"/>
    <n v="1606.9305803571428"/>
  </r>
  <r>
    <x v="8"/>
    <x v="43"/>
    <x v="129"/>
    <n v="36"/>
    <n v="0.8"/>
    <n v="0"/>
    <n v="7.39"/>
    <n v="0"/>
    <n v="0"/>
    <n v="5.88"/>
    <n v="0.88"/>
    <n v="8.19"/>
    <n v="0.86982248520710059"/>
    <n v="5.65"/>
    <n v="13.84"/>
    <n v="4.8714479025710418"/>
    <n v="-7553.3739999999998"/>
    <n v="120137.386"/>
    <n v="45317.017999999996"/>
    <n v="28822"/>
    <n v="2289.328"/>
    <n v="165454.40400000001"/>
    <n v="157901.03"/>
    <n v="4595.9556666666667"/>
    <n v="3731.7521111111109"/>
    <n v="3521.9361666666664"/>
    <n v="3337.149611111111"/>
  </r>
  <r>
    <x v="6"/>
    <x v="43"/>
    <x v="130"/>
    <n v="90"/>
    <n v="0.65"/>
    <n v="1"/>
    <n v="11.22"/>
    <n v="0"/>
    <n v="0"/>
    <n v="3.98"/>
    <n v="8.89"/>
    <n v="12.870000000000001"/>
    <n v="0.30924630924630925"/>
    <n v="7.74"/>
    <n v="20.61"/>
    <n v="8.0213903743315509"/>
    <n v="-13566.844999999999"/>
    <n v="172533.63200000001"/>
    <n v="64220.877"/>
    <n v="13492"/>
    <n v="12160.049000000001"/>
    <n v="236754.50899999999"/>
    <n v="223187.66399999999"/>
    <n v="2630.6056555555556"/>
    <n v="2345.5828888888886"/>
    <n v="2194.8401666666664"/>
    <n v="1917.0403555555556"/>
  </r>
  <r>
    <x v="6"/>
    <x v="43"/>
    <x v="131"/>
    <n v="92"/>
    <n v="1"/>
    <n v="0"/>
    <n v="13.5"/>
    <n v="1"/>
    <n v="0.7"/>
    <n v="12.03"/>
    <n v="4.17"/>
    <n v="16.2"/>
    <n v="0.74259259259259258"/>
    <n v="6.95"/>
    <n v="23.15"/>
    <n v="6.3448275862068968"/>
    <n v="-2253.69"/>
    <n v="194391.13500000001"/>
    <n v="66658.797000000006"/>
    <n v="51967"/>
    <n v="0"/>
    <n v="261049.932"/>
    <n v="258796.242"/>
    <n v="2837.4992608695652"/>
    <n v="2272.6405652173912"/>
    <n v="2248.1439347826085"/>
    <n v="2112.9471195652177"/>
  </r>
  <r>
    <x v="3"/>
    <x v="43"/>
    <x v="132"/>
    <n v="383"/>
    <n v="1"/>
    <n v="1"/>
    <n v="37.5"/>
    <n v="2.5"/>
    <n v="3.78"/>
    <n v="43.78"/>
    <n v="2.97"/>
    <n v="45.78"/>
    <n v="0.93647058823529417"/>
    <n v="26.75"/>
    <n v="72.53"/>
    <n v="9.5749999999999993"/>
    <n v="-15490.587"/>
    <n v="621569.71699999995"/>
    <n v="292704.01199999999"/>
    <n v="225251"/>
    <n v="610"/>
    <n v="914273.72900000005"/>
    <n v="898783.14199999999"/>
    <n v="2387.1376736292427"/>
    <n v="1797.4222689295041"/>
    <n v="1756.9768720626632"/>
    <n v="1622.8974334203654"/>
  </r>
  <r>
    <x v="7"/>
    <x v="43"/>
    <x v="133"/>
    <n v="7"/>
    <n v="0.8"/>
    <n v="0"/>
    <n v="2"/>
    <n v="0"/>
    <n v="0"/>
    <n v="1.8"/>
    <n v="1"/>
    <n v="2.8"/>
    <n v="0.6428571428571429"/>
    <n v="1.4"/>
    <n v="4.1999999999999993"/>
    <n v="3.5"/>
    <n v="-1269.8900000000001"/>
    <n v="24918.920999999998"/>
    <n v="8708.0319999999992"/>
    <n v="3869"/>
    <n v="504.72"/>
    <n v="33626.953000000001"/>
    <n v="32357.062999999998"/>
    <n v="4803.8504285714289"/>
    <n v="4179.0332857142857"/>
    <n v="3997.620428571428"/>
    <n v="3559.8458571428569"/>
  </r>
  <r>
    <x v="6"/>
    <x v="43"/>
    <x v="134"/>
    <n v="63"/>
    <n v="0.9"/>
    <n v="1"/>
    <n v="12.03"/>
    <n v="1"/>
    <n v="1"/>
    <n v="11.03"/>
    <n v="4.9000000000000004"/>
    <n v="15.93"/>
    <n v="0.69240426867545513"/>
    <n v="7.5"/>
    <n v="23.43"/>
    <n v="4.8349961627014588"/>
    <n v="-3907.1210000000001"/>
    <n v="170367.92199999999"/>
    <n v="29612.760999999999"/>
    <n v="9492"/>
    <n v="94.406000000000006"/>
    <n v="199980.68299999999"/>
    <n v="196073.56200000001"/>
    <n v="3174.2965555555552"/>
    <n v="3022.1313809523808"/>
    <n v="2960.1135873015874"/>
    <n v="2704.2527301587302"/>
  </r>
  <r>
    <x v="6"/>
    <x v="44"/>
    <x v="135"/>
    <n v="78"/>
    <n v="1"/>
    <n v="1"/>
    <n v="10.61"/>
    <n v="1"/>
    <n v="0"/>
    <n v="12"/>
    <n v="2.61"/>
    <n v="13.61"/>
    <n v="0.82135523613963046"/>
    <n v="8.93"/>
    <n v="22.54"/>
    <n v="6.7183462532299743"/>
    <n v="-8063.7579999999998"/>
    <n v="189833.236"/>
    <n v="91447.93"/>
    <n v="44793.756000000001"/>
    <n v="12986.218000000001"/>
    <n v="281281.16600000003"/>
    <n v="273217.408"/>
    <n v="3606.1687948717954"/>
    <n v="2865.3998974358979"/>
    <n v="2762.0183846153845"/>
    <n v="2433.7594358974361"/>
  </r>
  <r>
    <x v="4"/>
    <x v="45"/>
    <x v="136"/>
    <n v="517"/>
    <n v="1"/>
    <n v="2"/>
    <n v="45.7"/>
    <n v="3"/>
    <n v="6.12"/>
    <n v="57.29"/>
    <n v="1.41"/>
    <n v="57.67"/>
    <n v="0.97597955706984674"/>
    <n v="34.67"/>
    <n v="92.34"/>
    <n v="10.616016427104721"/>
    <n v="-40201.955000000002"/>
    <n v="816899.42599999998"/>
    <n v="315070.054"/>
    <n v="205938"/>
    <n v="0"/>
    <n v="1131969.48"/>
    <n v="1091767.5249999999"/>
    <n v="2189.496092843327"/>
    <n v="1791.1634042553192"/>
    <n v="1713.4033365570597"/>
    <n v="1580.0762591876207"/>
  </r>
  <r>
    <x v="1"/>
    <x v="46"/>
    <x v="137"/>
    <n v="130"/>
    <n v="1"/>
    <n v="1"/>
    <n v="18.98"/>
    <n v="3"/>
    <n v="5.0199999999999996"/>
    <n v="19.489999999999998"/>
    <n v="9.51"/>
    <n v="29"/>
    <n v="0.67206896551724138"/>
    <n v="14.7"/>
    <n v="43.7"/>
    <n v="5.9144676979071882"/>
    <n v="-15574.855"/>
    <n v="364893.83799999999"/>
    <n v="177382.239"/>
    <n v="77827.285999999993"/>
    <n v="14939.617"/>
    <n v="542276.07700000005"/>
    <n v="526611.22199999995"/>
    <n v="4171.3544384615388"/>
    <n v="3457.7628769230773"/>
    <n v="3337.2639923076922"/>
    <n v="2806.8756769230768"/>
  </r>
  <r>
    <x v="0"/>
    <x v="46"/>
    <x v="138"/>
    <n v="718"/>
    <n v="1"/>
    <n v="1"/>
    <n v="55.4"/>
    <n v="6"/>
    <n v="15.6"/>
    <n v="70.180000000000007"/>
    <n v="9.7799999999999994"/>
    <n v="79"/>
    <n v="0.87768884442221107"/>
    <n v="46.03"/>
    <n v="125.03"/>
    <n v="11.693811074918568"/>
    <n v="-35104"/>
    <n v="916926"/>
    <n v="435518"/>
    <n v="202970.861"/>
    <n v="23708.782999999999"/>
    <n v="1352444"/>
    <n v="1317340"/>
    <n v="1883.6267409470752"/>
    <n v="1567.9169303621168"/>
    <n v="1519.0255654596099"/>
    <n v="1277.0557103064066"/>
  </r>
  <r>
    <x v="0"/>
    <x v="46"/>
    <x v="139"/>
    <n v="637"/>
    <n v="1"/>
    <n v="1"/>
    <n v="46.8"/>
    <n v="4"/>
    <n v="11.1"/>
    <n v="60.24"/>
    <n v="4.8"/>
    <n v="63.9"/>
    <n v="0.92619926199261982"/>
    <n v="36.19"/>
    <n v="100.09"/>
    <n v="12.539370078740157"/>
    <n v="-31850.815999999999"/>
    <n v="887313.92000000004"/>
    <n v="338811.576"/>
    <n v="165911.772"/>
    <n v="2272.011"/>
    <n v="1226125.496"/>
    <n v="1189687.912"/>
    <n v="1924.8437927786499"/>
    <n v="1660.819015698587"/>
    <n v="1603.6171569858711"/>
    <n v="1392.9574882260597"/>
  </r>
  <r>
    <x v="5"/>
    <x v="47"/>
    <x v="140"/>
    <n v="255"/>
    <n v="1"/>
    <n v="2"/>
    <n v="23.5"/>
    <n v="0"/>
    <n v="4.7699999999999996"/>
    <n v="26.19"/>
    <n v="6.03"/>
    <n v="31.27"/>
    <n v="0.8128491620111733"/>
    <n v="20.79"/>
    <n v="52.06"/>
    <n v="10.851063829787234"/>
    <n v="-30"/>
    <n v="391690.88500000001"/>
    <n v="131261.27100000001"/>
    <n v="75249.251999999993"/>
    <n v="2531.5"/>
    <n v="522952.15600000002"/>
    <n v="522922.15600000002"/>
    <n v="2050.7927686274511"/>
    <n v="1745.7702117647061"/>
    <n v="1745.6525647058825"/>
    <n v="1536.0426862745098"/>
  </r>
  <r>
    <x v="7"/>
    <x v="47"/>
    <x v="141"/>
    <n v="2"/>
    <n v="0.75"/>
    <n v="0"/>
    <n v="1"/>
    <n v="0"/>
    <n v="0"/>
    <n v="1.75"/>
    <n v="0"/>
    <n v="1.75"/>
    <n v="1"/>
    <n v="0.59"/>
    <n v="2.34"/>
    <n v="2"/>
    <n v="-85.364999999999995"/>
    <n v="30701.476999999999"/>
    <n v="12820.266"/>
    <n v="8508.6479999999992"/>
    <n v="0"/>
    <n v="43521.743000000002"/>
    <n v="43436.377999999997"/>
    <n v="21760.871500000001"/>
    <n v="17506.547500000001"/>
    <n v="17463.864999999998"/>
    <n v="15350.738499999999"/>
  </r>
  <r>
    <x v="6"/>
    <x v="48"/>
    <x v="142"/>
    <n v="61"/>
    <n v="1"/>
    <n v="1.1000000000000001"/>
    <n v="7.1"/>
    <n v="0"/>
    <n v="0"/>
    <n v="6.45"/>
    <n v="2.75"/>
    <n v="9.1999999999999993"/>
    <n v="0.70108695652173925"/>
    <n v="3.64"/>
    <n v="12.84"/>
    <n v="8.591549295774648"/>
    <n v="-10795.12"/>
    <n v="132069.649"/>
    <n v="51779.373"/>
    <n v="17750.475999999999"/>
    <n v="16306.2"/>
    <n v="183849.022"/>
    <n v="173053.902"/>
    <n v="3013.9183934426228"/>
    <n v="2455.6122295081964"/>
    <n v="2278.6430491803276"/>
    <n v="2165.076213114754"/>
  </r>
  <r>
    <x v="8"/>
    <x v="49"/>
    <x v="143"/>
    <n v="38"/>
    <n v="1"/>
    <n v="0"/>
    <n v="5.65"/>
    <n v="0"/>
    <n v="0"/>
    <n v="3.3"/>
    <n v="3.35"/>
    <n v="6.65"/>
    <n v="0.49624060150375937"/>
    <n v="4.91"/>
    <n v="11.56"/>
    <n v="6.7256637168141591"/>
    <n v="-9431.5419999999995"/>
    <n v="104422.56299999999"/>
    <n v="81692.180999999997"/>
    <n v="35097.472000000002"/>
    <n v="24554.29"/>
    <n v="186114.74400000001"/>
    <n v="176683.20199999999"/>
    <n v="4897.7564210526316"/>
    <n v="3327.9732105263161"/>
    <n v="3079.7747368421051"/>
    <n v="2747.9621842105262"/>
  </r>
  <r>
    <x v="5"/>
    <x v="50"/>
    <x v="144"/>
    <n v="237"/>
    <n v="1"/>
    <n v="2"/>
    <n v="27.67"/>
    <n v="1"/>
    <n v="1.8"/>
    <n v="30.4"/>
    <n v="1"/>
    <n v="33.47"/>
    <n v="0.96815286624203822"/>
    <n v="17.72"/>
    <n v="51.19"/>
    <n v="8.2664806417858383"/>
    <n v="-29043.456999999999"/>
    <n v="419382.87099999998"/>
    <n v="219171.44399999999"/>
    <n v="80100.66"/>
    <n v="52837.669000000002"/>
    <n v="638554.31499999994"/>
    <n v="609510.85800000001"/>
    <n v="2694.3220042194089"/>
    <n v="2133.4007848101264"/>
    <n v="2010.8545527426159"/>
    <n v="1769.5479789029534"/>
  </r>
  <r>
    <x v="1"/>
    <x v="51"/>
    <x v="145"/>
    <n v="132"/>
    <n v="1"/>
    <n v="1"/>
    <n v="16.93"/>
    <n v="1"/>
    <n v="0"/>
    <n v="17.649999999999999"/>
    <n v="2.2799999999999998"/>
    <n v="19.93"/>
    <n v="0.88559959859508275"/>
    <n v="12.6"/>
    <n v="32.53"/>
    <n v="7.3619631901840492"/>
    <n v="-23567.883999999998"/>
    <n v="245850.05799999999"/>
    <n v="105775.565"/>
    <n v="39249.548000000003"/>
    <n v="0"/>
    <n v="351625.62300000002"/>
    <n v="328057.739"/>
    <n v="2663.8304772727274"/>
    <n v="2366.4854166666669"/>
    <n v="2187.9408409090906"/>
    <n v="1862.5004393939394"/>
  </r>
  <r>
    <x v="6"/>
    <x v="51"/>
    <x v="146"/>
    <n v="81"/>
    <n v="1"/>
    <n v="1"/>
    <n v="9.51"/>
    <n v="0"/>
    <n v="0"/>
    <n v="8.07"/>
    <n v="3.44"/>
    <n v="11.51"/>
    <n v="0.7011294526498697"/>
    <n v="5.75"/>
    <n v="17.259999999999998"/>
    <n v="8.517350157728707"/>
    <n v="-31387.794000000002"/>
    <n v="135615.58100000001"/>
    <n v="88707.016000000003"/>
    <n v="31666.358"/>
    <n v="0"/>
    <n v="224322.59700000001"/>
    <n v="192934.80300000001"/>
    <n v="2769.414777777778"/>
    <n v="2378.4720864197529"/>
    <n v="1990.9684567901236"/>
    <n v="1674.2664320987656"/>
  </r>
  <r>
    <x v="6"/>
    <x v="52"/>
    <x v="147"/>
    <n v="96"/>
    <n v="1"/>
    <n v="1"/>
    <n v="11.49"/>
    <n v="1"/>
    <n v="0"/>
    <n v="14.49"/>
    <n v="0"/>
    <n v="14.49"/>
    <n v="1"/>
    <n v="8.3800000000000008"/>
    <n v="22.87"/>
    <n v="7.6861489191353085"/>
    <n v="-58296.366999999998"/>
    <n v="198440.21299999999"/>
    <n v="84419.464999999997"/>
    <n v="23131.911"/>
    <n v="16580.628000000001"/>
    <n v="282859.67800000001"/>
    <n v="224563.31099999999"/>
    <n v="2946.4549791666668"/>
    <n v="2532.7826979166671"/>
    <n v="1925.528875"/>
    <n v="2067.0855520833334"/>
  </r>
  <r>
    <x v="3"/>
    <x v="53"/>
    <x v="148"/>
    <n v="378"/>
    <n v="1"/>
    <n v="1"/>
    <n v="34.26"/>
    <n v="3"/>
    <n v="3.35"/>
    <n v="39.15"/>
    <n v="1.42"/>
    <n v="42.61"/>
    <n v="0.96499876756223801"/>
    <n v="13"/>
    <n v="55.61"/>
    <n v="10.144927536231885"/>
    <n v="-98514.487999999998"/>
    <n v="568542.62300000002"/>
    <n v="167528.889"/>
    <n v="66164.012000000002"/>
    <n v="0"/>
    <n v="736071.51199999999"/>
    <n v="637557.02399999998"/>
    <n v="1947.2791322751323"/>
    <n v="1772.2420634920634"/>
    <n v="1511.6217248677249"/>
    <n v="1504.0810132275133"/>
  </r>
  <r>
    <x v="5"/>
    <x v="54"/>
    <x v="149"/>
    <n v="250"/>
    <n v="1"/>
    <n v="1"/>
    <n v="26.08"/>
    <n v="1"/>
    <n v="4.75"/>
    <n v="30.85"/>
    <n v="2.98"/>
    <n v="33.83"/>
    <n v="0.91191250369494536"/>
    <n v="19.62"/>
    <n v="53.45"/>
    <n v="9.2319054652880368"/>
    <n v="-26059.946"/>
    <n v="425760.66600000003"/>
    <n v="151742.95199999999"/>
    <n v="65784.995999999999"/>
    <n v="2177.6480000000001"/>
    <n v="577503.61800000002"/>
    <n v="551443.67200000002"/>
    <n v="2310.0144719999998"/>
    <n v="2038.1638960000002"/>
    <n v="1933.9241120000002"/>
    <n v="1703.0426640000001"/>
  </r>
  <r>
    <x v="6"/>
    <x v="55"/>
    <x v="150"/>
    <n v="54"/>
    <n v="0.8"/>
    <n v="1"/>
    <n v="7.43"/>
    <n v="0"/>
    <n v="1.8"/>
    <n v="8.43"/>
    <n v="2.6"/>
    <n v="11.030000000000001"/>
    <n v="0.76427923844061652"/>
    <n v="7.63"/>
    <n v="18.66"/>
    <n v="7.2678331090174968"/>
    <n v="-3582.4879999999998"/>
    <n v="153735.39600000001"/>
    <n v="131831.20000000001"/>
    <n v="38887.536"/>
    <n v="18865.055"/>
    <n v="285566.59600000002"/>
    <n v="281984.10800000001"/>
    <n v="5288.2702962962967"/>
    <n v="4218.7778703703707"/>
    <n v="4152.4354999999996"/>
    <n v="2846.9517777777778"/>
  </r>
  <r>
    <x v="8"/>
    <x v="56"/>
    <x v="151"/>
    <n v="45"/>
    <n v="1"/>
    <n v="0"/>
    <n v="6.03"/>
    <n v="1"/>
    <n v="0"/>
    <n v="6.41"/>
    <n v="1.67"/>
    <n v="8.0300000000000011"/>
    <n v="0.79331683168316836"/>
    <n v="3.67"/>
    <n v="11.700000000000001"/>
    <n v="6.4011379800853483"/>
    <n v="-5334.7889999999998"/>
    <n v="101485.519"/>
    <n v="119778.389"/>
    <n v="8872.3559999999998"/>
    <n v="38736.572"/>
    <n v="221263.908"/>
    <n v="215929.11900000001"/>
    <n v="4916.9757333333337"/>
    <n v="3858.9995555555552"/>
    <n v="3740.4486888888887"/>
    <n v="2255.2337555555555"/>
  </r>
  <r>
    <x v="6"/>
    <x v="57"/>
    <x v="152"/>
    <n v="53"/>
    <n v="1"/>
    <n v="1"/>
    <n v="8.11"/>
    <n v="0"/>
    <n v="0"/>
    <n v="6.53"/>
    <n v="3.58"/>
    <n v="10.11"/>
    <n v="0.64589515331355096"/>
    <n v="1.01"/>
    <n v="11.12"/>
    <n v="6.5351418002466097"/>
    <n v="-5078.5590000000002"/>
    <n v="109268.30100000001"/>
    <n v="81366.884999999995"/>
    <n v="15621.204"/>
    <n v="15268.540999999999"/>
    <n v="190635.18599999999"/>
    <n v="185556.62700000001"/>
    <n v="3596.8903018867923"/>
    <n v="3014.0649245283016"/>
    <n v="2918.2430566037738"/>
    <n v="2061.6660566037735"/>
  </r>
  <r>
    <x v="6"/>
    <x v="57"/>
    <x v="153"/>
    <n v="81"/>
    <n v="0.9"/>
    <n v="1"/>
    <n v="10.98"/>
    <n v="0"/>
    <n v="1.07"/>
    <n v="13.31"/>
    <n v="0.64"/>
    <n v="13.950000000000001"/>
    <n v="0.9541218637992831"/>
    <n v="5.2"/>
    <n v="19.150000000000002"/>
    <n v="7.3770491803278686"/>
    <n v="-18473.812000000002"/>
    <n v="175886.94200000001"/>
    <n v="105156.19899999999"/>
    <n v="27869.022000000001"/>
    <n v="23309.412"/>
    <n v="281043.141"/>
    <n v="262569.32900000003"/>
    <n v="3469.6684074074074"/>
    <n v="2837.8358888888888"/>
    <n v="2609.7641358024694"/>
    <n v="2171.443728395062"/>
  </r>
  <r>
    <x v="1"/>
    <x v="58"/>
    <x v="154"/>
    <n v="112"/>
    <n v="1"/>
    <n v="1"/>
    <n v="13.42"/>
    <n v="0.8"/>
    <n v="0"/>
    <n v="12.47"/>
    <n v="3.75"/>
    <n v="16.22"/>
    <n v="0.76880394574599265"/>
    <n v="12.2"/>
    <n v="28.419999999999998"/>
    <n v="7.8762306610407871"/>
    <n v="-17546.825000000001"/>
    <n v="238081.88399999999"/>
    <n v="109960.171"/>
    <n v="38677.411"/>
    <n v="35295.427000000003"/>
    <n v="348042.05499999999"/>
    <n v="330495.23"/>
    <n v="3107.5183482142857"/>
    <n v="2447.0465803571428"/>
    <n v="2290.3784999999998"/>
    <n v="2125.73110714285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CBB929-83B4-4AC3-A148-3A4963097210}" name="PivotTable1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E160" firstHeaderRow="0" firstDataRow="1" firstDataCol="1" rowPageCount="2" colPageCount="1"/>
  <pivotFields count="27">
    <pivotField axis="axisPage" showAll="0">
      <items count="10">
        <item x="7"/>
        <item x="1"/>
        <item x="5"/>
        <item x="8"/>
        <item x="3"/>
        <item x="2"/>
        <item x="4"/>
        <item x="6"/>
        <item x="0"/>
        <item t="default"/>
      </items>
    </pivotField>
    <pivotField axis="axisPage" showAll="0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15"/>
        <item t="default"/>
      </items>
    </pivotField>
    <pivotField axis="axisRow" showAll="0">
      <items count="156">
        <item x="63"/>
        <item x="34"/>
        <item x="44"/>
        <item x="0"/>
        <item x="114"/>
        <item x="95"/>
        <item x="1"/>
        <item x="50"/>
        <item x="82"/>
        <item x="2"/>
        <item x="137"/>
        <item x="90"/>
        <item x="152"/>
        <item x="153"/>
        <item x="110"/>
        <item x="3"/>
        <item x="127"/>
        <item x="4"/>
        <item x="73"/>
        <item x="102"/>
        <item x="129"/>
        <item x="5"/>
        <item x="130"/>
        <item x="51"/>
        <item x="131"/>
        <item x="6"/>
        <item x="45"/>
        <item x="154"/>
        <item x="147"/>
        <item x="7"/>
        <item x="8"/>
        <item x="46"/>
        <item x="71"/>
        <item x="103"/>
        <item x="104"/>
        <item x="9"/>
        <item x="119"/>
        <item x="74"/>
        <item x="132"/>
        <item x="83"/>
        <item x="76"/>
        <item x="115"/>
        <item x="124"/>
        <item x="113"/>
        <item x="69"/>
        <item x="78"/>
        <item x="140"/>
        <item x="98"/>
        <item x="142"/>
        <item x="84"/>
        <item x="111"/>
        <item x="125"/>
        <item x="43"/>
        <item x="81"/>
        <item x="121"/>
        <item x="136"/>
        <item x="99"/>
        <item x="93"/>
        <item x="126"/>
        <item x="145"/>
        <item x="85"/>
        <item x="86"/>
        <item x="89"/>
        <item x="123"/>
        <item x="96"/>
        <item x="133"/>
        <item x="94"/>
        <item x="77"/>
        <item x="141"/>
        <item x="148"/>
        <item x="72"/>
        <item x="79"/>
        <item x="149"/>
        <item x="87"/>
        <item x="10"/>
        <item x="11"/>
        <item x="12"/>
        <item x="13"/>
        <item x="75"/>
        <item x="64"/>
        <item x="59"/>
        <item x="14"/>
        <item x="100"/>
        <item x="47"/>
        <item x="15"/>
        <item x="65"/>
        <item x="35"/>
        <item x="116"/>
        <item x="52"/>
        <item x="105"/>
        <item x="101"/>
        <item x="16"/>
        <item x="53"/>
        <item x="144"/>
        <item x="17"/>
        <item x="36"/>
        <item x="18"/>
        <item x="150"/>
        <item x="143"/>
        <item x="19"/>
        <item x="37"/>
        <item x="60"/>
        <item x="54"/>
        <item x="61"/>
        <item x="20"/>
        <item x="21"/>
        <item x="146"/>
        <item x="80"/>
        <item x="22"/>
        <item x="38"/>
        <item x="106"/>
        <item x="23"/>
        <item x="66"/>
        <item x="107"/>
        <item x="128"/>
        <item x="67"/>
        <item x="24"/>
        <item x="108"/>
        <item x="25"/>
        <item x="55"/>
        <item x="112"/>
        <item x="91"/>
        <item x="26"/>
        <item x="88"/>
        <item x="120"/>
        <item x="27"/>
        <item x="28"/>
        <item x="39"/>
        <item x="29"/>
        <item x="30"/>
        <item x="56"/>
        <item x="134"/>
        <item x="109"/>
        <item x="48"/>
        <item x="57"/>
        <item x="40"/>
        <item x="41"/>
        <item x="68"/>
        <item x="122"/>
        <item x="70"/>
        <item x="92"/>
        <item x="138"/>
        <item x="117"/>
        <item x="151"/>
        <item x="49"/>
        <item x="31"/>
        <item x="139"/>
        <item x="118"/>
        <item x="97"/>
        <item x="62"/>
        <item x="42"/>
        <item x="32"/>
        <item x="58"/>
        <item x="33"/>
        <item x="135"/>
        <item t="default"/>
      </items>
    </pivotField>
    <pivotField dataField="1" showAll="0"/>
    <pivotField numFmtId="165" showAll="0"/>
    <pivotField showAll="0"/>
    <pivotField showAll="0"/>
    <pivotField showAll="0"/>
    <pivotField showAll="0"/>
    <pivotField numFmtId="164" showAll="0"/>
    <pivotField numFmtId="164" showAll="0"/>
    <pivotField showAll="0"/>
    <pivotField dataField="1" numFmtId="9" showAll="0"/>
    <pivotField numFmtId="164" showAll="0"/>
    <pivotField numFmtId="164" showAll="0"/>
    <pivotField numFmtId="164" showAll="0"/>
    <pivotField numFmtId="3" showAll="0"/>
    <pivotField numFmtId="3" showAll="0"/>
    <pivotField numFmtId="3" showAll="0"/>
    <pivotField showAll="0"/>
    <pivotField showAll="0"/>
    <pivotField numFmtId="3" showAll="0"/>
    <pivotField numFmtId="3" showAll="0"/>
    <pivotField numFmtId="3" showAll="0"/>
    <pivotField numFmtId="3" showAll="0"/>
    <pivotField dataField="1" numFmtId="3" showAll="0"/>
    <pivotField dataField="1" numFmtId="3" showAll="0"/>
  </pivotFields>
  <rowFields count="1">
    <field x="2"/>
  </rowFields>
  <rowItems count="15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0" hier="-1"/>
    <pageField fld="1" hier="-1"/>
  </pageFields>
  <dataFields count="4">
    <dataField name="Sum of Fjöldi nemenda" fld="3" baseField="0" baseItem="0"/>
    <dataField name="Sum of % grunnskólakennara" fld="12" baseField="2" baseItem="0" numFmtId="9"/>
    <dataField name="Sum of Nettó rekstrarkostn (mínus innri leiga og skólaakstur/nem" fld="25" baseField="2" baseItem="0" numFmtId="3"/>
    <dataField name="Sum of Launakostn/" fld="26" baseField="2" baseItem="0" numFmtId="3"/>
  </dataFields>
  <formats count="5">
    <format dxfId="4">
      <pivotArea field="2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0">
      <pivotArea outline="0" fieldPosition="0">
        <references count="1">
          <reference field="4294967294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8" dT="2021-09-24T08:50:44.68" personId="{7C65D450-7CF4-4210-BCB9-4A83828125C7}" id="{7E8F3BB0-DF0A-403D-B760-60ABB065F403}">
    <text>Hvassaleitisskóli og Álftamýrarskóli tekinn saman m nem og stg</text>
  </threadedComment>
  <threadedComment ref="C26" dT="2021-09-24T09:19:28.69" personId="{7C65D450-7CF4-4210-BCB9-4A83828125C7}" id="{A40B46BD-DB4C-4285-83AA-D7D17D573870}">
    <text>heitir Vikurskóli hjá Hagstofu</text>
  </threadedComment>
  <threadedComment ref="C39" dT="2021-09-24T09:15:56.42" personId="{7C65D450-7CF4-4210-BCB9-4A83828125C7}" id="{66DEFA56-A888-4587-A080-2E021425FACB}">
    <text>Tók saman nem tölur f Borgaskóla og Engjaskóla, hagstofa ekki m neitt sem heitir Vættaskóli</text>
  </threadedComment>
  <threadedComment ref="C69" dT="2021-09-24T09:40:02.12" personId="{7C65D450-7CF4-4210-BCB9-4A83828125C7}" id="{97356F2A-0E65-4F39-9C1D-9562B4095C30}">
    <text>Tek saman kostnað v Lágafellsskóla og grskdeild Höfðaberg. Hagstofa ekki m nemtölur f Höfðaberg. Útibú frá Lágafskóla</text>
  </threadedComment>
  <threadedComment ref="C82" dT="2021-10-27T11:32:38.99" personId="{7C65D450-7CF4-4210-BCB9-4A83828125C7}" id="{9B14E9FF-F4C9-4F18-90C4-7E57D29DE508}">
    <text>leiðrétt skv tp</text>
  </threadedComment>
  <threadedComment ref="C83" dT="2021-10-27T11:33:10.33" personId="{7C65D450-7CF4-4210-BCB9-4A83828125C7}" id="{37F52DD2-9BE6-4A11-8254-53679E83E4C5}">
    <text>leiðrétt skv tp, en ath samtala allra stg v kennslu stemmdi ekki í tp. aðlagað hér</text>
  </threadedComment>
  <threadedComment ref="C107" dT="2021-10-27T11:54:02.92" personId="{7C65D450-7CF4-4210-BCB9-4A83828125C7}" id="{EC65DB49-C44A-4265-AADC-7AAEBEAC99B1}">
    <text>Leiðrétt skv tp</text>
  </threadedComment>
  <threadedComment ref="C112" dT="2021-10-05T09:46:07.43" personId="{7C65D450-7CF4-4210-BCB9-4A83828125C7}" id="{AE4796A9-86AA-4C27-B01A-440EFAC5AFA4}">
    <text>Dreg frá 83,4m kr í launakostnað vegna sérdeildar sem  sinnir fleiri skólum, sjá tp frá Árna Konráð 5.10.21</text>
  </threadedComment>
  <threadedComment ref="C118" dT="2021-10-05T09:49:25.67" personId="{7C65D450-7CF4-4210-BCB9-4A83828125C7}" id="{96BA212E-B291-4F8D-81EB-11B526A36C10}">
    <text>Dreg frá 81.7m kr í launakostnað vegna sérdeildar sem  sinnir fleiri skólum, sjá tp frá Árna Konráð 5.10.21</text>
  </threadedComment>
  <threadedComment ref="C122" dT="2021-10-27T12:00:23.38" personId="{7C65D450-7CF4-4210-BCB9-4A83828125C7}" id="{92260E86-BAD4-463A-A7B4-7DBF4A376B57}">
    <text>Leiðrétt skv tp</text>
  </threadedComment>
  <threadedComment ref="B127" dT="2021-10-27T11:48:17.91" personId="{7C65D450-7CF4-4210-BCB9-4A83828125C7}" id="{F0F01DE5-B282-4EFE-A55E-374BC2AE8C5B}">
    <text>Leiðr skv tp</text>
  </threadedComment>
  <threadedComment ref="C145" dT="2021-10-27T11:50:19.28" personId="{7C65D450-7CF4-4210-BCB9-4A83828125C7}" id="{C9F1DC25-C3B1-4605-9694-9FCED0B99C5F}">
    <text>leiðrétt skv tp</text>
  </threadedComment>
  <threadedComment ref="C147" dT="2021-10-05T08:33:56.67" personId="{7C65D450-7CF4-4210-BCB9-4A83828125C7}" id="{6FE1F5E4-C896-45D1-B4E8-3FDC4A4DECEB}">
    <text>Tek Setrið út sem þjónustar nokkra skóla, + nem sem eru eingöngu þar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83" dT="2021-09-24T09:19:28.69" personId="{7C65D450-7CF4-4210-BCB9-4A83828125C7}" id="{F3EA627B-1D99-4BF9-9760-2C335E06459C}">
    <text>heitir Vikurskóli hjá Hagstofu</text>
  </threadedComment>
  <threadedComment ref="C145" dT="2021-09-24T09:15:56.42" personId="{7C65D450-7CF4-4210-BCB9-4A83828125C7}" id="{6E0C009C-5B40-4931-8D9B-760FE0992F9E}">
    <text>Tók saman nem tölur f Borgaskóla og Engjaskóla, hagstofa ekki m neitt sem heitir Vættaskóli</text>
  </threadedComment>
  <threadedComment ref="C149" dT="2021-09-24T08:50:44.68" personId="{7C65D450-7CF4-4210-BCB9-4A83828125C7}" id="{EE308AD0-6BD6-4EFD-9111-1E905179CB5D}">
    <text>Hvassaleitisskóli og Álftamýrarskóli tekinn saman m nem og stg</text>
  </threadedComment>
  <threadedComment ref="C163" dT="2021-09-24T09:40:02.12" personId="{7C65D450-7CF4-4210-BCB9-4A83828125C7}" id="{30E840D6-0C6F-4435-80BC-E5A6DC4E56F6}">
    <text>Tek saman kostnað v Lágafellsskóla og grskdeild Höfðaberg. Hagstofa ekki m nemtölur f Höfðaberg. Útibú frá Lágafskóla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5B7C3-375D-4A45-8752-A13AA2467335}">
  <dimension ref="A1:E160"/>
  <sheetViews>
    <sheetView workbookViewId="0">
      <selection activeCell="H22" sqref="H22"/>
    </sheetView>
  </sheetViews>
  <sheetFormatPr defaultRowHeight="15"/>
  <cols>
    <col min="1" max="1" width="34.5703125" bestFit="1" customWidth="1"/>
    <col min="2" max="2" width="21.85546875" bestFit="1" customWidth="1"/>
    <col min="3" max="3" width="27" bestFit="1" customWidth="1"/>
    <col min="4" max="4" width="25.28515625" bestFit="1" customWidth="1"/>
    <col min="5" max="5" width="18.7109375" bestFit="1" customWidth="1"/>
  </cols>
  <sheetData>
    <row r="1" spans="1:5">
      <c r="A1" s="93" t="s">
        <v>5</v>
      </c>
      <c r="B1" t="s">
        <v>279</v>
      </c>
    </row>
    <row r="2" spans="1:5">
      <c r="A2" s="93" t="s">
        <v>6</v>
      </c>
      <c r="B2" t="s">
        <v>279</v>
      </c>
    </row>
    <row r="4" spans="1:5" s="24" customFormat="1" ht="45">
      <c r="A4" s="97" t="s">
        <v>280</v>
      </c>
      <c r="B4" s="24" t="s">
        <v>282</v>
      </c>
      <c r="C4" s="98" t="s">
        <v>283</v>
      </c>
      <c r="D4" s="24" t="s">
        <v>285</v>
      </c>
      <c r="E4" t="s">
        <v>284</v>
      </c>
    </row>
    <row r="5" spans="1:5">
      <c r="A5" s="94" t="s">
        <v>109</v>
      </c>
      <c r="B5" s="95">
        <v>346</v>
      </c>
      <c r="C5" s="96">
        <v>0.6910982658959538</v>
      </c>
      <c r="D5" s="4">
        <v>1778.4101011560695</v>
      </c>
      <c r="E5" s="4">
        <v>1574.6539537572255</v>
      </c>
    </row>
    <row r="6" spans="1:5">
      <c r="A6" s="94" t="s">
        <v>74</v>
      </c>
      <c r="B6" s="95">
        <v>615</v>
      </c>
      <c r="C6" s="96">
        <v>0.77349987123358233</v>
      </c>
      <c r="D6" s="4">
        <v>1843.8965967479674</v>
      </c>
      <c r="E6" s="4">
        <v>1738.0956894308943</v>
      </c>
    </row>
    <row r="7" spans="1:5">
      <c r="A7" s="94" t="s">
        <v>86</v>
      </c>
      <c r="B7" s="95">
        <v>411</v>
      </c>
      <c r="C7" s="96">
        <v>0.89713445995591468</v>
      </c>
      <c r="D7" s="4">
        <v>1499.140333333333</v>
      </c>
      <c r="E7" s="4">
        <v>1324.6271678832115</v>
      </c>
    </row>
    <row r="8" spans="1:5">
      <c r="A8" s="94" t="s">
        <v>34</v>
      </c>
      <c r="B8" s="95">
        <v>685</v>
      </c>
      <c r="C8" s="96">
        <v>0.85511785066754575</v>
      </c>
      <c r="D8" s="4">
        <v>1294.9487240875912</v>
      </c>
      <c r="E8" s="4">
        <v>1193.320310948905</v>
      </c>
    </row>
    <row r="9" spans="1:5">
      <c r="A9" s="94" t="s">
        <v>190</v>
      </c>
      <c r="B9" s="95">
        <v>23</v>
      </c>
      <c r="C9" s="96">
        <v>1</v>
      </c>
      <c r="D9" s="4">
        <v>1439.6240260869561</v>
      </c>
      <c r="E9" s="4">
        <v>2005.2784434782607</v>
      </c>
    </row>
    <row r="10" spans="1:5">
      <c r="A10" s="94" t="s">
        <v>163</v>
      </c>
      <c r="B10" s="95">
        <v>374</v>
      </c>
      <c r="C10" s="96">
        <v>0.9882656653367754</v>
      </c>
      <c r="D10" s="4">
        <v>1626.7723101604279</v>
      </c>
      <c r="E10" s="4">
        <v>1531.9926978609624</v>
      </c>
    </row>
    <row r="11" spans="1:5">
      <c r="A11" s="94" t="s">
        <v>36</v>
      </c>
      <c r="B11" s="95">
        <v>178</v>
      </c>
      <c r="C11" s="96">
        <v>0.89606892837910612</v>
      </c>
      <c r="D11" s="4">
        <v>1266.1495786516855</v>
      </c>
      <c r="E11" s="4">
        <v>1086.2804606741572</v>
      </c>
    </row>
    <row r="12" spans="1:5">
      <c r="A12" s="94" t="s">
        <v>94</v>
      </c>
      <c r="B12" s="95">
        <v>492</v>
      </c>
      <c r="C12" s="96">
        <v>0.96880131362889976</v>
      </c>
      <c r="D12" s="4">
        <v>1881.7635934959349</v>
      </c>
      <c r="E12" s="4">
        <v>1308.9240101626017</v>
      </c>
    </row>
    <row r="13" spans="1:5">
      <c r="A13" s="94" t="s">
        <v>140</v>
      </c>
      <c r="B13" s="95">
        <v>82</v>
      </c>
      <c r="C13" s="96">
        <v>0.75327868852459012</v>
      </c>
      <c r="D13" s="4">
        <v>2407.7940853658533</v>
      </c>
      <c r="E13" s="4">
        <v>2253.562012195122</v>
      </c>
    </row>
    <row r="14" spans="1:5">
      <c r="A14" s="94" t="s">
        <v>38</v>
      </c>
      <c r="B14" s="95">
        <v>417</v>
      </c>
      <c r="C14" s="96">
        <v>0.99096804075961087</v>
      </c>
      <c r="D14" s="4">
        <v>1527.2873645083932</v>
      </c>
      <c r="E14" s="4">
        <v>1433.7819112709833</v>
      </c>
    </row>
    <row r="15" spans="1:5">
      <c r="A15" s="94" t="s">
        <v>225</v>
      </c>
      <c r="B15" s="95">
        <v>130</v>
      </c>
      <c r="C15" s="96">
        <v>0.67206896551724138</v>
      </c>
      <c r="D15" s="4">
        <v>3337.2639923076922</v>
      </c>
      <c r="E15" s="4">
        <v>2806.8756769230768</v>
      </c>
    </row>
    <row r="16" spans="1:5">
      <c r="A16" s="94" t="s">
        <v>154</v>
      </c>
      <c r="B16" s="95">
        <v>23</v>
      </c>
      <c r="C16" s="96">
        <v>0.50586264656616409</v>
      </c>
      <c r="D16" s="4">
        <v>3204.6910434782608</v>
      </c>
      <c r="E16" s="4">
        <v>2866.4201739130435</v>
      </c>
    </row>
    <row r="17" spans="1:5">
      <c r="A17" s="94" t="s">
        <v>251</v>
      </c>
      <c r="B17" s="95">
        <v>53</v>
      </c>
      <c r="C17" s="96">
        <v>0.64589515331355096</v>
      </c>
      <c r="D17" s="4">
        <v>2918.2430566037738</v>
      </c>
      <c r="E17" s="4">
        <v>2061.6660566037735</v>
      </c>
    </row>
    <row r="18" spans="1:5">
      <c r="A18" s="94" t="s">
        <v>252</v>
      </c>
      <c r="B18" s="95">
        <v>81</v>
      </c>
      <c r="C18" s="96">
        <v>0.9541218637992831</v>
      </c>
      <c r="D18" s="4">
        <v>2609.7641358024694</v>
      </c>
      <c r="E18" s="4">
        <v>2171.443728395062</v>
      </c>
    </row>
    <row r="19" spans="1:5">
      <c r="A19" s="94" t="s">
        <v>184</v>
      </c>
      <c r="B19" s="95">
        <v>288</v>
      </c>
      <c r="C19" s="96">
        <v>0.82798232695139906</v>
      </c>
      <c r="D19" s="4">
        <v>1710.0433854166668</v>
      </c>
      <c r="E19" s="4">
        <v>1548.2812291666667</v>
      </c>
    </row>
    <row r="20" spans="1:5">
      <c r="A20" s="94" t="s">
        <v>40</v>
      </c>
      <c r="B20" s="95">
        <v>387</v>
      </c>
      <c r="C20" s="96">
        <v>0.71666666666666656</v>
      </c>
      <c r="D20" s="4">
        <v>1328.752237726098</v>
      </c>
      <c r="E20" s="4">
        <v>1277.400803617571</v>
      </c>
    </row>
    <row r="21" spans="1:5">
      <c r="A21" s="94" t="s">
        <v>211</v>
      </c>
      <c r="B21" s="95">
        <v>31</v>
      </c>
      <c r="C21" s="96">
        <v>0.45226917057902971</v>
      </c>
      <c r="D21" s="4">
        <v>3538.7129032258067</v>
      </c>
      <c r="E21" s="4">
        <v>2739.5912580645158</v>
      </c>
    </row>
    <row r="22" spans="1:5">
      <c r="A22" s="94" t="s">
        <v>41</v>
      </c>
      <c r="B22" s="95">
        <v>420</v>
      </c>
      <c r="C22" s="96">
        <v>0.71410472972972971</v>
      </c>
      <c r="D22" s="4">
        <v>1458.9529023809525</v>
      </c>
      <c r="E22" s="4">
        <v>1368.694419047619</v>
      </c>
    </row>
    <row r="23" spans="1:5">
      <c r="A23" s="94" t="s">
        <v>123</v>
      </c>
      <c r="B23" s="95">
        <v>458</v>
      </c>
      <c r="C23" s="96">
        <v>0.93333333333333335</v>
      </c>
      <c r="D23" s="4">
        <v>1622.7210327510918</v>
      </c>
      <c r="E23" s="4">
        <v>1548.4517117903929</v>
      </c>
    </row>
    <row r="24" spans="1:5">
      <c r="A24" s="94" t="s">
        <v>175</v>
      </c>
      <c r="B24" s="95">
        <v>508</v>
      </c>
      <c r="C24" s="96">
        <v>0.9571179257043132</v>
      </c>
      <c r="D24" s="4">
        <v>1197.9153425196851</v>
      </c>
      <c r="E24" s="4">
        <v>1197.5158917322833</v>
      </c>
    </row>
    <row r="25" spans="1:5">
      <c r="A25" s="94" t="s">
        <v>214</v>
      </c>
      <c r="B25" s="95">
        <v>36</v>
      </c>
      <c r="C25" s="96">
        <v>0.86982248520710059</v>
      </c>
      <c r="D25" s="4">
        <v>3521.9361666666664</v>
      </c>
      <c r="E25" s="4">
        <v>3337.149611111111</v>
      </c>
    </row>
    <row r="26" spans="1:5">
      <c r="A26" s="94" t="s">
        <v>42</v>
      </c>
      <c r="B26" s="95">
        <v>347</v>
      </c>
      <c r="C26" s="96">
        <v>0.90629761300152367</v>
      </c>
      <c r="D26" s="4">
        <v>1139.4354063400576</v>
      </c>
      <c r="E26" s="4">
        <v>961.01166282420752</v>
      </c>
    </row>
    <row r="27" spans="1:5">
      <c r="A27" s="94" t="s">
        <v>215</v>
      </c>
      <c r="B27" s="95">
        <v>90</v>
      </c>
      <c r="C27" s="96">
        <v>0.30924630924630925</v>
      </c>
      <c r="D27" s="4">
        <v>2194.8401666666664</v>
      </c>
      <c r="E27" s="4">
        <v>1917.0403555555556</v>
      </c>
    </row>
    <row r="28" spans="1:5">
      <c r="A28" s="94" t="s">
        <v>95</v>
      </c>
      <c r="B28" s="95">
        <v>185</v>
      </c>
      <c r="C28" s="96">
        <v>0.74634146341463414</v>
      </c>
      <c r="D28" s="4">
        <v>766.39058378378377</v>
      </c>
      <c r="E28" s="4">
        <v>568.50963243243245</v>
      </c>
    </row>
    <row r="29" spans="1:5">
      <c r="A29" s="94" t="s">
        <v>216</v>
      </c>
      <c r="B29" s="95">
        <v>92</v>
      </c>
      <c r="C29" s="96">
        <v>0.74259259259259258</v>
      </c>
      <c r="D29" s="4">
        <v>2248.1439347826085</v>
      </c>
      <c r="E29" s="4">
        <v>2112.9471195652177</v>
      </c>
    </row>
    <row r="30" spans="1:5">
      <c r="A30" s="94" t="s">
        <v>43</v>
      </c>
      <c r="B30" s="95">
        <v>325</v>
      </c>
      <c r="C30" s="96">
        <v>0.84692482915717537</v>
      </c>
      <c r="D30" s="4">
        <v>2081.6473323076921</v>
      </c>
      <c r="E30" s="4">
        <v>1940.4280184615386</v>
      </c>
    </row>
    <row r="31" spans="1:5">
      <c r="A31" s="94" t="s">
        <v>87</v>
      </c>
      <c r="B31" s="95">
        <v>441</v>
      </c>
      <c r="C31" s="96">
        <v>0.87993497445424984</v>
      </c>
      <c r="D31" s="4">
        <v>1505.2391950113379</v>
      </c>
      <c r="E31" s="4">
        <v>1348.7932857142857</v>
      </c>
    </row>
    <row r="32" spans="1:5">
      <c r="A32" s="94" t="s">
        <v>254</v>
      </c>
      <c r="B32" s="95">
        <v>112</v>
      </c>
      <c r="C32" s="96">
        <v>0.76880394574599265</v>
      </c>
      <c r="D32" s="4">
        <v>2290.3784999999998</v>
      </c>
      <c r="E32" s="4">
        <v>2125.7311071428571</v>
      </c>
    </row>
    <row r="33" spans="1:5">
      <c r="A33" s="94" t="s">
        <v>241</v>
      </c>
      <c r="B33" s="95">
        <v>96</v>
      </c>
      <c r="C33" s="96">
        <v>1</v>
      </c>
      <c r="D33" s="4">
        <v>1925.528875</v>
      </c>
      <c r="E33" s="4">
        <v>2067.0855520833334</v>
      </c>
    </row>
    <row r="34" spans="1:5">
      <c r="A34" s="94" t="s">
        <v>44</v>
      </c>
      <c r="B34" s="95">
        <v>490</v>
      </c>
      <c r="C34" s="96">
        <v>0.86186455900844261</v>
      </c>
      <c r="D34" s="4">
        <v>1538.9806653061225</v>
      </c>
      <c r="E34" s="4">
        <v>1452.8473632653061</v>
      </c>
    </row>
    <row r="35" spans="1:5">
      <c r="A35" s="94" t="s">
        <v>45</v>
      </c>
      <c r="B35" s="95">
        <v>352</v>
      </c>
      <c r="C35" s="96">
        <v>0.92023121387283235</v>
      </c>
      <c r="D35" s="4">
        <v>1382.4792244318182</v>
      </c>
      <c r="E35" s="4">
        <v>1244.5750340909092</v>
      </c>
    </row>
    <row r="36" spans="1:5">
      <c r="A36" s="94" t="s">
        <v>88</v>
      </c>
      <c r="B36" s="95">
        <v>541</v>
      </c>
      <c r="C36" s="96">
        <v>0.95361585494412815</v>
      </c>
      <c r="D36" s="4">
        <v>1348.4023253234752</v>
      </c>
      <c r="E36" s="4">
        <v>1189.0284510166359</v>
      </c>
    </row>
    <row r="37" spans="1:5">
      <c r="A37" s="94" t="s">
        <v>120</v>
      </c>
      <c r="B37" s="95">
        <v>252</v>
      </c>
      <c r="C37" s="96">
        <v>0.7556179775280899</v>
      </c>
      <c r="D37" s="4">
        <v>1934.2072420634922</v>
      </c>
      <c r="E37" s="4">
        <v>1721.707003968254</v>
      </c>
    </row>
    <row r="38" spans="1:5">
      <c r="A38" s="94" t="s">
        <v>176</v>
      </c>
      <c r="B38" s="95">
        <v>397</v>
      </c>
      <c r="C38" s="96">
        <v>1</v>
      </c>
      <c r="D38" s="4">
        <v>1197.5776675062973</v>
      </c>
      <c r="E38" s="4">
        <v>1242.8816120906802</v>
      </c>
    </row>
    <row r="39" spans="1:5">
      <c r="A39" s="94" t="s">
        <v>177</v>
      </c>
      <c r="B39" s="95">
        <v>339</v>
      </c>
      <c r="C39" s="96">
        <v>0.94518950437317772</v>
      </c>
      <c r="D39" s="4">
        <v>1366.7054572271388</v>
      </c>
      <c r="E39" s="4">
        <v>1376.6470796460176</v>
      </c>
    </row>
    <row r="40" spans="1:5">
      <c r="A40" s="94" t="s">
        <v>46</v>
      </c>
      <c r="B40" s="95">
        <v>347</v>
      </c>
      <c r="C40" s="96">
        <v>0.9147609147609147</v>
      </c>
      <c r="D40" s="4">
        <v>1415.9891325648416</v>
      </c>
      <c r="E40" s="4">
        <v>1319.5118616714697</v>
      </c>
    </row>
    <row r="41" spans="1:5">
      <c r="A41" s="94" t="s">
        <v>199</v>
      </c>
      <c r="B41" s="95">
        <v>53</v>
      </c>
      <c r="C41" s="96">
        <v>0.84245917387127756</v>
      </c>
      <c r="D41" s="4">
        <v>2285.6153207547168</v>
      </c>
      <c r="E41" s="4">
        <v>2135.8266226415094</v>
      </c>
    </row>
    <row r="42" spans="1:5">
      <c r="A42" s="94" t="s">
        <v>124</v>
      </c>
      <c r="B42" s="95">
        <v>671</v>
      </c>
      <c r="C42" s="96">
        <v>0.98373983739837401</v>
      </c>
      <c r="D42" s="4">
        <v>1296.1347943368107</v>
      </c>
      <c r="E42" s="4">
        <v>1210.4115052160953</v>
      </c>
    </row>
    <row r="43" spans="1:5">
      <c r="A43" s="94" t="s">
        <v>217</v>
      </c>
      <c r="B43" s="95">
        <v>383</v>
      </c>
      <c r="C43" s="96">
        <v>0.93647058823529417</v>
      </c>
      <c r="D43" s="4">
        <v>1756.9768720626632</v>
      </c>
      <c r="E43" s="4">
        <v>1622.8974334203654</v>
      </c>
    </row>
    <row r="44" spans="1:5">
      <c r="A44" s="94" t="s">
        <v>142</v>
      </c>
      <c r="B44" s="95">
        <v>120</v>
      </c>
      <c r="C44" s="96">
        <v>0.67313345091122878</v>
      </c>
      <c r="D44" s="4">
        <v>2196.6703416666664</v>
      </c>
      <c r="E44" s="4">
        <v>1856.2462249999999</v>
      </c>
    </row>
    <row r="45" spans="1:5">
      <c r="A45" s="94" t="s">
        <v>128</v>
      </c>
      <c r="B45" s="95">
        <v>158</v>
      </c>
      <c r="C45" s="96">
        <v>0.92528950317519609</v>
      </c>
      <c r="D45" s="4">
        <v>2517.3093291139239</v>
      </c>
      <c r="E45" s="4">
        <v>2269.4775632911392</v>
      </c>
    </row>
    <row r="46" spans="1:5">
      <c r="A46" s="94" t="s">
        <v>191</v>
      </c>
      <c r="B46" s="95">
        <v>215</v>
      </c>
      <c r="C46" s="96">
        <v>0.992762877820349</v>
      </c>
      <c r="D46" s="4">
        <v>1866.3144</v>
      </c>
      <c r="E46" s="4">
        <v>1664.0528465116281</v>
      </c>
    </row>
    <row r="47" spans="1:5">
      <c r="A47" s="94" t="s">
        <v>208</v>
      </c>
      <c r="B47" s="95">
        <v>91</v>
      </c>
      <c r="C47" s="96">
        <v>0.57976917854718257</v>
      </c>
      <c r="D47" s="4">
        <v>2480.0101758241758</v>
      </c>
      <c r="E47" s="4">
        <v>2089.9026263736264</v>
      </c>
    </row>
    <row r="48" spans="1:5">
      <c r="A48" s="94" t="s">
        <v>188</v>
      </c>
      <c r="B48" s="95">
        <v>214</v>
      </c>
      <c r="C48" s="96">
        <v>0.78304498269896194</v>
      </c>
      <c r="D48" s="4">
        <v>2041.2050700934581</v>
      </c>
      <c r="E48" s="4">
        <v>1847.5959439252338</v>
      </c>
    </row>
    <row r="49" spans="1:5">
      <c r="A49" s="94" t="s">
        <v>116</v>
      </c>
      <c r="B49" s="95">
        <v>537</v>
      </c>
      <c r="C49" s="96">
        <v>0.7531340405014465</v>
      </c>
      <c r="D49" s="4">
        <v>1443.5826405959033</v>
      </c>
      <c r="E49" s="4">
        <v>1298.2479702048417</v>
      </c>
    </row>
    <row r="50" spans="1:5">
      <c r="A50" s="94" t="s">
        <v>131</v>
      </c>
      <c r="B50" s="95">
        <v>103</v>
      </c>
      <c r="C50" s="96">
        <v>0.67236662106703138</v>
      </c>
      <c r="D50" s="4">
        <v>1849.5810873786406</v>
      </c>
      <c r="E50" s="4">
        <v>1758.2709417475728</v>
      </c>
    </row>
    <row r="51" spans="1:5">
      <c r="A51" s="94" t="s">
        <v>229</v>
      </c>
      <c r="B51" s="95">
        <v>255</v>
      </c>
      <c r="C51" s="96">
        <v>0.8128491620111733</v>
      </c>
      <c r="D51" s="4">
        <v>1745.6525647058825</v>
      </c>
      <c r="E51" s="4">
        <v>1536.0426862745098</v>
      </c>
    </row>
    <row r="52" spans="1:5">
      <c r="A52" s="94" t="s">
        <v>167</v>
      </c>
      <c r="B52" s="95">
        <v>145</v>
      </c>
      <c r="C52" s="96">
        <v>0.92111959287531819</v>
      </c>
      <c r="D52" s="4">
        <v>2398.8685103448274</v>
      </c>
      <c r="E52" s="4">
        <v>2223.950179310345</v>
      </c>
    </row>
    <row r="53" spans="1:5">
      <c r="A53" s="94" t="s">
        <v>232</v>
      </c>
      <c r="B53" s="95">
        <v>61</v>
      </c>
      <c r="C53" s="96">
        <v>0.70108695652173925</v>
      </c>
      <c r="D53" s="4">
        <v>2278.6430491803276</v>
      </c>
      <c r="E53" s="4">
        <v>2165.076213114754</v>
      </c>
    </row>
    <row r="54" spans="1:5">
      <c r="A54" s="94" t="s">
        <v>144</v>
      </c>
      <c r="B54" s="95">
        <v>12</v>
      </c>
      <c r="C54" s="96">
        <v>1</v>
      </c>
      <c r="D54" s="4">
        <v>4532.8273333333327</v>
      </c>
      <c r="E54" s="4">
        <v>3801.3510833333335</v>
      </c>
    </row>
    <row r="55" spans="1:5">
      <c r="A55" s="94" t="s">
        <v>185</v>
      </c>
      <c r="B55" s="95">
        <v>8</v>
      </c>
      <c r="C55" s="96">
        <v>0.64912280701754388</v>
      </c>
      <c r="D55" s="4">
        <v>5752.2567499999996</v>
      </c>
      <c r="E55" s="4">
        <v>4827.33</v>
      </c>
    </row>
    <row r="56" spans="1:5">
      <c r="A56" s="94" t="s">
        <v>209</v>
      </c>
      <c r="B56" s="95">
        <v>195</v>
      </c>
      <c r="C56" s="96">
        <v>0.65240863787375425</v>
      </c>
      <c r="D56" s="4">
        <v>1790.4536871794874</v>
      </c>
      <c r="E56" s="4">
        <v>1538.5035897435898</v>
      </c>
    </row>
    <row r="57" spans="1:5">
      <c r="A57" s="94" t="s">
        <v>84</v>
      </c>
      <c r="B57" s="95">
        <v>579</v>
      </c>
      <c r="C57" s="96">
        <v>0.92438046647230321</v>
      </c>
      <c r="D57" s="4">
        <v>1569.2891157167528</v>
      </c>
      <c r="E57" s="4">
        <v>1370.5194559585493</v>
      </c>
    </row>
    <row r="58" spans="1:5">
      <c r="A58" s="94" t="s">
        <v>138</v>
      </c>
      <c r="B58" s="95">
        <v>224</v>
      </c>
      <c r="C58" s="96">
        <v>0.87414543194530758</v>
      </c>
      <c r="D58" s="4">
        <v>2508.9613749999999</v>
      </c>
      <c r="E58" s="4">
        <v>2313.6939687500003</v>
      </c>
    </row>
    <row r="59" spans="1:5">
      <c r="A59" s="94" t="s">
        <v>203</v>
      </c>
      <c r="B59" s="95">
        <v>71</v>
      </c>
      <c r="C59" s="96">
        <v>0.90849194729136162</v>
      </c>
      <c r="D59" s="4">
        <v>3092.8964929577464</v>
      </c>
      <c r="E59" s="4">
        <v>2843.7295774647887</v>
      </c>
    </row>
    <row r="60" spans="1:5">
      <c r="A60" s="94" t="s">
        <v>223</v>
      </c>
      <c r="B60" s="95">
        <v>517</v>
      </c>
      <c r="C60" s="96">
        <v>0.97597955706984674</v>
      </c>
      <c r="D60" s="4">
        <v>1713.4033365570597</v>
      </c>
      <c r="E60" s="4">
        <v>1580.0762591876207</v>
      </c>
    </row>
    <row r="61" spans="1:5">
      <c r="A61" s="94" t="s">
        <v>169</v>
      </c>
      <c r="B61" s="95">
        <v>143</v>
      </c>
      <c r="C61" s="96">
        <v>0.83701521845851745</v>
      </c>
      <c r="D61" s="4">
        <v>1876.1793146853147</v>
      </c>
      <c r="E61" s="4">
        <v>1682.5265524475524</v>
      </c>
    </row>
    <row r="62" spans="1:5">
      <c r="A62" s="94" t="s">
        <v>159</v>
      </c>
      <c r="B62" s="95">
        <v>8</v>
      </c>
      <c r="C62" s="96">
        <v>1</v>
      </c>
      <c r="D62" s="4">
        <v>4353.6106250000003</v>
      </c>
      <c r="E62" s="4">
        <v>4401.9303749999999</v>
      </c>
    </row>
    <row r="63" spans="1:5">
      <c r="A63" s="94" t="s">
        <v>210</v>
      </c>
      <c r="B63" s="95">
        <v>152</v>
      </c>
      <c r="C63" s="96">
        <v>0.59779951100244499</v>
      </c>
      <c r="D63" s="4">
        <v>1903.8781118421052</v>
      </c>
      <c r="E63" s="4">
        <v>1667.1454802631579</v>
      </c>
    </row>
    <row r="64" spans="1:5">
      <c r="A64" s="94" t="s">
        <v>238</v>
      </c>
      <c r="B64" s="95">
        <v>132</v>
      </c>
      <c r="C64" s="96">
        <v>0.88559959859508275</v>
      </c>
      <c r="D64" s="4">
        <v>2187.9408409090906</v>
      </c>
      <c r="E64" s="4">
        <v>1862.5004393939394</v>
      </c>
    </row>
    <row r="65" spans="1:5">
      <c r="A65" s="94" t="s">
        <v>145</v>
      </c>
      <c r="B65" s="95">
        <v>362</v>
      </c>
      <c r="C65" s="96">
        <v>0.81720430107526876</v>
      </c>
      <c r="D65" s="4">
        <v>1623.9136602209944</v>
      </c>
      <c r="E65" s="4">
        <v>1513.670591160221</v>
      </c>
    </row>
    <row r="66" spans="1:5">
      <c r="A66" s="94" t="s">
        <v>147</v>
      </c>
      <c r="B66" s="95">
        <v>44</v>
      </c>
      <c r="C66" s="96">
        <v>0.67519181585677746</v>
      </c>
      <c r="D66" s="4">
        <v>2048.1290227272725</v>
      </c>
      <c r="E66" s="4">
        <v>1745.3348181818183</v>
      </c>
    </row>
    <row r="67" spans="1:5">
      <c r="A67" s="94" t="s">
        <v>152</v>
      </c>
      <c r="B67" s="95">
        <v>38</v>
      </c>
      <c r="C67" s="96">
        <v>0.61261261261261257</v>
      </c>
      <c r="D67" s="4">
        <v>2572.0373421052632</v>
      </c>
      <c r="E67" s="4">
        <v>2024.7241842105263</v>
      </c>
    </row>
    <row r="68" spans="1:5">
      <c r="A68" s="94" t="s">
        <v>206</v>
      </c>
      <c r="B68" s="95">
        <v>68</v>
      </c>
      <c r="C68" s="96">
        <v>0.54451802796173665</v>
      </c>
      <c r="D68" s="4">
        <v>1950.3257941176469</v>
      </c>
      <c r="E68" s="4">
        <v>2051.8053088235292</v>
      </c>
    </row>
    <row r="69" spans="1:5">
      <c r="A69" s="94" t="s">
        <v>164</v>
      </c>
      <c r="B69" s="95">
        <v>76</v>
      </c>
      <c r="C69" s="96">
        <v>1</v>
      </c>
      <c r="D69" s="4">
        <v>2273.1298815789473</v>
      </c>
      <c r="E69" s="4">
        <v>2181.6943815789473</v>
      </c>
    </row>
    <row r="70" spans="1:5">
      <c r="A70" s="94" t="s">
        <v>218</v>
      </c>
      <c r="B70" s="95">
        <v>7</v>
      </c>
      <c r="C70" s="96">
        <v>0.6428571428571429</v>
      </c>
      <c r="D70" s="4">
        <v>3997.620428571428</v>
      </c>
      <c r="E70" s="4">
        <v>3559.8458571428569</v>
      </c>
    </row>
    <row r="71" spans="1:5">
      <c r="A71" s="94" t="s">
        <v>161</v>
      </c>
      <c r="B71" s="95">
        <v>44</v>
      </c>
      <c r="C71" s="96">
        <v>0.65441176470588236</v>
      </c>
      <c r="D71" s="4">
        <v>2922.3439318181818</v>
      </c>
      <c r="E71" s="4">
        <v>2621.1624772727273</v>
      </c>
    </row>
    <row r="72" spans="1:5">
      <c r="A72" s="94" t="s">
        <v>129</v>
      </c>
      <c r="B72" s="95">
        <v>312</v>
      </c>
      <c r="C72" s="96">
        <v>0.93524774774774777</v>
      </c>
      <c r="D72" s="4">
        <v>1649.7696217948719</v>
      </c>
      <c r="E72" s="4">
        <v>1493.2142403846153</v>
      </c>
    </row>
    <row r="73" spans="1:5">
      <c r="A73" s="94" t="s">
        <v>230</v>
      </c>
      <c r="B73" s="95">
        <v>2</v>
      </c>
      <c r="C73" s="96">
        <v>1</v>
      </c>
      <c r="D73" s="4">
        <v>17463.864999999998</v>
      </c>
      <c r="E73" s="4">
        <v>15350.738499999999</v>
      </c>
    </row>
    <row r="74" spans="1:5">
      <c r="A74" s="94" t="s">
        <v>243</v>
      </c>
      <c r="B74" s="95">
        <v>378</v>
      </c>
      <c r="C74" s="96">
        <v>0.96499876756223801</v>
      </c>
      <c r="D74" s="4">
        <v>1511.6217248677249</v>
      </c>
      <c r="E74" s="4">
        <v>1504.0810132275133</v>
      </c>
    </row>
    <row r="75" spans="1:5">
      <c r="A75" s="94" t="s">
        <v>121</v>
      </c>
      <c r="B75" s="95">
        <v>273</v>
      </c>
      <c r="C75" s="96">
        <v>0.59062500000000007</v>
      </c>
      <c r="D75" s="4">
        <v>2141.477912087912</v>
      </c>
      <c r="E75" s="4">
        <v>1880.8016446886447</v>
      </c>
    </row>
    <row r="76" spans="1:5">
      <c r="A76" s="94" t="s">
        <v>133</v>
      </c>
      <c r="B76" s="95">
        <v>149</v>
      </c>
      <c r="C76" s="96">
        <v>0.77831094049904026</v>
      </c>
      <c r="D76" s="4">
        <v>1915.6130469798657</v>
      </c>
      <c r="E76" s="4">
        <v>1855.342187919463</v>
      </c>
    </row>
    <row r="77" spans="1:5">
      <c r="A77" s="94" t="s">
        <v>245</v>
      </c>
      <c r="B77" s="95">
        <v>250</v>
      </c>
      <c r="C77" s="96">
        <v>0.91191250369494536</v>
      </c>
      <c r="D77" s="4">
        <v>1933.9241120000002</v>
      </c>
      <c r="E77" s="4">
        <v>1703.0426640000001</v>
      </c>
    </row>
    <row r="78" spans="1:5">
      <c r="A78" s="94" t="s">
        <v>148</v>
      </c>
      <c r="B78" s="95">
        <v>37</v>
      </c>
      <c r="C78" s="96">
        <v>0.66417910447761197</v>
      </c>
      <c r="D78" s="4">
        <v>2507.8235135135137</v>
      </c>
      <c r="E78" s="4">
        <v>2207.0911351351351</v>
      </c>
    </row>
    <row r="79" spans="1:5">
      <c r="A79" s="94" t="s">
        <v>48</v>
      </c>
      <c r="B79" s="95">
        <v>861</v>
      </c>
      <c r="C79" s="96">
        <v>1.4580109173816935</v>
      </c>
      <c r="D79" s="4">
        <v>3528.4170697450463</v>
      </c>
      <c r="E79" s="4">
        <v>3282.9951547957244</v>
      </c>
    </row>
    <row r="80" spans="1:5">
      <c r="A80" s="94" t="s">
        <v>49</v>
      </c>
      <c r="B80" s="95">
        <v>602</v>
      </c>
      <c r="C80" s="96">
        <v>0.74504573170731703</v>
      </c>
      <c r="D80" s="4">
        <v>1208.5846710963453</v>
      </c>
      <c r="E80" s="4">
        <v>1108.9111328903655</v>
      </c>
    </row>
    <row r="81" spans="1:5">
      <c r="A81" s="94" t="s">
        <v>50</v>
      </c>
      <c r="B81" s="95">
        <v>184</v>
      </c>
      <c r="C81" s="96">
        <v>0.8113964686998395</v>
      </c>
      <c r="D81" s="4">
        <v>1925.7058423913043</v>
      </c>
      <c r="E81" s="4">
        <v>1766.7814999999998</v>
      </c>
    </row>
    <row r="82" spans="1:5">
      <c r="A82" s="94" t="s">
        <v>51</v>
      </c>
      <c r="B82" s="95">
        <v>456</v>
      </c>
      <c r="C82" s="96">
        <v>0.81103678929765899</v>
      </c>
      <c r="D82" s="4">
        <v>1257.8150065789475</v>
      </c>
      <c r="E82" s="4">
        <v>1187.1161447368422</v>
      </c>
    </row>
    <row r="83" spans="1:5">
      <c r="A83" s="94" t="s">
        <v>126</v>
      </c>
      <c r="B83" s="95">
        <v>85</v>
      </c>
      <c r="C83" s="96">
        <v>0.93220338983050843</v>
      </c>
      <c r="D83" s="4">
        <v>2458.3212117647063</v>
      </c>
      <c r="E83" s="4">
        <v>2100.5529058823531</v>
      </c>
    </row>
    <row r="84" spans="1:5">
      <c r="A84" s="94" t="s">
        <v>110</v>
      </c>
      <c r="B84" s="95">
        <v>399</v>
      </c>
      <c r="C84" s="96">
        <v>0.84265156876621838</v>
      </c>
      <c r="D84" s="4">
        <v>1530.6252832080202</v>
      </c>
      <c r="E84" s="4">
        <v>1315.4060952380953</v>
      </c>
    </row>
    <row r="85" spans="1:5">
      <c r="A85" s="94" t="s">
        <v>104</v>
      </c>
      <c r="B85" s="95">
        <v>250</v>
      </c>
      <c r="C85" s="96">
        <v>0.79932483120780196</v>
      </c>
      <c r="D85" s="4">
        <v>1555.0728360000001</v>
      </c>
      <c r="E85" s="4">
        <v>1394.4450319999999</v>
      </c>
    </row>
    <row r="86" spans="1:5">
      <c r="A86" s="94" t="s">
        <v>52</v>
      </c>
      <c r="B86" s="95">
        <v>544</v>
      </c>
      <c r="C86" s="96">
        <v>0.81246689034080877</v>
      </c>
      <c r="D86" s="4">
        <v>1590.5799871323532</v>
      </c>
      <c r="E86" s="4">
        <v>1496.5592187499999</v>
      </c>
    </row>
    <row r="87" spans="1:5">
      <c r="A87" s="94" t="s">
        <v>171</v>
      </c>
      <c r="B87" s="95">
        <v>77</v>
      </c>
      <c r="C87" s="96">
        <v>0.55869428750784689</v>
      </c>
      <c r="D87" s="4">
        <v>1884.8763636363637</v>
      </c>
      <c r="E87" s="4">
        <v>2136.0231168831169</v>
      </c>
    </row>
    <row r="88" spans="1:5">
      <c r="A88" s="94" t="s">
        <v>89</v>
      </c>
      <c r="B88" s="95">
        <v>572</v>
      </c>
      <c r="C88" s="96">
        <v>0.94484167517875373</v>
      </c>
      <c r="D88" s="4">
        <v>1324.6414283216782</v>
      </c>
      <c r="E88" s="4">
        <v>1166.4725000000001</v>
      </c>
    </row>
    <row r="89" spans="1:5">
      <c r="A89" s="94" t="s">
        <v>53</v>
      </c>
      <c r="B89" s="95">
        <v>509</v>
      </c>
      <c r="C89" s="96">
        <v>0.74919354838709684</v>
      </c>
      <c r="D89" s="4">
        <v>1338.9863536345777</v>
      </c>
      <c r="E89" s="4">
        <v>1220.8816876227897</v>
      </c>
    </row>
    <row r="90" spans="1:5">
      <c r="A90" s="94" t="s">
        <v>111</v>
      </c>
      <c r="B90" s="95">
        <v>406</v>
      </c>
      <c r="C90" s="96">
        <v>0.82420681551116337</v>
      </c>
      <c r="D90" s="4">
        <v>1678.8407931034483</v>
      </c>
      <c r="E90" s="4">
        <v>1483.8291625615764</v>
      </c>
    </row>
    <row r="91" spans="1:5">
      <c r="A91" s="94" t="s">
        <v>75</v>
      </c>
      <c r="B91" s="95">
        <v>884</v>
      </c>
      <c r="C91" s="96">
        <v>0.85804074555700049</v>
      </c>
      <c r="D91" s="4">
        <v>1498.2875972850679</v>
      </c>
      <c r="E91" s="4">
        <v>1397.1011504524886</v>
      </c>
    </row>
    <row r="92" spans="1:5">
      <c r="A92" s="94" t="s">
        <v>193</v>
      </c>
      <c r="B92" s="95">
        <v>155</v>
      </c>
      <c r="C92" s="96">
        <v>0.95052833813640725</v>
      </c>
      <c r="D92" s="4">
        <v>1969.5042838709676</v>
      </c>
      <c r="E92" s="4">
        <v>1734.3702000000001</v>
      </c>
    </row>
    <row r="93" spans="1:5">
      <c r="A93" s="94" t="s">
        <v>96</v>
      </c>
      <c r="B93" s="95">
        <v>674</v>
      </c>
      <c r="C93" s="96">
        <v>0.81667586968525674</v>
      </c>
      <c r="D93" s="4">
        <v>1574.2865192878339</v>
      </c>
      <c r="E93" s="4">
        <v>1409.2624985163204</v>
      </c>
    </row>
    <row r="94" spans="1:5">
      <c r="A94" s="94" t="s">
        <v>178</v>
      </c>
      <c r="B94" s="95">
        <v>15</v>
      </c>
      <c r="C94" s="96">
        <v>1</v>
      </c>
      <c r="D94" s="4">
        <v>2750.2666666666669</v>
      </c>
      <c r="E94" s="4">
        <v>2466.049</v>
      </c>
    </row>
    <row r="95" spans="1:5">
      <c r="A95" s="94" t="s">
        <v>173</v>
      </c>
      <c r="B95" s="95">
        <v>35</v>
      </c>
      <c r="C95" s="96">
        <v>0.8904109589041096</v>
      </c>
      <c r="D95" s="4">
        <v>3624.8239142857137</v>
      </c>
      <c r="E95" s="4">
        <v>3164.8095714285714</v>
      </c>
    </row>
    <row r="96" spans="1:5">
      <c r="A96" s="94" t="s">
        <v>54</v>
      </c>
      <c r="B96" s="95">
        <v>145</v>
      </c>
      <c r="C96" s="96">
        <v>0.94717762817193163</v>
      </c>
      <c r="D96" s="4">
        <v>1951.8152344827588</v>
      </c>
      <c r="E96" s="4">
        <v>1789.4275241379312</v>
      </c>
    </row>
    <row r="97" spans="1:5">
      <c r="A97" s="94" t="s">
        <v>97</v>
      </c>
      <c r="B97" s="95">
        <v>389</v>
      </c>
      <c r="C97" s="96">
        <v>0.98478798250617994</v>
      </c>
      <c r="D97" s="4">
        <v>1882.5112442159382</v>
      </c>
      <c r="E97" s="4">
        <v>1609.5435321336761</v>
      </c>
    </row>
    <row r="98" spans="1:5">
      <c r="A98" s="94" t="s">
        <v>236</v>
      </c>
      <c r="B98" s="95">
        <v>237</v>
      </c>
      <c r="C98" s="96">
        <v>0.96815286624203822</v>
      </c>
      <c r="D98" s="4">
        <v>2010.8545527426159</v>
      </c>
      <c r="E98" s="4">
        <v>1769.5479789029534</v>
      </c>
    </row>
    <row r="99" spans="1:5">
      <c r="A99" s="94" t="s">
        <v>55</v>
      </c>
      <c r="B99" s="95">
        <v>381</v>
      </c>
      <c r="C99" s="96">
        <v>0.94222222222222229</v>
      </c>
      <c r="D99" s="4">
        <v>1492.5630367454069</v>
      </c>
      <c r="E99" s="4">
        <v>1426.23331496063</v>
      </c>
    </row>
    <row r="100" spans="1:5">
      <c r="A100" s="94" t="s">
        <v>76</v>
      </c>
      <c r="B100" s="95">
        <v>605</v>
      </c>
      <c r="C100" s="96">
        <v>0.88298623367454987</v>
      </c>
      <c r="D100" s="4">
        <v>1276.6587190082644</v>
      </c>
      <c r="E100" s="4">
        <v>1232.1584958677686</v>
      </c>
    </row>
    <row r="101" spans="1:5">
      <c r="A101" s="94" t="s">
        <v>57</v>
      </c>
      <c r="B101" s="95">
        <v>231</v>
      </c>
      <c r="C101" s="96">
        <v>0.96431838975297346</v>
      </c>
      <c r="D101" s="4">
        <v>1933.3176233766233</v>
      </c>
      <c r="E101" s="4">
        <v>1743.3200909090908</v>
      </c>
    </row>
    <row r="102" spans="1:5">
      <c r="A102" s="94" t="s">
        <v>247</v>
      </c>
      <c r="B102" s="95">
        <v>54</v>
      </c>
      <c r="C102" s="96">
        <v>0.76427923844061652</v>
      </c>
      <c r="D102" s="4">
        <v>4152.4354999999996</v>
      </c>
      <c r="E102" s="4">
        <v>2846.9517777777778</v>
      </c>
    </row>
    <row r="103" spans="1:5">
      <c r="A103" s="94" t="s">
        <v>234</v>
      </c>
      <c r="B103" s="95">
        <v>38</v>
      </c>
      <c r="C103" s="96">
        <v>0.49624060150375937</v>
      </c>
      <c r="D103" s="4">
        <v>3079.7747368421051</v>
      </c>
      <c r="E103" s="4">
        <v>2747.9621842105262</v>
      </c>
    </row>
    <row r="104" spans="1:5">
      <c r="A104" s="94" t="s">
        <v>58</v>
      </c>
      <c r="B104" s="95">
        <v>113</v>
      </c>
      <c r="C104" s="96">
        <v>0.91145833333333337</v>
      </c>
      <c r="D104" s="4">
        <v>2252.0980176991152</v>
      </c>
      <c r="E104" s="4">
        <v>2004.2085221238938</v>
      </c>
    </row>
    <row r="105" spans="1:5">
      <c r="A105" s="94" t="s">
        <v>77</v>
      </c>
      <c r="B105" s="95">
        <v>351</v>
      </c>
      <c r="C105" s="96">
        <v>0.84604935476567811</v>
      </c>
      <c r="D105" s="4">
        <v>1862.9464985754987</v>
      </c>
      <c r="E105" s="4">
        <v>1760.0988461538459</v>
      </c>
    </row>
    <row r="106" spans="1:5">
      <c r="A106" s="94" t="s">
        <v>105</v>
      </c>
      <c r="B106" s="95">
        <v>105</v>
      </c>
      <c r="C106" s="96">
        <v>0.86725663716814161</v>
      </c>
      <c r="D106" s="4">
        <v>2029.090219047619</v>
      </c>
      <c r="E106" s="4">
        <v>1944.8147809523809</v>
      </c>
    </row>
    <row r="107" spans="1:5">
      <c r="A107" s="94" t="s">
        <v>98</v>
      </c>
      <c r="B107" s="95">
        <v>441</v>
      </c>
      <c r="C107" s="96">
        <v>0.94645974781765285</v>
      </c>
      <c r="D107" s="4">
        <v>1645.5493673469389</v>
      </c>
      <c r="E107" s="4">
        <v>1457.1535963718823</v>
      </c>
    </row>
    <row r="108" spans="1:5">
      <c r="A108" s="94" t="s">
        <v>106</v>
      </c>
      <c r="B108" s="95">
        <v>639</v>
      </c>
      <c r="C108" s="96">
        <v>0.93421266894642563</v>
      </c>
      <c r="D108" s="4">
        <v>1474.9013082942099</v>
      </c>
      <c r="E108" s="4">
        <v>1292.6435461658843</v>
      </c>
    </row>
    <row r="109" spans="1:5">
      <c r="A109" s="94" t="s">
        <v>59</v>
      </c>
      <c r="B109" s="95">
        <v>697</v>
      </c>
      <c r="C109" s="96">
        <v>0.96237772761474794</v>
      </c>
      <c r="D109" s="4">
        <v>1324.6160272596844</v>
      </c>
      <c r="E109" s="4">
        <v>1265.4922137733142</v>
      </c>
    </row>
    <row r="110" spans="1:5">
      <c r="A110" s="94" t="s">
        <v>60</v>
      </c>
      <c r="B110" s="95">
        <v>350</v>
      </c>
      <c r="C110" s="96">
        <v>0.8961810466760961</v>
      </c>
      <c r="D110" s="4">
        <v>1350.6432942857141</v>
      </c>
      <c r="E110" s="4">
        <v>1229.7860714285714</v>
      </c>
    </row>
    <row r="111" spans="1:5">
      <c r="A111" s="94" t="s">
        <v>239</v>
      </c>
      <c r="B111" s="95">
        <v>81</v>
      </c>
      <c r="C111" s="96">
        <v>0.7011294526498697</v>
      </c>
      <c r="D111" s="4">
        <v>1990.9684567901236</v>
      </c>
      <c r="E111" s="4">
        <v>1674.2664320987656</v>
      </c>
    </row>
    <row r="112" spans="1:5">
      <c r="A112" s="94" t="s">
        <v>136</v>
      </c>
      <c r="B112" s="95">
        <v>12</v>
      </c>
      <c r="C112" s="96">
        <v>0.55000000000000004</v>
      </c>
      <c r="D112" s="4">
        <v>6218.916666666667</v>
      </c>
      <c r="E112" s="4">
        <v>5144</v>
      </c>
    </row>
    <row r="113" spans="1:5">
      <c r="A113" s="94" t="s">
        <v>61</v>
      </c>
      <c r="B113" s="95">
        <v>584</v>
      </c>
      <c r="C113" s="96">
        <v>0.99034822104466314</v>
      </c>
      <c r="D113" s="4">
        <v>1212.7129537671233</v>
      </c>
      <c r="E113" s="4">
        <v>1144.4652311643836</v>
      </c>
    </row>
    <row r="114" spans="1:5">
      <c r="A114" s="94" t="s">
        <v>78</v>
      </c>
      <c r="B114" s="95">
        <v>457</v>
      </c>
      <c r="C114" s="96">
        <v>0.95265194627816985</v>
      </c>
      <c r="D114" s="4">
        <v>1373.2963851203501</v>
      </c>
      <c r="E114" s="4">
        <v>1286.5583479212255</v>
      </c>
    </row>
    <row r="115" spans="1:5">
      <c r="A115" s="94" t="s">
        <v>179</v>
      </c>
      <c r="B115" s="95">
        <v>464</v>
      </c>
      <c r="C115" s="96">
        <v>1</v>
      </c>
      <c r="D115" s="4">
        <v>1128.3740129310347</v>
      </c>
      <c r="E115" s="4">
        <v>1137.7489806034482</v>
      </c>
    </row>
    <row r="116" spans="1:5">
      <c r="A116" s="94" t="s">
        <v>62</v>
      </c>
      <c r="B116" s="95">
        <v>580</v>
      </c>
      <c r="C116" s="96">
        <v>0.89194718244374183</v>
      </c>
      <c r="D116" s="4">
        <v>1332.0077051724138</v>
      </c>
      <c r="E116" s="4">
        <v>1269.6932844827586</v>
      </c>
    </row>
    <row r="117" spans="1:5">
      <c r="A117" s="94" t="s">
        <v>112</v>
      </c>
      <c r="B117" s="95">
        <v>345</v>
      </c>
      <c r="C117" s="96">
        <v>0.73050139275766013</v>
      </c>
      <c r="D117" s="4">
        <v>1897.2852347826085</v>
      </c>
      <c r="E117" s="4">
        <v>1674.5863942028984</v>
      </c>
    </row>
    <row r="118" spans="1:5">
      <c r="A118" s="94" t="s">
        <v>180</v>
      </c>
      <c r="B118" s="95">
        <v>385</v>
      </c>
      <c r="C118" s="96">
        <v>1</v>
      </c>
      <c r="D118" s="4">
        <v>1291.0548233766233</v>
      </c>
      <c r="E118" s="4">
        <v>1318.4771662337662</v>
      </c>
    </row>
    <row r="119" spans="1:5">
      <c r="A119" s="94" t="s">
        <v>212</v>
      </c>
      <c r="B119" s="95">
        <v>224</v>
      </c>
      <c r="C119" s="96">
        <v>0.73452294246176264</v>
      </c>
      <c r="D119" s="4">
        <v>1866.1334330357142</v>
      </c>
      <c r="E119" s="4">
        <v>1606.9305803571428</v>
      </c>
    </row>
    <row r="120" spans="1:5">
      <c r="A120" s="94" t="s">
        <v>113</v>
      </c>
      <c r="B120" s="95">
        <v>410</v>
      </c>
      <c r="C120" s="96">
        <v>0.75203482869581673</v>
      </c>
      <c r="D120" s="4">
        <v>1590.6660536585364</v>
      </c>
      <c r="E120" s="4">
        <v>1430.6655926829269</v>
      </c>
    </row>
    <row r="121" spans="1:5">
      <c r="A121" s="94" t="s">
        <v>63</v>
      </c>
      <c r="B121" s="95">
        <v>599</v>
      </c>
      <c r="C121" s="96">
        <v>0.94373446929357474</v>
      </c>
      <c r="D121" s="4">
        <v>1363.6706844741236</v>
      </c>
      <c r="E121" s="4">
        <v>1309.5411419031718</v>
      </c>
    </row>
    <row r="122" spans="1:5">
      <c r="A122" s="94" t="s">
        <v>181</v>
      </c>
      <c r="B122" s="95">
        <v>194</v>
      </c>
      <c r="C122" s="96">
        <v>1</v>
      </c>
      <c r="D122" s="4">
        <v>1649.4253814432989</v>
      </c>
      <c r="E122" s="4">
        <v>1651.4057268041238</v>
      </c>
    </row>
    <row r="123" spans="1:5">
      <c r="A123" s="94" t="s">
        <v>64</v>
      </c>
      <c r="B123" s="95">
        <v>515</v>
      </c>
      <c r="C123" s="96">
        <v>0.93955349620893014</v>
      </c>
      <c r="D123" s="4">
        <v>1299.8495203883497</v>
      </c>
      <c r="E123" s="4">
        <v>1214.3793669902911</v>
      </c>
    </row>
    <row r="124" spans="1:5">
      <c r="A124" s="94" t="s">
        <v>99</v>
      </c>
      <c r="B124" s="95">
        <v>606</v>
      </c>
      <c r="C124" s="96">
        <v>0.74685486345504748</v>
      </c>
      <c r="D124" s="4">
        <v>1365.4216930693069</v>
      </c>
      <c r="E124" s="4">
        <v>1179.8158300330033</v>
      </c>
    </row>
    <row r="125" spans="1:5">
      <c r="A125" s="94" t="s">
        <v>186</v>
      </c>
      <c r="B125" s="95">
        <v>28</v>
      </c>
      <c r="C125" s="96">
        <v>0.57718120805369133</v>
      </c>
      <c r="D125" s="4">
        <v>5096.8368571428573</v>
      </c>
      <c r="E125" s="4">
        <v>4936.6979285714278</v>
      </c>
    </row>
    <row r="126" spans="1:5">
      <c r="A126" s="94" t="s">
        <v>155</v>
      </c>
      <c r="B126" s="95">
        <v>91</v>
      </c>
      <c r="C126" s="96">
        <v>0.41938110749185664</v>
      </c>
      <c r="D126" s="4">
        <v>2545.5746153846153</v>
      </c>
      <c r="E126" s="4">
        <v>2309.0355824175826</v>
      </c>
    </row>
    <row r="127" spans="1:5">
      <c r="A127" s="94" t="s">
        <v>65</v>
      </c>
      <c r="B127" s="95">
        <v>399</v>
      </c>
      <c r="C127" s="96">
        <v>0.95100286532951284</v>
      </c>
      <c r="D127" s="4">
        <v>1172.1766441102757</v>
      </c>
      <c r="E127" s="4">
        <v>1119.9361428571428</v>
      </c>
    </row>
    <row r="128" spans="1:5">
      <c r="A128" s="94" t="s">
        <v>150</v>
      </c>
      <c r="B128" s="95">
        <v>36</v>
      </c>
      <c r="C128" s="96">
        <v>0.44500632111251581</v>
      </c>
      <c r="D128" s="4">
        <v>3266.9076333333342</v>
      </c>
      <c r="E128" s="4">
        <v>3247.4949388888886</v>
      </c>
    </row>
    <row r="129" spans="1:5">
      <c r="A129" s="94" t="s">
        <v>201</v>
      </c>
      <c r="B129" s="95">
        <v>37</v>
      </c>
      <c r="C129" s="96">
        <v>0.74626865671641784</v>
      </c>
      <c r="D129" s="4">
        <v>2935.3614594594592</v>
      </c>
      <c r="E129" s="4">
        <v>2636.2588378378377</v>
      </c>
    </row>
    <row r="130" spans="1:5">
      <c r="A130" s="94" t="s">
        <v>66</v>
      </c>
      <c r="B130" s="95">
        <v>518</v>
      </c>
      <c r="C130" s="96">
        <v>0.89783152627189322</v>
      </c>
      <c r="D130" s="4">
        <v>1345.0923957528958</v>
      </c>
      <c r="E130" s="4">
        <v>1267.9918957528957</v>
      </c>
    </row>
    <row r="131" spans="1:5">
      <c r="A131" s="94" t="s">
        <v>67</v>
      </c>
      <c r="B131" s="95">
        <v>474</v>
      </c>
      <c r="C131" s="96">
        <v>0.94567901234567897</v>
      </c>
      <c r="D131" s="4">
        <v>1386.21497257384</v>
      </c>
      <c r="E131" s="4">
        <v>1298.9245232067512</v>
      </c>
    </row>
    <row r="132" spans="1:5">
      <c r="A132" s="94" t="s">
        <v>79</v>
      </c>
      <c r="B132" s="95">
        <v>583</v>
      </c>
      <c r="C132" s="96">
        <v>0.9673727365903656</v>
      </c>
      <c r="D132" s="4">
        <v>1587.2256963979414</v>
      </c>
      <c r="E132" s="4">
        <v>1509.6423910806175</v>
      </c>
    </row>
    <row r="133" spans="1:5">
      <c r="A133" s="94" t="s">
        <v>68</v>
      </c>
      <c r="B133" s="95">
        <v>216</v>
      </c>
      <c r="C133" s="96">
        <v>0.83964365256124718</v>
      </c>
      <c r="D133" s="4">
        <v>1634.9573981481478</v>
      </c>
      <c r="E133" s="4">
        <v>1540.7210185185186</v>
      </c>
    </row>
    <row r="134" spans="1:5">
      <c r="A134" s="94" t="s">
        <v>69</v>
      </c>
      <c r="B134" s="95">
        <v>640</v>
      </c>
      <c r="C134" s="96">
        <v>0.94272269998377412</v>
      </c>
      <c r="D134" s="4">
        <v>1374.341175</v>
      </c>
      <c r="E134" s="4">
        <v>1283.4469984375</v>
      </c>
    </row>
    <row r="135" spans="1:5">
      <c r="A135" s="94" t="s">
        <v>100</v>
      </c>
      <c r="B135" s="95">
        <v>436</v>
      </c>
      <c r="C135" s="96">
        <v>0.75202405736756883</v>
      </c>
      <c r="D135" s="4">
        <v>1588.7715940366973</v>
      </c>
      <c r="E135" s="4">
        <v>1403.4558555045871</v>
      </c>
    </row>
    <row r="136" spans="1:5">
      <c r="A136" s="94" t="s">
        <v>219</v>
      </c>
      <c r="B136" s="95">
        <v>63</v>
      </c>
      <c r="C136" s="96">
        <v>0.69240426867545513</v>
      </c>
      <c r="D136" s="4">
        <v>2960.1135873015874</v>
      </c>
      <c r="E136" s="4">
        <v>2704.2527301587302</v>
      </c>
    </row>
    <row r="137" spans="1:5">
      <c r="A137" s="94" t="s">
        <v>182</v>
      </c>
      <c r="B137" s="95">
        <v>369</v>
      </c>
      <c r="C137" s="96">
        <v>0.9821428571428571</v>
      </c>
      <c r="D137" s="4">
        <v>1363.3999024390243</v>
      </c>
      <c r="E137" s="4">
        <v>1359.739837398374</v>
      </c>
    </row>
    <row r="138" spans="1:5">
      <c r="A138" s="94" t="s">
        <v>90</v>
      </c>
      <c r="B138" s="95">
        <v>265</v>
      </c>
      <c r="C138" s="96">
        <v>0.92688749626977018</v>
      </c>
      <c r="D138" s="4">
        <v>2142.9658754716979</v>
      </c>
      <c r="E138" s="4">
        <v>1961.3320113207546</v>
      </c>
    </row>
    <row r="139" spans="1:5">
      <c r="A139" s="94" t="s">
        <v>101</v>
      </c>
      <c r="B139" s="95">
        <v>267</v>
      </c>
      <c r="C139" s="96">
        <v>0.83497267759562843</v>
      </c>
      <c r="D139" s="4">
        <v>1466.2516816479401</v>
      </c>
      <c r="E139" s="4">
        <v>1243.8307153558051</v>
      </c>
    </row>
    <row r="140" spans="1:5">
      <c r="A140" s="94" t="s">
        <v>80</v>
      </c>
      <c r="B140" s="95">
        <v>432</v>
      </c>
      <c r="C140" s="96">
        <v>0.80649619903248104</v>
      </c>
      <c r="D140" s="4">
        <v>1522.7280069444446</v>
      </c>
      <c r="E140" s="4">
        <v>1384.5246342592593</v>
      </c>
    </row>
    <row r="141" spans="1:5">
      <c r="A141" s="94" t="s">
        <v>81</v>
      </c>
      <c r="B141" s="95">
        <v>460</v>
      </c>
      <c r="C141" s="96">
        <v>0.86007760785208853</v>
      </c>
      <c r="D141" s="4">
        <v>1434.9707326086957</v>
      </c>
      <c r="E141" s="4">
        <v>1340.4187695652174</v>
      </c>
    </row>
    <row r="142" spans="1:5">
      <c r="A142" s="94" t="s">
        <v>114</v>
      </c>
      <c r="B142" s="95">
        <v>266</v>
      </c>
      <c r="C142" s="96">
        <v>0.38081310324656331</v>
      </c>
      <c r="D142" s="4">
        <v>1453.2407781954887</v>
      </c>
      <c r="E142" s="4">
        <v>1158.3566240601504</v>
      </c>
    </row>
    <row r="143" spans="1:5">
      <c r="A143" s="94" t="s">
        <v>204</v>
      </c>
      <c r="B143" s="95">
        <v>35</v>
      </c>
      <c r="C143" s="96">
        <v>0.80701754385964908</v>
      </c>
      <c r="D143" s="4">
        <v>4505.2748857142851</v>
      </c>
      <c r="E143" s="4">
        <v>4151.0940857142859</v>
      </c>
    </row>
    <row r="144" spans="1:5">
      <c r="A144" s="94" t="s">
        <v>118</v>
      </c>
      <c r="B144" s="95">
        <v>166</v>
      </c>
      <c r="C144" s="96">
        <v>0.62898144907245357</v>
      </c>
      <c r="D144" s="4">
        <v>2637.59365060241</v>
      </c>
      <c r="E144" s="4">
        <v>2121.4556445783132</v>
      </c>
    </row>
    <row r="145" spans="1:5">
      <c r="A145" s="94" t="s">
        <v>157</v>
      </c>
      <c r="B145" s="95">
        <v>16</v>
      </c>
      <c r="C145" s="96">
        <v>0.32169117647058826</v>
      </c>
      <c r="D145" s="4">
        <v>3534.8296358695657</v>
      </c>
      <c r="E145" s="4">
        <v>3374.6042527173913</v>
      </c>
    </row>
    <row r="146" spans="1:5">
      <c r="A146" s="94" t="s">
        <v>226</v>
      </c>
      <c r="B146" s="95">
        <v>718</v>
      </c>
      <c r="C146" s="96">
        <v>0.87768884442221107</v>
      </c>
      <c r="D146" s="4">
        <v>1519.0255654596099</v>
      </c>
      <c r="E146" s="4">
        <v>1277.0557103064066</v>
      </c>
    </row>
    <row r="147" spans="1:5">
      <c r="A147" s="94" t="s">
        <v>195</v>
      </c>
      <c r="B147" s="95">
        <v>65</v>
      </c>
      <c r="C147" s="96">
        <v>0.92951127819548873</v>
      </c>
      <c r="D147" s="4">
        <v>2606.6468307692307</v>
      </c>
      <c r="E147" s="4">
        <v>2441.1041692307695</v>
      </c>
    </row>
    <row r="148" spans="1:5">
      <c r="A148" s="94" t="s">
        <v>249</v>
      </c>
      <c r="B148" s="95">
        <v>45</v>
      </c>
      <c r="C148" s="96">
        <v>0.79331683168316836</v>
      </c>
      <c r="D148" s="4">
        <v>3740.4486888888887</v>
      </c>
      <c r="E148" s="4">
        <v>2255.2337555555555</v>
      </c>
    </row>
    <row r="149" spans="1:5">
      <c r="A149" s="94" t="s">
        <v>92</v>
      </c>
      <c r="B149" s="95">
        <v>89</v>
      </c>
      <c r="C149" s="96">
        <v>0.90019960079840322</v>
      </c>
      <c r="D149" s="4">
        <v>2031.6807977528092</v>
      </c>
      <c r="E149" s="4">
        <v>1648.0662584269662</v>
      </c>
    </row>
    <row r="150" spans="1:5">
      <c r="A150" s="94" t="s">
        <v>70</v>
      </c>
      <c r="B150" s="95">
        <v>533</v>
      </c>
      <c r="C150" s="96">
        <v>0.91814014407334643</v>
      </c>
      <c r="D150" s="4">
        <v>1517.7490506566608</v>
      </c>
      <c r="E150" s="4">
        <v>1390.6388480300188</v>
      </c>
    </row>
    <row r="151" spans="1:5">
      <c r="A151" s="94" t="s">
        <v>227</v>
      </c>
      <c r="B151" s="95">
        <v>637</v>
      </c>
      <c r="C151" s="96">
        <v>0.92619926199261982</v>
      </c>
      <c r="D151" s="4">
        <v>1603.6171569858711</v>
      </c>
      <c r="E151" s="4">
        <v>1392.9574882260597</v>
      </c>
    </row>
    <row r="152" spans="1:5">
      <c r="A152" s="94" t="s">
        <v>197</v>
      </c>
      <c r="B152" s="95">
        <v>48</v>
      </c>
      <c r="C152" s="96">
        <v>1</v>
      </c>
      <c r="D152" s="4">
        <v>2839.6087291666663</v>
      </c>
      <c r="E152" s="4">
        <v>2472.9372083333333</v>
      </c>
    </row>
    <row r="153" spans="1:5">
      <c r="A153" s="94" t="s">
        <v>165</v>
      </c>
      <c r="B153" s="95">
        <v>100</v>
      </c>
      <c r="C153" s="96">
        <v>0.97617426820966646</v>
      </c>
      <c r="D153" s="4">
        <v>1973.1851600000002</v>
      </c>
      <c r="E153" s="4">
        <v>2469.7635500000001</v>
      </c>
    </row>
    <row r="154" spans="1:5">
      <c r="A154" s="94" t="s">
        <v>107</v>
      </c>
      <c r="B154" s="95">
        <v>856</v>
      </c>
      <c r="C154" s="96">
        <v>0.69553389254137388</v>
      </c>
      <c r="D154" s="4">
        <v>1465.5590817757009</v>
      </c>
      <c r="E154" s="4">
        <v>1333.2552464953269</v>
      </c>
    </row>
    <row r="155" spans="1:5">
      <c r="A155" s="94" t="s">
        <v>82</v>
      </c>
      <c r="B155" s="95">
        <v>578</v>
      </c>
      <c r="C155" s="96">
        <v>0.93318608503589173</v>
      </c>
      <c r="D155" s="4">
        <v>1304.9616435986161</v>
      </c>
      <c r="E155" s="4">
        <v>1161.5597162629756</v>
      </c>
    </row>
    <row r="156" spans="1:5">
      <c r="A156" s="94" t="s">
        <v>71</v>
      </c>
      <c r="B156" s="95">
        <v>334</v>
      </c>
      <c r="C156" s="96">
        <v>0.91113932085052363</v>
      </c>
      <c r="D156" s="4">
        <v>1461.6686377245508</v>
      </c>
      <c r="E156" s="4">
        <v>1353.1834610778444</v>
      </c>
    </row>
    <row r="157" spans="1:5">
      <c r="A157" s="94" t="s">
        <v>102</v>
      </c>
      <c r="B157" s="95">
        <v>523</v>
      </c>
      <c r="C157" s="96">
        <v>0.80496397117694152</v>
      </c>
      <c r="D157" s="4">
        <v>1753.8737533460805</v>
      </c>
      <c r="E157" s="4">
        <v>1585.4237858508604</v>
      </c>
    </row>
    <row r="158" spans="1:5">
      <c r="A158" s="94" t="s">
        <v>72</v>
      </c>
      <c r="B158" s="95">
        <v>338</v>
      </c>
      <c r="C158" s="96">
        <v>0.95551411827384114</v>
      </c>
      <c r="D158" s="4">
        <v>1692.5108461538462</v>
      </c>
      <c r="E158" s="4">
        <v>1558.5118017751477</v>
      </c>
    </row>
    <row r="159" spans="1:5">
      <c r="A159" s="94" t="s">
        <v>221</v>
      </c>
      <c r="B159" s="95">
        <v>78</v>
      </c>
      <c r="C159" s="96">
        <v>0.82135523613963046</v>
      </c>
      <c r="D159" s="4">
        <v>2762.0183846153845</v>
      </c>
      <c r="E159" s="4">
        <v>2433.7594358974361</v>
      </c>
    </row>
    <row r="160" spans="1:5">
      <c r="A160" s="94" t="s">
        <v>281</v>
      </c>
      <c r="B160" s="95">
        <v>45210</v>
      </c>
      <c r="C160" s="96">
        <v>128.50982835092182</v>
      </c>
      <c r="D160" s="4">
        <v>334527.16247004824</v>
      </c>
      <c r="E160" s="4">
        <v>301342.71537663334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67950-80C5-4F67-810E-943B30986E3B}">
  <dimension ref="A1:AA172"/>
  <sheetViews>
    <sheetView workbookViewId="0">
      <pane ySplit="7" topLeftCell="A8" activePane="bottomLeft" state="frozen"/>
      <selection activeCell="D1" sqref="D1"/>
      <selection pane="bottomLeft" activeCell="A7" sqref="A7:AA163"/>
    </sheetView>
  </sheetViews>
  <sheetFormatPr defaultRowHeight="15"/>
  <cols>
    <col min="2" max="2" width="31.85546875" customWidth="1"/>
    <col min="3" max="3" width="26.140625" customWidth="1"/>
    <col min="4" max="4" width="12.7109375" customWidth="1"/>
    <col min="5" max="5" width="11.140625" style="26" customWidth="1"/>
    <col min="6" max="17" width="11.140625" customWidth="1"/>
    <col min="18" max="18" width="11.7109375" customWidth="1"/>
    <col min="19" max="19" width="14.85546875" customWidth="1"/>
    <col min="20" max="20" width="11.140625" customWidth="1"/>
    <col min="22" max="22" width="12.7109375" customWidth="1"/>
    <col min="23" max="23" width="12.28515625" customWidth="1"/>
    <col min="25" max="25" width="12.85546875" customWidth="1"/>
    <col min="26" max="26" width="12.28515625" customWidth="1"/>
  </cols>
  <sheetData>
    <row r="1" spans="1:27">
      <c r="A1" s="1" t="s">
        <v>0</v>
      </c>
      <c r="B1" s="2"/>
      <c r="C1" s="1"/>
      <c r="D1" s="1"/>
      <c r="E1" s="25"/>
      <c r="F1" s="1" t="s">
        <v>1</v>
      </c>
      <c r="G1" s="1"/>
      <c r="H1" s="1" t="s">
        <v>2</v>
      </c>
      <c r="I1" s="1"/>
      <c r="J1" s="1" t="s">
        <v>3</v>
      </c>
      <c r="K1" s="1"/>
      <c r="L1" s="1"/>
      <c r="M1" s="1"/>
      <c r="O1" s="1"/>
      <c r="P1" s="1" t="s">
        <v>4</v>
      </c>
      <c r="R1" s="3"/>
      <c r="S1" s="3"/>
    </row>
    <row r="2" spans="1:27">
      <c r="U2" s="4"/>
    </row>
    <row r="7" spans="1:27" s="24" customFormat="1" ht="89.25">
      <c r="A7" s="5" t="s">
        <v>5</v>
      </c>
      <c r="B7" s="5" t="s">
        <v>6</v>
      </c>
      <c r="C7" s="5" t="s">
        <v>7</v>
      </c>
      <c r="D7" s="5" t="s">
        <v>8</v>
      </c>
      <c r="E7" s="27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  <c r="L7" s="5" t="s">
        <v>16</v>
      </c>
      <c r="M7" s="5" t="s">
        <v>17</v>
      </c>
      <c r="N7" s="5" t="s">
        <v>18</v>
      </c>
      <c r="O7" s="5" t="s">
        <v>19</v>
      </c>
      <c r="P7" s="5" t="s">
        <v>20</v>
      </c>
      <c r="Q7" s="5" t="s">
        <v>21</v>
      </c>
      <c r="R7" s="5" t="s">
        <v>22</v>
      </c>
      <c r="S7" s="5" t="s">
        <v>23</v>
      </c>
      <c r="T7" s="5" t="s">
        <v>24</v>
      </c>
      <c r="U7" s="5" t="s">
        <v>25</v>
      </c>
      <c r="V7" s="5" t="s">
        <v>26</v>
      </c>
      <c r="W7" s="5" t="s">
        <v>27</v>
      </c>
      <c r="X7" s="5" t="s">
        <v>28</v>
      </c>
      <c r="Y7" s="6" t="s">
        <v>29</v>
      </c>
      <c r="Z7" s="7" t="s">
        <v>30</v>
      </c>
      <c r="AA7" s="6" t="s">
        <v>31</v>
      </c>
    </row>
    <row r="8" spans="1:27">
      <c r="A8" t="s">
        <v>32</v>
      </c>
      <c r="B8" t="s">
        <v>33</v>
      </c>
      <c r="C8" t="s">
        <v>34</v>
      </c>
      <c r="D8" s="8">
        <v>685</v>
      </c>
      <c r="E8" s="26">
        <v>1</v>
      </c>
      <c r="F8" s="10">
        <v>2</v>
      </c>
      <c r="G8" s="10">
        <v>48.3</v>
      </c>
      <c r="H8" s="10">
        <v>2</v>
      </c>
      <c r="I8" s="10">
        <v>6.42</v>
      </c>
      <c r="J8" s="10">
        <v>51.88</v>
      </c>
      <c r="K8" s="10">
        <v>8.7899999999999991</v>
      </c>
      <c r="L8" s="10">
        <v>59.72</v>
      </c>
      <c r="M8" s="11">
        <v>0.85511785066754575</v>
      </c>
      <c r="N8" s="10">
        <v>30.58</v>
      </c>
      <c r="O8" s="10">
        <f>+N8+L8</f>
        <v>90.3</v>
      </c>
      <c r="P8" s="10">
        <f>+D8/(G8+H8)</f>
        <v>13.618290258449305</v>
      </c>
      <c r="Q8" s="4">
        <v>-44206.016000000003</v>
      </c>
      <c r="R8" s="4">
        <v>817424.41299999994</v>
      </c>
      <c r="S8" s="4">
        <v>379514.73200000002</v>
      </c>
      <c r="T8" s="4">
        <v>265693.46100000001</v>
      </c>
      <c r="U8" s="4">
        <v>0</v>
      </c>
      <c r="V8" s="4">
        <v>1196939.145</v>
      </c>
      <c r="W8" s="4">
        <v>1152733.3370000001</v>
      </c>
      <c r="X8" s="4">
        <f>+V8/D8</f>
        <v>1747.3564160583942</v>
      </c>
      <c r="Y8" s="4">
        <f>+((V8-(T8+U8))/D8)</f>
        <v>1359.4827503649635</v>
      </c>
      <c r="Z8" s="4">
        <f>+(W8-(U8+T8))/D8</f>
        <v>1294.9487240875912</v>
      </c>
      <c r="AA8" s="4">
        <f>+R8/D8</f>
        <v>1193.320310948905</v>
      </c>
    </row>
    <row r="9" spans="1:27">
      <c r="A9" t="s">
        <v>35</v>
      </c>
      <c r="B9" t="s">
        <v>33</v>
      </c>
      <c r="C9" t="s">
        <v>36</v>
      </c>
      <c r="D9" s="8">
        <v>178</v>
      </c>
      <c r="E9" s="26">
        <v>0.75</v>
      </c>
      <c r="F9" s="10">
        <v>1</v>
      </c>
      <c r="G9" s="10">
        <v>15.94</v>
      </c>
      <c r="H9" s="10">
        <v>0</v>
      </c>
      <c r="I9" s="10">
        <v>0.88</v>
      </c>
      <c r="J9" s="10">
        <v>16.64</v>
      </c>
      <c r="K9" s="10">
        <v>1.93</v>
      </c>
      <c r="L9" s="10">
        <v>18.569999999999997</v>
      </c>
      <c r="M9" s="11">
        <v>0.89606892837910612</v>
      </c>
      <c r="N9" s="10">
        <v>22.28</v>
      </c>
      <c r="O9" s="10">
        <f t="shared" ref="O9:O72" si="0">+N9+L9</f>
        <v>40.849999999999994</v>
      </c>
      <c r="P9" s="10">
        <f>+D9/(G9+H9)</f>
        <v>11.166875784190715</v>
      </c>
      <c r="Q9" s="4">
        <v>-10292.378000000001</v>
      </c>
      <c r="R9" s="4">
        <v>193357.92199999999</v>
      </c>
      <c r="S9" s="4">
        <v>89983.854000000007</v>
      </c>
      <c r="T9" s="4">
        <v>47674.773000000001</v>
      </c>
      <c r="U9" s="4">
        <v>0</v>
      </c>
      <c r="V9" s="4">
        <v>283341.77600000001</v>
      </c>
      <c r="W9" s="4">
        <v>273049.39799999999</v>
      </c>
      <c r="X9" s="4">
        <f t="shared" ref="X9:X72" si="1">+V9/D9</f>
        <v>1591.8077303370787</v>
      </c>
      <c r="Y9" s="4">
        <f t="shared" ref="Y9:Y72" si="2">+((V9-(T9+U9))/D9)</f>
        <v>1323.9719269662924</v>
      </c>
      <c r="Z9" s="4">
        <f t="shared" ref="Z9:Z72" si="3">+(W9-(U9+T9))/D9</f>
        <v>1266.1495786516855</v>
      </c>
      <c r="AA9" s="4">
        <f t="shared" ref="AA9:AA72" si="4">+R9/D9</f>
        <v>1086.2804606741572</v>
      </c>
    </row>
    <row r="10" spans="1:27">
      <c r="A10" t="s">
        <v>37</v>
      </c>
      <c r="B10" t="s">
        <v>33</v>
      </c>
      <c r="C10" t="s">
        <v>38</v>
      </c>
      <c r="D10" s="8">
        <v>417</v>
      </c>
      <c r="E10" s="26">
        <v>1</v>
      </c>
      <c r="F10" s="10">
        <v>1</v>
      </c>
      <c r="G10" s="10">
        <v>34.44</v>
      </c>
      <c r="H10" s="10">
        <v>1.5</v>
      </c>
      <c r="I10" s="10">
        <v>6.1</v>
      </c>
      <c r="J10" s="10">
        <v>42.79</v>
      </c>
      <c r="K10" s="10">
        <v>0.39</v>
      </c>
      <c r="L10" s="10">
        <v>44.04</v>
      </c>
      <c r="M10" s="11">
        <v>0.99096804075961087</v>
      </c>
      <c r="N10" s="10">
        <v>19.600000000000001</v>
      </c>
      <c r="O10" s="10">
        <f t="shared" si="0"/>
        <v>63.64</v>
      </c>
      <c r="P10" s="10">
        <f t="shared" ref="P10:P73" si="5">+D10/(G10+H10)</f>
        <v>11.602671118530886</v>
      </c>
      <c r="Q10" s="4">
        <v>-27190.766</v>
      </c>
      <c r="R10" s="4">
        <v>597887.05700000003</v>
      </c>
      <c r="S10" s="4">
        <v>281198.40299999999</v>
      </c>
      <c r="T10" s="4">
        <v>215017.024</v>
      </c>
      <c r="U10" s="4">
        <v>0</v>
      </c>
      <c r="V10" s="4">
        <v>879085.46</v>
      </c>
      <c r="W10" s="4">
        <v>851895.85499999998</v>
      </c>
      <c r="X10" s="4">
        <f t="shared" si="1"/>
        <v>2108.1186091127097</v>
      </c>
      <c r="Y10" s="4">
        <f t="shared" si="2"/>
        <v>1592.4902541966426</v>
      </c>
      <c r="Z10" s="4">
        <f t="shared" si="3"/>
        <v>1527.2873645083932</v>
      </c>
      <c r="AA10" s="4">
        <f t="shared" si="4"/>
        <v>1433.7819112709833</v>
      </c>
    </row>
    <row r="11" spans="1:27">
      <c r="A11" t="s">
        <v>39</v>
      </c>
      <c r="B11" t="s">
        <v>33</v>
      </c>
      <c r="C11" t="s">
        <v>40</v>
      </c>
      <c r="D11" s="8">
        <v>387</v>
      </c>
      <c r="E11" s="26">
        <v>1</v>
      </c>
      <c r="F11" s="10">
        <v>1</v>
      </c>
      <c r="G11" s="10">
        <v>35.090000000000003</v>
      </c>
      <c r="H11" s="10">
        <v>2</v>
      </c>
      <c r="I11" s="10">
        <v>0.51</v>
      </c>
      <c r="J11" s="10">
        <v>28.38</v>
      </c>
      <c r="K11" s="10">
        <v>11.22</v>
      </c>
      <c r="L11" s="10">
        <v>39.6</v>
      </c>
      <c r="M11" s="11">
        <v>0.71666666666666656</v>
      </c>
      <c r="N11" s="10">
        <v>14.44</v>
      </c>
      <c r="O11" s="10">
        <f t="shared" si="0"/>
        <v>54.04</v>
      </c>
      <c r="P11" s="10">
        <f t="shared" si="5"/>
        <v>10.434079266648691</v>
      </c>
      <c r="Q11" s="4">
        <v>-27819.151000000002</v>
      </c>
      <c r="R11" s="4">
        <v>494354.11099999998</v>
      </c>
      <c r="S11" s="4">
        <v>238980.80600000001</v>
      </c>
      <c r="T11" s="4">
        <v>191288.65</v>
      </c>
      <c r="U11" s="4">
        <v>0</v>
      </c>
      <c r="V11" s="4">
        <v>733334.91700000002</v>
      </c>
      <c r="W11" s="4">
        <v>705515.76599999995</v>
      </c>
      <c r="X11" s="4">
        <f t="shared" si="1"/>
        <v>1894.9222661498709</v>
      </c>
      <c r="Y11" s="4">
        <f t="shared" si="2"/>
        <v>1400.6363488372092</v>
      </c>
      <c r="Z11" s="4">
        <f t="shared" si="3"/>
        <v>1328.752237726098</v>
      </c>
      <c r="AA11" s="4">
        <f t="shared" si="4"/>
        <v>1277.400803617571</v>
      </c>
    </row>
    <row r="12" spans="1:27">
      <c r="A12" t="s">
        <v>37</v>
      </c>
      <c r="B12" t="s">
        <v>33</v>
      </c>
      <c r="C12" t="s">
        <v>41</v>
      </c>
      <c r="D12" s="8">
        <v>420</v>
      </c>
      <c r="E12" s="26">
        <v>1</v>
      </c>
      <c r="F12" s="10">
        <v>1</v>
      </c>
      <c r="G12" s="10">
        <v>37.93</v>
      </c>
      <c r="H12" s="10">
        <v>2</v>
      </c>
      <c r="I12" s="10">
        <v>5.43</v>
      </c>
      <c r="J12" s="10">
        <v>33.82</v>
      </c>
      <c r="K12" s="10">
        <v>13.54</v>
      </c>
      <c r="L12" s="10">
        <v>47.36</v>
      </c>
      <c r="M12" s="11">
        <v>0.71410472972972971</v>
      </c>
      <c r="N12" s="10">
        <v>23.27</v>
      </c>
      <c r="O12" s="10">
        <f t="shared" si="0"/>
        <v>70.63</v>
      </c>
      <c r="P12" s="10">
        <f t="shared" si="5"/>
        <v>10.518407212622089</v>
      </c>
      <c r="Q12" s="4">
        <v>-30345.911</v>
      </c>
      <c r="R12" s="4">
        <v>574851.65599999996</v>
      </c>
      <c r="S12" s="4">
        <v>278086.49599999998</v>
      </c>
      <c r="T12" s="4">
        <v>209832.022</v>
      </c>
      <c r="U12" s="4">
        <v>0</v>
      </c>
      <c r="V12" s="4">
        <v>852938.152</v>
      </c>
      <c r="W12" s="4">
        <v>822592.24100000004</v>
      </c>
      <c r="X12" s="4">
        <f t="shared" si="1"/>
        <v>2030.8051238095238</v>
      </c>
      <c r="Y12" s="4">
        <f t="shared" si="2"/>
        <v>1531.2050714285715</v>
      </c>
      <c r="Z12" s="4">
        <f t="shared" si="3"/>
        <v>1458.9529023809525</v>
      </c>
      <c r="AA12" s="4">
        <f t="shared" si="4"/>
        <v>1368.694419047619</v>
      </c>
    </row>
    <row r="13" spans="1:27">
      <c r="A13" t="s">
        <v>39</v>
      </c>
      <c r="B13" t="s">
        <v>33</v>
      </c>
      <c r="C13" t="s">
        <v>42</v>
      </c>
      <c r="D13" s="8">
        <v>347</v>
      </c>
      <c r="E13" s="26">
        <v>0.5</v>
      </c>
      <c r="F13" s="10">
        <v>1</v>
      </c>
      <c r="G13" s="10">
        <v>32.08</v>
      </c>
      <c r="H13" s="10">
        <v>2</v>
      </c>
      <c r="I13" s="10">
        <v>3.8</v>
      </c>
      <c r="J13" s="10">
        <v>35.69</v>
      </c>
      <c r="K13" s="10">
        <v>3.69</v>
      </c>
      <c r="L13" s="10">
        <v>39.379999999999995</v>
      </c>
      <c r="M13" s="11">
        <v>0.90629761300152367</v>
      </c>
      <c r="N13" s="10">
        <v>20.69</v>
      </c>
      <c r="O13" s="10">
        <f t="shared" si="0"/>
        <v>60.069999999999993</v>
      </c>
      <c r="P13" s="10">
        <f t="shared" si="5"/>
        <v>10.181924882629108</v>
      </c>
      <c r="Q13" s="4">
        <v>-21835.703000000001</v>
      </c>
      <c r="R13" s="4">
        <v>333471.04700000002</v>
      </c>
      <c r="S13" s="4">
        <v>305132.91399999999</v>
      </c>
      <c r="T13" s="4">
        <v>221384.17199999999</v>
      </c>
      <c r="U13" s="4">
        <v>0</v>
      </c>
      <c r="V13" s="4">
        <v>638603.96100000001</v>
      </c>
      <c r="W13" s="4">
        <v>616768.25800000003</v>
      </c>
      <c r="X13" s="4">
        <f t="shared" si="1"/>
        <v>1840.3572363112391</v>
      </c>
      <c r="Y13" s="4">
        <f t="shared" si="2"/>
        <v>1202.3625043227667</v>
      </c>
      <c r="Z13" s="4">
        <f t="shared" si="3"/>
        <v>1139.4354063400576</v>
      </c>
      <c r="AA13" s="4">
        <f t="shared" si="4"/>
        <v>961.01166282420752</v>
      </c>
    </row>
    <row r="14" spans="1:27">
      <c r="A14" t="s">
        <v>39</v>
      </c>
      <c r="B14" t="s">
        <v>33</v>
      </c>
      <c r="C14" t="s">
        <v>43</v>
      </c>
      <c r="D14" s="8">
        <v>325</v>
      </c>
      <c r="E14" s="26">
        <v>1</v>
      </c>
      <c r="F14" s="10">
        <v>1</v>
      </c>
      <c r="G14" s="10">
        <v>29.81</v>
      </c>
      <c r="H14" s="10">
        <v>5</v>
      </c>
      <c r="I14" s="10">
        <v>6.09</v>
      </c>
      <c r="J14" s="10">
        <v>37.18</v>
      </c>
      <c r="K14" s="10">
        <v>6.72</v>
      </c>
      <c r="L14" s="10">
        <v>42.900000000000006</v>
      </c>
      <c r="M14" s="11">
        <v>0.84692482915717537</v>
      </c>
      <c r="N14" s="10">
        <v>32.94</v>
      </c>
      <c r="O14" s="10">
        <f t="shared" si="0"/>
        <v>75.84</v>
      </c>
      <c r="P14" s="10">
        <f t="shared" si="5"/>
        <v>9.3363975869003148</v>
      </c>
      <c r="Q14" s="4">
        <v>-24416.721000000001</v>
      </c>
      <c r="R14" s="4">
        <v>630639.10600000003</v>
      </c>
      <c r="S14" s="4">
        <v>280781.10200000001</v>
      </c>
      <c r="T14" s="4">
        <v>210468.10399999999</v>
      </c>
      <c r="U14" s="4">
        <v>0</v>
      </c>
      <c r="V14" s="4">
        <v>911420.20799999998</v>
      </c>
      <c r="W14" s="4">
        <v>887003.48699999996</v>
      </c>
      <c r="X14" s="4">
        <f t="shared" si="1"/>
        <v>2804.3698707692306</v>
      </c>
      <c r="Y14" s="4">
        <f t="shared" si="2"/>
        <v>2156.7757046153847</v>
      </c>
      <c r="Z14" s="4">
        <f t="shared" si="3"/>
        <v>2081.6473323076921</v>
      </c>
      <c r="AA14" s="4">
        <f t="shared" si="4"/>
        <v>1940.4280184615386</v>
      </c>
    </row>
    <row r="15" spans="1:27">
      <c r="A15" t="s">
        <v>37</v>
      </c>
      <c r="B15" t="s">
        <v>33</v>
      </c>
      <c r="C15" t="s">
        <v>44</v>
      </c>
      <c r="D15" s="8">
        <v>490</v>
      </c>
      <c r="E15" s="26">
        <v>1</v>
      </c>
      <c r="F15" s="10">
        <v>1</v>
      </c>
      <c r="G15" s="10">
        <v>44.6</v>
      </c>
      <c r="H15" s="10">
        <v>2</v>
      </c>
      <c r="I15" s="10">
        <v>9.83</v>
      </c>
      <c r="J15" s="10">
        <v>47.98</v>
      </c>
      <c r="K15" s="10">
        <v>7.69</v>
      </c>
      <c r="L15" s="10">
        <v>58.43</v>
      </c>
      <c r="M15" s="11">
        <v>0.86186455900844261</v>
      </c>
      <c r="N15" s="10">
        <v>28.67</v>
      </c>
      <c r="O15" s="10">
        <f t="shared" si="0"/>
        <v>87.1</v>
      </c>
      <c r="P15" s="10">
        <f t="shared" si="5"/>
        <v>10.515021459227468</v>
      </c>
      <c r="Q15" s="4">
        <v>-25997.233</v>
      </c>
      <c r="R15" s="4">
        <v>711895.20799999998</v>
      </c>
      <c r="S15" s="4">
        <v>298777.29300000001</v>
      </c>
      <c r="T15" s="4">
        <v>230574.742</v>
      </c>
      <c r="U15" s="4">
        <v>0</v>
      </c>
      <c r="V15" s="4">
        <v>1010672.501</v>
      </c>
      <c r="W15" s="4">
        <v>984675.26800000004</v>
      </c>
      <c r="X15" s="4">
        <f t="shared" si="1"/>
        <v>2062.5969408163264</v>
      </c>
      <c r="Y15" s="4">
        <f t="shared" si="2"/>
        <v>1592.036242857143</v>
      </c>
      <c r="Z15" s="4">
        <f t="shared" si="3"/>
        <v>1538.9806653061225</v>
      </c>
      <c r="AA15" s="4">
        <f t="shared" si="4"/>
        <v>1452.8473632653061</v>
      </c>
    </row>
    <row r="16" spans="1:27">
      <c r="A16" t="s">
        <v>39</v>
      </c>
      <c r="B16" t="s">
        <v>33</v>
      </c>
      <c r="C16" t="s">
        <v>45</v>
      </c>
      <c r="D16" s="8">
        <v>352</v>
      </c>
      <c r="E16" s="26">
        <v>1</v>
      </c>
      <c r="F16" s="10">
        <v>1</v>
      </c>
      <c r="G16" s="10">
        <v>26.63</v>
      </c>
      <c r="H16" s="10">
        <v>4</v>
      </c>
      <c r="I16" s="10">
        <v>2.25</v>
      </c>
      <c r="J16" s="10">
        <v>31.84</v>
      </c>
      <c r="K16" s="10">
        <v>2.76</v>
      </c>
      <c r="L16" s="10">
        <v>34.879999999999995</v>
      </c>
      <c r="M16" s="11">
        <v>0.92023121387283235</v>
      </c>
      <c r="N16" s="10">
        <v>15.79</v>
      </c>
      <c r="O16" s="10">
        <f t="shared" si="0"/>
        <v>50.669999999999995</v>
      </c>
      <c r="P16" s="10">
        <f t="shared" si="5"/>
        <v>11.492001305909239</v>
      </c>
      <c r="Q16" s="4">
        <v>-24160.741000000002</v>
      </c>
      <c r="R16" s="4">
        <v>438090.41200000001</v>
      </c>
      <c r="S16" s="4">
        <v>237741.61900000001</v>
      </c>
      <c r="T16" s="4">
        <v>165038.603</v>
      </c>
      <c r="U16" s="4">
        <v>0</v>
      </c>
      <c r="V16" s="4">
        <v>675832.03099999996</v>
      </c>
      <c r="W16" s="4">
        <v>651671.29</v>
      </c>
      <c r="X16" s="4">
        <f t="shared" si="1"/>
        <v>1919.9773607954544</v>
      </c>
      <c r="Y16" s="4">
        <f t="shared" si="2"/>
        <v>1451.1176931818181</v>
      </c>
      <c r="Z16" s="4">
        <f t="shared" si="3"/>
        <v>1382.4792244318182</v>
      </c>
      <c r="AA16" s="4">
        <f t="shared" si="4"/>
        <v>1244.5750340909092</v>
      </c>
    </row>
    <row r="17" spans="1:27">
      <c r="A17" t="s">
        <v>39</v>
      </c>
      <c r="B17" t="s">
        <v>33</v>
      </c>
      <c r="C17" t="s">
        <v>46</v>
      </c>
      <c r="D17" s="8">
        <v>347</v>
      </c>
      <c r="E17" s="26">
        <v>1</v>
      </c>
      <c r="F17" s="10">
        <v>1</v>
      </c>
      <c r="G17" s="10">
        <v>27.51</v>
      </c>
      <c r="H17" s="10">
        <v>2.13</v>
      </c>
      <c r="I17" s="10">
        <v>2.0299999999999998</v>
      </c>
      <c r="J17" s="10">
        <v>30.8</v>
      </c>
      <c r="K17" s="10">
        <v>2.87</v>
      </c>
      <c r="L17" s="10">
        <v>33.67</v>
      </c>
      <c r="M17" s="11">
        <v>0.9147609147609147</v>
      </c>
      <c r="N17" s="10">
        <v>12.42</v>
      </c>
      <c r="O17" s="10">
        <f t="shared" si="0"/>
        <v>46.09</v>
      </c>
      <c r="P17" s="10">
        <f t="shared" si="5"/>
        <v>11.707152496626181</v>
      </c>
      <c r="Q17" s="4">
        <v>-21533.75</v>
      </c>
      <c r="R17" s="4">
        <v>457870.61599999998</v>
      </c>
      <c r="S17" s="4">
        <v>199111.46599999999</v>
      </c>
      <c r="T17" s="4">
        <v>144100.103</v>
      </c>
      <c r="U17" s="4">
        <v>0</v>
      </c>
      <c r="V17" s="4">
        <v>656982.08200000005</v>
      </c>
      <c r="W17" s="4">
        <v>635448.33200000005</v>
      </c>
      <c r="X17" s="4">
        <f t="shared" si="1"/>
        <v>1893.3201210374641</v>
      </c>
      <c r="Y17" s="4">
        <f t="shared" si="2"/>
        <v>1478.0460489913546</v>
      </c>
      <c r="Z17" s="4">
        <f t="shared" si="3"/>
        <v>1415.9891325648416</v>
      </c>
      <c r="AA17" s="4">
        <f t="shared" si="4"/>
        <v>1319.5118616714697</v>
      </c>
    </row>
    <row r="18" spans="1:27">
      <c r="A18" t="s">
        <v>47</v>
      </c>
      <c r="B18" t="s">
        <v>33</v>
      </c>
      <c r="C18" t="s">
        <v>48</v>
      </c>
      <c r="D18" s="8">
        <v>569</v>
      </c>
      <c r="E18" s="26">
        <v>2</v>
      </c>
      <c r="F18" s="10">
        <v>2</v>
      </c>
      <c r="G18" s="10">
        <v>62.269999999999996</v>
      </c>
      <c r="H18" s="10">
        <v>4.49</v>
      </c>
      <c r="I18" s="10">
        <v>2.5</v>
      </c>
      <c r="J18" s="10">
        <v>60.03</v>
      </c>
      <c r="K18" s="10">
        <v>7.84</v>
      </c>
      <c r="L18" s="10">
        <v>73.260000000000005</v>
      </c>
      <c r="M18" s="11">
        <v>0.8844850449388536</v>
      </c>
      <c r="N18" s="10">
        <v>32.959999999999994</v>
      </c>
      <c r="O18" s="10">
        <f t="shared" si="0"/>
        <v>106.22</v>
      </c>
      <c r="P18" s="10">
        <f t="shared" si="5"/>
        <v>8.5230677052127035</v>
      </c>
      <c r="Q18" s="4">
        <v>-91398.9</v>
      </c>
      <c r="R18" s="4">
        <v>880890.65099999995</v>
      </c>
      <c r="S18" s="4">
        <v>427218.30800000002</v>
      </c>
      <c r="T18" s="4">
        <v>306468.36499999999</v>
      </c>
      <c r="U18" s="4">
        <v>0</v>
      </c>
      <c r="V18" s="4">
        <v>1308108.959</v>
      </c>
      <c r="W18" s="4">
        <v>1216710.0589999999</v>
      </c>
      <c r="X18" s="4">
        <f t="shared" si="1"/>
        <v>2298.9612636203865</v>
      </c>
      <c r="Y18" s="4">
        <f t="shared" si="2"/>
        <v>1760.3525377855888</v>
      </c>
      <c r="Z18" s="4">
        <f t="shared" si="3"/>
        <v>1599.7217820738135</v>
      </c>
      <c r="AA18" s="4">
        <f t="shared" si="4"/>
        <v>1548.1382267135325</v>
      </c>
    </row>
    <row r="19" spans="1:27">
      <c r="A19" t="s">
        <v>32</v>
      </c>
      <c r="B19" t="s">
        <v>33</v>
      </c>
      <c r="C19" t="s">
        <v>49</v>
      </c>
      <c r="D19" s="8">
        <v>602</v>
      </c>
      <c r="E19" s="26">
        <v>1</v>
      </c>
      <c r="F19" s="10">
        <v>1</v>
      </c>
      <c r="G19" s="10">
        <v>47.5</v>
      </c>
      <c r="H19" s="10">
        <v>1</v>
      </c>
      <c r="I19" s="10">
        <v>3.52</v>
      </c>
      <c r="J19" s="10">
        <v>39.1</v>
      </c>
      <c r="K19" s="10">
        <v>13.38</v>
      </c>
      <c r="L19" s="10">
        <v>54.02</v>
      </c>
      <c r="M19" s="11">
        <v>0.74504573170731703</v>
      </c>
      <c r="N19" s="10">
        <v>11.01</v>
      </c>
      <c r="O19" s="10">
        <f t="shared" si="0"/>
        <v>65.03</v>
      </c>
      <c r="P19" s="10">
        <f t="shared" si="5"/>
        <v>12.412371134020619</v>
      </c>
      <c r="Q19" s="4">
        <v>-24599.521000000001</v>
      </c>
      <c r="R19" s="4">
        <v>667564.50199999998</v>
      </c>
      <c r="S19" s="4">
        <v>288927.26799999998</v>
      </c>
      <c r="T19" s="4">
        <v>204324.61600000001</v>
      </c>
      <c r="U19" s="4">
        <v>0</v>
      </c>
      <c r="V19" s="4">
        <v>956491.77</v>
      </c>
      <c r="W19" s="4">
        <v>931892.58799999999</v>
      </c>
      <c r="X19" s="4">
        <f t="shared" si="1"/>
        <v>1588.8567607973423</v>
      </c>
      <c r="Y19" s="4">
        <f t="shared" si="2"/>
        <v>1249.447099667774</v>
      </c>
      <c r="Z19" s="4">
        <f t="shared" si="3"/>
        <v>1208.5846710963453</v>
      </c>
      <c r="AA19" s="4">
        <f t="shared" si="4"/>
        <v>1108.9111328903655</v>
      </c>
    </row>
    <row r="20" spans="1:27">
      <c r="A20" t="s">
        <v>35</v>
      </c>
      <c r="B20" t="s">
        <v>33</v>
      </c>
      <c r="C20" t="s">
        <v>50</v>
      </c>
      <c r="D20" s="8">
        <v>184</v>
      </c>
      <c r="E20" s="26">
        <v>1</v>
      </c>
      <c r="F20" s="10">
        <v>1</v>
      </c>
      <c r="G20" s="10">
        <v>17.82</v>
      </c>
      <c r="H20" s="10">
        <v>3.1</v>
      </c>
      <c r="I20" s="10">
        <v>2</v>
      </c>
      <c r="J20" s="10">
        <v>20.22</v>
      </c>
      <c r="K20" s="10">
        <v>4.7</v>
      </c>
      <c r="L20" s="10">
        <v>24.92</v>
      </c>
      <c r="M20" s="11">
        <v>0.8113964686998395</v>
      </c>
      <c r="N20" s="10">
        <v>16.260000000000002</v>
      </c>
      <c r="O20" s="10">
        <f t="shared" si="0"/>
        <v>41.180000000000007</v>
      </c>
      <c r="P20" s="10">
        <f t="shared" si="5"/>
        <v>8.7954110898661568</v>
      </c>
      <c r="Q20" s="4">
        <v>-18501.294000000002</v>
      </c>
      <c r="R20" s="4">
        <v>325087.79599999997</v>
      </c>
      <c r="S20" s="4">
        <v>188610.02499999999</v>
      </c>
      <c r="T20" s="4">
        <v>140866.652</v>
      </c>
      <c r="U20" s="4">
        <v>0</v>
      </c>
      <c r="V20" s="4">
        <v>513697.821</v>
      </c>
      <c r="W20" s="4">
        <v>495196.527</v>
      </c>
      <c r="X20" s="4">
        <f t="shared" si="1"/>
        <v>2791.835983695652</v>
      </c>
      <c r="Y20" s="4">
        <f t="shared" si="2"/>
        <v>2026.2563532608694</v>
      </c>
      <c r="Z20" s="4">
        <f t="shared" si="3"/>
        <v>1925.7058423913043</v>
      </c>
      <c r="AA20" s="4">
        <f t="shared" si="4"/>
        <v>1766.7814999999998</v>
      </c>
    </row>
    <row r="21" spans="1:27">
      <c r="A21" t="s">
        <v>37</v>
      </c>
      <c r="B21" t="s">
        <v>33</v>
      </c>
      <c r="C21" t="s">
        <v>51</v>
      </c>
      <c r="D21" s="8">
        <v>456</v>
      </c>
      <c r="E21" s="26">
        <v>1</v>
      </c>
      <c r="F21" s="10">
        <v>1</v>
      </c>
      <c r="G21" s="10">
        <v>38.67</v>
      </c>
      <c r="H21" s="10">
        <v>1.49</v>
      </c>
      <c r="I21" s="10">
        <v>1</v>
      </c>
      <c r="J21" s="10">
        <v>33.950000000000003</v>
      </c>
      <c r="K21" s="10">
        <v>7.91</v>
      </c>
      <c r="L21" s="10">
        <v>43.160000000000004</v>
      </c>
      <c r="M21" s="11">
        <v>0.81103678929765899</v>
      </c>
      <c r="N21" s="10">
        <v>18.420000000000002</v>
      </c>
      <c r="O21" s="10">
        <f t="shared" si="0"/>
        <v>61.580000000000005</v>
      </c>
      <c r="P21" s="10">
        <f t="shared" si="5"/>
        <v>11.354581673306772</v>
      </c>
      <c r="Q21" s="4">
        <v>-30204.535</v>
      </c>
      <c r="R21" s="4">
        <v>541324.96200000006</v>
      </c>
      <c r="S21" s="4">
        <v>199733.929</v>
      </c>
      <c r="T21" s="4">
        <v>137290.71299999999</v>
      </c>
      <c r="U21" s="4">
        <v>0</v>
      </c>
      <c r="V21" s="4">
        <v>741058.89099999995</v>
      </c>
      <c r="W21" s="4">
        <v>710854.35600000003</v>
      </c>
      <c r="X21" s="4">
        <f t="shared" si="1"/>
        <v>1625.1291469298244</v>
      </c>
      <c r="Y21" s="4">
        <f t="shared" si="2"/>
        <v>1324.0530219298244</v>
      </c>
      <c r="Z21" s="4">
        <f t="shared" si="3"/>
        <v>1257.8150065789475</v>
      </c>
      <c r="AA21" s="4">
        <f t="shared" si="4"/>
        <v>1187.1161447368422</v>
      </c>
    </row>
    <row r="22" spans="1:27">
      <c r="A22" t="s">
        <v>47</v>
      </c>
      <c r="B22" t="s">
        <v>33</v>
      </c>
      <c r="C22" t="s">
        <v>52</v>
      </c>
      <c r="D22" s="8">
        <v>544</v>
      </c>
      <c r="E22" s="26">
        <v>1</v>
      </c>
      <c r="F22" s="10">
        <v>1</v>
      </c>
      <c r="G22" s="10">
        <v>43.76</v>
      </c>
      <c r="H22" s="10">
        <v>3.01</v>
      </c>
      <c r="I22" s="10">
        <v>7.86</v>
      </c>
      <c r="J22" s="10">
        <v>46.01</v>
      </c>
      <c r="K22" s="10">
        <v>10.62</v>
      </c>
      <c r="L22" s="10">
        <v>56.629999999999995</v>
      </c>
      <c r="M22" s="11">
        <v>0.81246689034080877</v>
      </c>
      <c r="N22" s="10">
        <v>33.5</v>
      </c>
      <c r="O22" s="10">
        <f t="shared" si="0"/>
        <v>90.13</v>
      </c>
      <c r="P22" s="10">
        <f t="shared" si="5"/>
        <v>11.631387641650631</v>
      </c>
      <c r="Q22" s="4">
        <v>-36317.044999999998</v>
      </c>
      <c r="R22" s="4">
        <v>814128.21499999997</v>
      </c>
      <c r="S22" s="4">
        <v>318798.72700000001</v>
      </c>
      <c r="T22" s="4">
        <v>231334.38399999999</v>
      </c>
      <c r="U22" s="4">
        <v>0</v>
      </c>
      <c r="V22" s="4">
        <v>1132926.942</v>
      </c>
      <c r="W22" s="4">
        <v>1096609.8970000001</v>
      </c>
      <c r="X22" s="4">
        <f t="shared" si="1"/>
        <v>2082.5862904411765</v>
      </c>
      <c r="Y22" s="4">
        <f t="shared" si="2"/>
        <v>1657.339261029412</v>
      </c>
      <c r="Z22" s="4">
        <f t="shared" si="3"/>
        <v>1590.5799871323532</v>
      </c>
      <c r="AA22" s="4">
        <f t="shared" si="4"/>
        <v>1496.5592187499999</v>
      </c>
    </row>
    <row r="23" spans="1:27">
      <c r="A23" t="s">
        <v>47</v>
      </c>
      <c r="B23" t="s">
        <v>33</v>
      </c>
      <c r="C23" t="s">
        <v>53</v>
      </c>
      <c r="D23" s="8">
        <v>509</v>
      </c>
      <c r="E23" s="26">
        <v>1</v>
      </c>
      <c r="F23" s="10">
        <v>1</v>
      </c>
      <c r="G23" s="10">
        <v>42.37</v>
      </c>
      <c r="H23" s="10">
        <v>2.0499999999999998</v>
      </c>
      <c r="I23" s="10">
        <v>3.18</v>
      </c>
      <c r="J23" s="10">
        <v>37.159999999999997</v>
      </c>
      <c r="K23" s="10">
        <v>12.44</v>
      </c>
      <c r="L23" s="10">
        <v>49.599999999999994</v>
      </c>
      <c r="M23" s="11">
        <v>0.74919354838709684</v>
      </c>
      <c r="N23" s="10">
        <v>21.94</v>
      </c>
      <c r="O23" s="10">
        <f t="shared" si="0"/>
        <v>71.539999999999992</v>
      </c>
      <c r="P23" s="10">
        <f t="shared" si="5"/>
        <v>11.45880234128771</v>
      </c>
      <c r="Q23" s="4">
        <v>-37873.377</v>
      </c>
      <c r="R23" s="4">
        <v>621428.77899999998</v>
      </c>
      <c r="S23" s="4">
        <v>301188.179</v>
      </c>
      <c r="T23" s="4">
        <v>203199.527</v>
      </c>
      <c r="U23" s="4">
        <v>0</v>
      </c>
      <c r="V23" s="4">
        <v>922616.95799999998</v>
      </c>
      <c r="W23" s="4">
        <v>884743.58100000001</v>
      </c>
      <c r="X23" s="4">
        <f t="shared" si="1"/>
        <v>1812.6069901768174</v>
      </c>
      <c r="Y23" s="4">
        <f t="shared" si="2"/>
        <v>1413.3937740667975</v>
      </c>
      <c r="Z23" s="4">
        <f t="shared" si="3"/>
        <v>1338.9863536345777</v>
      </c>
      <c r="AA23" s="4">
        <f t="shared" si="4"/>
        <v>1220.8816876227897</v>
      </c>
    </row>
    <row r="24" spans="1:27">
      <c r="A24" t="s">
        <v>35</v>
      </c>
      <c r="B24" t="s">
        <v>33</v>
      </c>
      <c r="C24" t="s">
        <v>54</v>
      </c>
      <c r="D24" s="8">
        <v>145</v>
      </c>
      <c r="E24" s="26">
        <v>1</v>
      </c>
      <c r="F24" s="10">
        <v>1</v>
      </c>
      <c r="G24" s="10">
        <v>14.25</v>
      </c>
      <c r="H24" s="10">
        <v>2.0499999999999998</v>
      </c>
      <c r="I24" s="10">
        <v>1.01</v>
      </c>
      <c r="J24" s="10">
        <v>18.29</v>
      </c>
      <c r="K24" s="10">
        <v>1.02</v>
      </c>
      <c r="L24" s="10">
        <v>19.310000000000002</v>
      </c>
      <c r="M24" s="11">
        <v>0.94717762817193163</v>
      </c>
      <c r="N24" s="10">
        <v>11</v>
      </c>
      <c r="O24" s="10">
        <f t="shared" si="0"/>
        <v>30.310000000000002</v>
      </c>
      <c r="P24" s="10">
        <f t="shared" si="5"/>
        <v>8.8957055214723919</v>
      </c>
      <c r="Q24" s="4">
        <v>-21797.262999999999</v>
      </c>
      <c r="R24" s="4">
        <v>259466.99100000001</v>
      </c>
      <c r="S24" s="4">
        <v>195504.016</v>
      </c>
      <c r="T24" s="4">
        <v>150160.535</v>
      </c>
      <c r="U24" s="4">
        <v>0</v>
      </c>
      <c r="V24" s="4">
        <v>454971.00699999998</v>
      </c>
      <c r="W24" s="4">
        <v>433173.74400000001</v>
      </c>
      <c r="X24" s="4">
        <f t="shared" si="1"/>
        <v>3137.7310827586207</v>
      </c>
      <c r="Y24" s="4">
        <f t="shared" si="2"/>
        <v>2102.1411862068962</v>
      </c>
      <c r="Z24" s="4">
        <f t="shared" si="3"/>
        <v>1951.8152344827588</v>
      </c>
      <c r="AA24" s="4">
        <f t="shared" si="4"/>
        <v>1789.4275241379312</v>
      </c>
    </row>
    <row r="25" spans="1:27">
      <c r="A25" t="s">
        <v>39</v>
      </c>
      <c r="B25" t="s">
        <v>33</v>
      </c>
      <c r="C25" t="s">
        <v>55</v>
      </c>
      <c r="D25" s="8">
        <v>381</v>
      </c>
      <c r="E25" s="26">
        <v>1</v>
      </c>
      <c r="F25" s="10">
        <v>0</v>
      </c>
      <c r="G25" s="10">
        <v>30</v>
      </c>
      <c r="H25" s="10">
        <v>4</v>
      </c>
      <c r="I25" s="10">
        <v>1</v>
      </c>
      <c r="J25" s="10">
        <v>33.92</v>
      </c>
      <c r="K25" s="10">
        <v>2.08</v>
      </c>
      <c r="L25" s="10">
        <v>36</v>
      </c>
      <c r="M25" s="11">
        <v>0.94222222222222229</v>
      </c>
      <c r="N25" s="10">
        <v>24.84</v>
      </c>
      <c r="O25" s="10">
        <f t="shared" si="0"/>
        <v>60.84</v>
      </c>
      <c r="P25" s="10">
        <f t="shared" si="5"/>
        <v>11.205882352941176</v>
      </c>
      <c r="Q25" s="4">
        <v>-35939.678</v>
      </c>
      <c r="R25" s="4">
        <v>543394.89300000004</v>
      </c>
      <c r="S25" s="4">
        <v>255661.84599999999</v>
      </c>
      <c r="T25" s="4">
        <v>194450.54399999999</v>
      </c>
      <c r="U25" s="4">
        <v>0</v>
      </c>
      <c r="V25" s="4">
        <v>799056.73899999994</v>
      </c>
      <c r="W25" s="4">
        <v>763117.06099999999</v>
      </c>
      <c r="X25" s="4">
        <f t="shared" si="1"/>
        <v>2097.2617821522308</v>
      </c>
      <c r="Y25" s="4">
        <f t="shared" si="2"/>
        <v>1586.892900262467</v>
      </c>
      <c r="Z25" s="4">
        <f t="shared" si="3"/>
        <v>1492.5630367454069</v>
      </c>
      <c r="AA25" s="4">
        <f t="shared" si="4"/>
        <v>1426.23331496063</v>
      </c>
    </row>
    <row r="26" spans="1:27">
      <c r="A26" t="s">
        <v>56</v>
      </c>
      <c r="B26" t="s">
        <v>33</v>
      </c>
      <c r="C26" t="s">
        <v>57</v>
      </c>
      <c r="D26" s="8">
        <v>231</v>
      </c>
      <c r="E26" s="26">
        <v>1</v>
      </c>
      <c r="F26" s="10">
        <v>1</v>
      </c>
      <c r="G26" s="10">
        <v>17.260000000000002</v>
      </c>
      <c r="H26" s="10">
        <v>3</v>
      </c>
      <c r="I26" s="10">
        <v>0</v>
      </c>
      <c r="J26" s="10">
        <v>21.08</v>
      </c>
      <c r="K26" s="10">
        <v>0.78</v>
      </c>
      <c r="L26" s="10">
        <v>22.26</v>
      </c>
      <c r="M26" s="11">
        <v>0.96431838975297346</v>
      </c>
      <c r="N26" s="10">
        <v>8.5</v>
      </c>
      <c r="O26" s="10">
        <f t="shared" si="0"/>
        <v>30.76</v>
      </c>
      <c r="P26" s="10">
        <f t="shared" si="5"/>
        <v>11.401776900296149</v>
      </c>
      <c r="Q26" s="4">
        <v>-17444.542000000001</v>
      </c>
      <c r="R26" s="4">
        <v>402706.94099999999</v>
      </c>
      <c r="S26" s="4">
        <v>243561.272</v>
      </c>
      <c r="T26" s="4">
        <v>182227.3</v>
      </c>
      <c r="U26" s="4">
        <v>0</v>
      </c>
      <c r="V26" s="4">
        <v>646268.21299999999</v>
      </c>
      <c r="W26" s="4">
        <v>628823.67099999997</v>
      </c>
      <c r="X26" s="4">
        <f t="shared" si="1"/>
        <v>2797.6978917748916</v>
      </c>
      <c r="Y26" s="4">
        <f t="shared" si="2"/>
        <v>2008.8351212121213</v>
      </c>
      <c r="Z26" s="4">
        <f t="shared" si="3"/>
        <v>1933.3176233766233</v>
      </c>
      <c r="AA26" s="4">
        <f t="shared" si="4"/>
        <v>1743.3200909090908</v>
      </c>
    </row>
    <row r="27" spans="1:27">
      <c r="A27" t="s">
        <v>35</v>
      </c>
      <c r="B27" t="s">
        <v>33</v>
      </c>
      <c r="C27" t="s">
        <v>58</v>
      </c>
      <c r="D27" s="8">
        <v>113</v>
      </c>
      <c r="E27" s="26">
        <v>0.7</v>
      </c>
      <c r="F27" s="10">
        <v>0</v>
      </c>
      <c r="G27" s="10">
        <v>11.53</v>
      </c>
      <c r="H27" s="10">
        <v>1.8</v>
      </c>
      <c r="I27" s="10">
        <v>1.33</v>
      </c>
      <c r="J27" s="10">
        <v>14</v>
      </c>
      <c r="K27" s="10">
        <v>1.36</v>
      </c>
      <c r="L27" s="10">
        <v>15.36</v>
      </c>
      <c r="M27" s="11">
        <v>0.91145833333333337</v>
      </c>
      <c r="N27" s="10">
        <v>10.82</v>
      </c>
      <c r="O27" s="10">
        <f t="shared" si="0"/>
        <v>26.18</v>
      </c>
      <c r="P27" s="10">
        <f t="shared" si="5"/>
        <v>8.4771192798199557</v>
      </c>
      <c r="Q27" s="4">
        <v>-14490.526</v>
      </c>
      <c r="R27" s="4">
        <v>226475.56299999999</v>
      </c>
      <c r="S27" s="4">
        <v>165926.25599999999</v>
      </c>
      <c r="T27" s="4">
        <v>123424.217</v>
      </c>
      <c r="U27" s="4">
        <v>0</v>
      </c>
      <c r="V27" s="4">
        <v>392401.81900000002</v>
      </c>
      <c r="W27" s="4">
        <v>377911.29300000001</v>
      </c>
      <c r="X27" s="4">
        <f t="shared" si="1"/>
        <v>3472.582469026549</v>
      </c>
      <c r="Y27" s="4">
        <f t="shared" si="2"/>
        <v>2380.3327610619472</v>
      </c>
      <c r="Z27" s="4">
        <f t="shared" si="3"/>
        <v>2252.0980176991152</v>
      </c>
      <c r="AA27" s="4">
        <f t="shared" si="4"/>
        <v>2004.2085221238938</v>
      </c>
    </row>
    <row r="28" spans="1:27">
      <c r="A28" t="s">
        <v>32</v>
      </c>
      <c r="B28" t="s">
        <v>33</v>
      </c>
      <c r="C28" t="s">
        <v>59</v>
      </c>
      <c r="D28" s="8">
        <v>697</v>
      </c>
      <c r="E28" s="26">
        <v>1</v>
      </c>
      <c r="F28" s="10">
        <v>1</v>
      </c>
      <c r="G28" s="10">
        <v>49.3</v>
      </c>
      <c r="H28" s="10">
        <v>5.01</v>
      </c>
      <c r="I28" s="10">
        <v>10.24</v>
      </c>
      <c r="J28" s="10">
        <v>63.95</v>
      </c>
      <c r="K28" s="10">
        <v>2.5</v>
      </c>
      <c r="L28" s="10">
        <v>66.55</v>
      </c>
      <c r="M28" s="11">
        <v>0.96237772761474794</v>
      </c>
      <c r="N28" s="10">
        <v>32.21</v>
      </c>
      <c r="O28" s="10">
        <f t="shared" si="0"/>
        <v>98.759999999999991</v>
      </c>
      <c r="P28" s="10">
        <f t="shared" si="5"/>
        <v>12.833732277665256</v>
      </c>
      <c r="Q28" s="4">
        <v>-46328.118000000002</v>
      </c>
      <c r="R28" s="4">
        <v>882048.07299999997</v>
      </c>
      <c r="S28" s="4">
        <v>367237.98599999998</v>
      </c>
      <c r="T28" s="4">
        <v>279700.57</v>
      </c>
      <c r="U28" s="4">
        <v>0</v>
      </c>
      <c r="V28" s="4">
        <v>1249286.0589999999</v>
      </c>
      <c r="W28" s="4">
        <v>1202957.9410000001</v>
      </c>
      <c r="X28" s="4">
        <f t="shared" si="1"/>
        <v>1792.375981348637</v>
      </c>
      <c r="Y28" s="4">
        <f t="shared" si="2"/>
        <v>1391.0839153515062</v>
      </c>
      <c r="Z28" s="4">
        <f t="shared" si="3"/>
        <v>1324.6160272596844</v>
      </c>
      <c r="AA28" s="4">
        <f t="shared" si="4"/>
        <v>1265.4922137733142</v>
      </c>
    </row>
    <row r="29" spans="1:27">
      <c r="A29" t="s">
        <v>39</v>
      </c>
      <c r="B29" t="s">
        <v>33</v>
      </c>
      <c r="C29" t="s">
        <v>60</v>
      </c>
      <c r="D29" s="8">
        <v>350</v>
      </c>
      <c r="E29" s="26">
        <v>1</v>
      </c>
      <c r="F29" s="10">
        <v>1</v>
      </c>
      <c r="G29" s="10">
        <v>29.16</v>
      </c>
      <c r="H29" s="10">
        <v>3</v>
      </c>
      <c r="I29" s="10">
        <v>1.19</v>
      </c>
      <c r="J29" s="10">
        <v>31.68</v>
      </c>
      <c r="K29" s="10">
        <v>3.67</v>
      </c>
      <c r="L29" s="10">
        <v>35.349999999999994</v>
      </c>
      <c r="M29" s="11">
        <v>0.8961810466760961</v>
      </c>
      <c r="N29" s="10">
        <v>10</v>
      </c>
      <c r="O29" s="10">
        <f t="shared" si="0"/>
        <v>45.349999999999994</v>
      </c>
      <c r="P29" s="10">
        <f t="shared" si="5"/>
        <v>10.883084577114429</v>
      </c>
      <c r="Q29" s="4">
        <v>-20403.109</v>
      </c>
      <c r="R29" s="4">
        <v>430425.125</v>
      </c>
      <c r="S29" s="4">
        <v>224224.201</v>
      </c>
      <c r="T29" s="4">
        <v>161606.01300000001</v>
      </c>
      <c r="U29" s="4">
        <v>0</v>
      </c>
      <c r="V29" s="4">
        <v>654649.326</v>
      </c>
      <c r="W29" s="4">
        <v>634331.16599999997</v>
      </c>
      <c r="X29" s="4">
        <f t="shared" si="1"/>
        <v>1870.4266457142858</v>
      </c>
      <c r="Y29" s="4">
        <f t="shared" si="2"/>
        <v>1408.6951799999999</v>
      </c>
      <c r="Z29" s="4">
        <f t="shared" si="3"/>
        <v>1350.6432942857141</v>
      </c>
      <c r="AA29" s="4">
        <f t="shared" si="4"/>
        <v>1229.7860714285714</v>
      </c>
    </row>
    <row r="30" spans="1:27">
      <c r="A30" t="s">
        <v>47</v>
      </c>
      <c r="B30" t="s">
        <v>33</v>
      </c>
      <c r="C30" t="s">
        <v>61</v>
      </c>
      <c r="D30" s="8">
        <v>584</v>
      </c>
      <c r="E30" s="26">
        <v>1</v>
      </c>
      <c r="F30" s="10">
        <v>1</v>
      </c>
      <c r="G30" s="10">
        <v>45.5</v>
      </c>
      <c r="H30" s="10">
        <v>0</v>
      </c>
      <c r="I30" s="10">
        <v>5.34</v>
      </c>
      <c r="J30" s="10">
        <v>52.33</v>
      </c>
      <c r="K30" s="10">
        <v>0.51</v>
      </c>
      <c r="L30" s="10">
        <v>52.84</v>
      </c>
      <c r="M30" s="11">
        <v>0.99034822104466314</v>
      </c>
      <c r="N30" s="10">
        <v>3.1</v>
      </c>
      <c r="O30" s="10">
        <f t="shared" si="0"/>
        <v>55.940000000000005</v>
      </c>
      <c r="P30" s="10">
        <f t="shared" si="5"/>
        <v>12.835164835164836</v>
      </c>
      <c r="Q30" s="4">
        <v>-41013.466999999997</v>
      </c>
      <c r="R30" s="4">
        <v>668367.69499999995</v>
      </c>
      <c r="S30" s="4">
        <v>297443.20699999999</v>
      </c>
      <c r="T30" s="4">
        <v>216573.67</v>
      </c>
      <c r="U30" s="4">
        <v>0</v>
      </c>
      <c r="V30" s="4">
        <v>965810.902</v>
      </c>
      <c r="W30" s="4">
        <v>924798.03500000003</v>
      </c>
      <c r="X30" s="4">
        <f t="shared" si="1"/>
        <v>1653.7857910958903</v>
      </c>
      <c r="Y30" s="4">
        <f t="shared" si="2"/>
        <v>1282.9404657534246</v>
      </c>
      <c r="Z30" s="4">
        <f t="shared" si="3"/>
        <v>1212.7129537671233</v>
      </c>
      <c r="AA30" s="4">
        <f t="shared" si="4"/>
        <v>1144.4652311643836</v>
      </c>
    </row>
    <row r="31" spans="1:27">
      <c r="A31" t="s">
        <v>47</v>
      </c>
      <c r="B31" t="s">
        <v>33</v>
      </c>
      <c r="C31" t="s">
        <v>62</v>
      </c>
      <c r="D31" s="8">
        <v>580</v>
      </c>
      <c r="E31" s="26">
        <v>1</v>
      </c>
      <c r="F31" s="10">
        <v>1</v>
      </c>
      <c r="G31" s="10">
        <v>46.7</v>
      </c>
      <c r="H31" s="10">
        <v>3.01</v>
      </c>
      <c r="I31" s="10">
        <v>1.84</v>
      </c>
      <c r="J31" s="10">
        <v>47.96</v>
      </c>
      <c r="K31" s="10">
        <v>5.81</v>
      </c>
      <c r="L31" s="10">
        <v>53.550000000000004</v>
      </c>
      <c r="M31" s="11">
        <v>0.89194718244374183</v>
      </c>
      <c r="N31" s="10">
        <v>19.510000000000002</v>
      </c>
      <c r="O31" s="10">
        <f t="shared" si="0"/>
        <v>73.06</v>
      </c>
      <c r="P31" s="10">
        <f t="shared" si="5"/>
        <v>11.667672500502917</v>
      </c>
      <c r="Q31" s="4">
        <v>-40234.438000000002</v>
      </c>
      <c r="R31" s="4">
        <v>736422.10499999998</v>
      </c>
      <c r="S31" s="4">
        <v>243711.4</v>
      </c>
      <c r="T31" s="4">
        <v>167334.598</v>
      </c>
      <c r="U31" s="4">
        <v>0</v>
      </c>
      <c r="V31" s="4">
        <v>980133.505</v>
      </c>
      <c r="W31" s="4">
        <v>939899.06700000004</v>
      </c>
      <c r="X31" s="4">
        <f t="shared" si="1"/>
        <v>1689.885353448276</v>
      </c>
      <c r="Y31" s="4">
        <f t="shared" si="2"/>
        <v>1401.377425862069</v>
      </c>
      <c r="Z31" s="4">
        <f t="shared" si="3"/>
        <v>1332.0077051724138</v>
      </c>
      <c r="AA31" s="4">
        <f t="shared" si="4"/>
        <v>1269.6932844827586</v>
      </c>
    </row>
    <row r="32" spans="1:27">
      <c r="A32" t="s">
        <v>47</v>
      </c>
      <c r="B32" t="s">
        <v>33</v>
      </c>
      <c r="C32" t="s">
        <v>63</v>
      </c>
      <c r="D32" s="8">
        <v>599</v>
      </c>
      <c r="E32" s="26">
        <v>1</v>
      </c>
      <c r="F32" s="10">
        <v>2</v>
      </c>
      <c r="G32" s="10">
        <v>45.25</v>
      </c>
      <c r="H32" s="10">
        <v>3.04</v>
      </c>
      <c r="I32" s="10">
        <v>5.05</v>
      </c>
      <c r="J32" s="10">
        <v>53.17</v>
      </c>
      <c r="K32" s="10">
        <v>3.17</v>
      </c>
      <c r="L32" s="10">
        <v>56.339999999999996</v>
      </c>
      <c r="M32" s="11">
        <v>0.94373446929357474</v>
      </c>
      <c r="N32" s="10">
        <v>32.74</v>
      </c>
      <c r="O32" s="10">
        <f t="shared" si="0"/>
        <v>89.08</v>
      </c>
      <c r="P32" s="10">
        <f t="shared" si="5"/>
        <v>12.404224477117415</v>
      </c>
      <c r="Q32" s="4">
        <v>-45478.033000000003</v>
      </c>
      <c r="R32" s="4">
        <v>784415.14399999997</v>
      </c>
      <c r="S32" s="4">
        <v>430032.16700000002</v>
      </c>
      <c r="T32" s="4">
        <v>352130.538</v>
      </c>
      <c r="U32" s="4">
        <v>0</v>
      </c>
      <c r="V32" s="4">
        <v>1214447.311</v>
      </c>
      <c r="W32" s="4">
        <v>1168969.2779999999</v>
      </c>
      <c r="X32" s="4">
        <f t="shared" si="1"/>
        <v>2027.4579482470785</v>
      </c>
      <c r="Y32" s="4">
        <f t="shared" si="2"/>
        <v>1439.5939449081804</v>
      </c>
      <c r="Z32" s="4">
        <f t="shared" si="3"/>
        <v>1363.6706844741236</v>
      </c>
      <c r="AA32" s="4">
        <f t="shared" si="4"/>
        <v>1309.5411419031718</v>
      </c>
    </row>
    <row r="33" spans="1:27">
      <c r="A33" t="s">
        <v>47</v>
      </c>
      <c r="B33" t="s">
        <v>33</v>
      </c>
      <c r="C33" t="s">
        <v>64</v>
      </c>
      <c r="D33" s="8">
        <v>515</v>
      </c>
      <c r="E33" s="26">
        <v>1</v>
      </c>
      <c r="F33" s="10">
        <v>2</v>
      </c>
      <c r="G33" s="10">
        <v>38.659999999999997</v>
      </c>
      <c r="H33" s="10">
        <v>1</v>
      </c>
      <c r="I33" s="10">
        <v>5.82</v>
      </c>
      <c r="J33" s="10">
        <v>44.61</v>
      </c>
      <c r="K33" s="10">
        <v>2.87</v>
      </c>
      <c r="L33" s="10">
        <v>48.48</v>
      </c>
      <c r="M33" s="11">
        <v>0.93955349620893014</v>
      </c>
      <c r="N33" s="10">
        <v>22.68</v>
      </c>
      <c r="O33" s="10">
        <f t="shared" si="0"/>
        <v>71.16</v>
      </c>
      <c r="P33" s="10">
        <f t="shared" si="5"/>
        <v>12.985375693393848</v>
      </c>
      <c r="Q33" s="4">
        <v>-34018.205000000002</v>
      </c>
      <c r="R33" s="4">
        <v>625405.37399999995</v>
      </c>
      <c r="S33" s="4">
        <v>336584.27299999999</v>
      </c>
      <c r="T33" s="4">
        <v>258548.93900000001</v>
      </c>
      <c r="U33" s="4">
        <v>0</v>
      </c>
      <c r="V33" s="4">
        <v>961989.647</v>
      </c>
      <c r="W33" s="4">
        <v>927971.44200000004</v>
      </c>
      <c r="X33" s="4">
        <f t="shared" si="1"/>
        <v>1867.9410621359223</v>
      </c>
      <c r="Y33" s="4">
        <f t="shared" si="2"/>
        <v>1365.9042873786407</v>
      </c>
      <c r="Z33" s="4">
        <f t="shared" si="3"/>
        <v>1299.8495203883497</v>
      </c>
      <c r="AA33" s="4">
        <f t="shared" si="4"/>
        <v>1214.3793669902911</v>
      </c>
    </row>
    <row r="34" spans="1:27">
      <c r="A34" t="s">
        <v>39</v>
      </c>
      <c r="B34" t="s">
        <v>33</v>
      </c>
      <c r="C34" t="s">
        <v>65</v>
      </c>
      <c r="D34" s="8">
        <v>399</v>
      </c>
      <c r="E34" s="26">
        <v>1</v>
      </c>
      <c r="F34" s="10">
        <v>1.7</v>
      </c>
      <c r="G34" s="10">
        <v>28.96</v>
      </c>
      <c r="H34" s="10">
        <v>1</v>
      </c>
      <c r="I34" s="10">
        <v>2.2400000000000002</v>
      </c>
      <c r="J34" s="10">
        <v>33.19</v>
      </c>
      <c r="K34" s="10">
        <v>1.71</v>
      </c>
      <c r="L34" s="10">
        <v>34.9</v>
      </c>
      <c r="M34" s="11">
        <v>0.95100286532951284</v>
      </c>
      <c r="N34" s="10">
        <v>11.47</v>
      </c>
      <c r="O34" s="10">
        <f t="shared" si="0"/>
        <v>46.37</v>
      </c>
      <c r="P34" s="10">
        <f t="shared" si="5"/>
        <v>13.317757009345794</v>
      </c>
      <c r="Q34" s="4">
        <v>-27033.047999999999</v>
      </c>
      <c r="R34" s="4">
        <v>446854.52100000001</v>
      </c>
      <c r="S34" s="4">
        <v>212389.35399999999</v>
      </c>
      <c r="T34" s="4">
        <v>164512.34599999999</v>
      </c>
      <c r="U34" s="4">
        <v>0</v>
      </c>
      <c r="V34" s="4">
        <v>659243.875</v>
      </c>
      <c r="W34" s="4">
        <v>632210.82700000005</v>
      </c>
      <c r="X34" s="4">
        <f t="shared" si="1"/>
        <v>1652.2402882205513</v>
      </c>
      <c r="Y34" s="4">
        <f t="shared" si="2"/>
        <v>1239.9286441102756</v>
      </c>
      <c r="Z34" s="4">
        <f t="shared" si="3"/>
        <v>1172.1766441102757</v>
      </c>
      <c r="AA34" s="4">
        <f t="shared" si="4"/>
        <v>1119.9361428571428</v>
      </c>
    </row>
    <row r="35" spans="1:27">
      <c r="A35" t="s">
        <v>47</v>
      </c>
      <c r="B35" t="s">
        <v>33</v>
      </c>
      <c r="C35" t="s">
        <v>66</v>
      </c>
      <c r="D35" s="8">
        <v>518</v>
      </c>
      <c r="E35" s="26">
        <v>1</v>
      </c>
      <c r="F35" s="10">
        <v>0</v>
      </c>
      <c r="G35" s="10">
        <v>43.42</v>
      </c>
      <c r="H35" s="10">
        <v>1</v>
      </c>
      <c r="I35" s="10">
        <v>3.59</v>
      </c>
      <c r="J35" s="10">
        <v>43.06</v>
      </c>
      <c r="K35" s="10">
        <v>4.9000000000000004</v>
      </c>
      <c r="L35" s="10">
        <v>49.010000000000005</v>
      </c>
      <c r="M35" s="11">
        <v>0.89783152627189322</v>
      </c>
      <c r="N35" s="10">
        <v>25.87</v>
      </c>
      <c r="O35" s="10">
        <f t="shared" si="0"/>
        <v>74.88000000000001</v>
      </c>
      <c r="P35" s="10">
        <f t="shared" si="5"/>
        <v>11.661413777577668</v>
      </c>
      <c r="Q35" s="4">
        <v>-31212.732</v>
      </c>
      <c r="R35" s="4">
        <v>656819.80200000003</v>
      </c>
      <c r="S35" s="4">
        <v>301559.70899999997</v>
      </c>
      <c r="T35" s="4">
        <v>230408.91800000001</v>
      </c>
      <c r="U35" s="4">
        <v>0</v>
      </c>
      <c r="V35" s="4">
        <v>958379.51100000006</v>
      </c>
      <c r="W35" s="4">
        <v>927166.77899999998</v>
      </c>
      <c r="X35" s="4">
        <f t="shared" si="1"/>
        <v>1850.1534961389962</v>
      </c>
      <c r="Y35" s="4">
        <f t="shared" si="2"/>
        <v>1405.3486351351353</v>
      </c>
      <c r="Z35" s="4">
        <f t="shared" si="3"/>
        <v>1345.0923957528958</v>
      </c>
      <c r="AA35" s="4">
        <f t="shared" si="4"/>
        <v>1267.9918957528957</v>
      </c>
    </row>
    <row r="36" spans="1:27">
      <c r="A36" t="s">
        <v>37</v>
      </c>
      <c r="B36" t="s">
        <v>33</v>
      </c>
      <c r="C36" t="s">
        <v>67</v>
      </c>
      <c r="D36" s="8">
        <v>474</v>
      </c>
      <c r="E36" s="26">
        <v>1</v>
      </c>
      <c r="F36" s="10">
        <v>1</v>
      </c>
      <c r="G36" s="10">
        <v>39.14</v>
      </c>
      <c r="H36" s="10">
        <v>2</v>
      </c>
      <c r="I36" s="10">
        <v>5.46</v>
      </c>
      <c r="J36" s="10">
        <v>45.96</v>
      </c>
      <c r="K36" s="10">
        <v>2.64</v>
      </c>
      <c r="L36" s="10">
        <v>48.6</v>
      </c>
      <c r="M36" s="11">
        <v>0.94567901234567897</v>
      </c>
      <c r="N36" s="10">
        <v>25.39</v>
      </c>
      <c r="O36" s="10">
        <f t="shared" si="0"/>
        <v>73.990000000000009</v>
      </c>
      <c r="P36" s="10">
        <f t="shared" si="5"/>
        <v>11.521633446767137</v>
      </c>
      <c r="Q36" s="4">
        <v>-32674.172999999999</v>
      </c>
      <c r="R36" s="4">
        <v>615690.22400000005</v>
      </c>
      <c r="S36" s="4">
        <v>363866.08500000002</v>
      </c>
      <c r="T36" s="4">
        <v>289816.239</v>
      </c>
      <c r="U36" s="4">
        <v>0</v>
      </c>
      <c r="V36" s="4">
        <v>979556.30900000001</v>
      </c>
      <c r="W36" s="4">
        <v>946882.13600000006</v>
      </c>
      <c r="X36" s="4">
        <f t="shared" si="1"/>
        <v>2066.5744915611813</v>
      </c>
      <c r="Y36" s="4">
        <f t="shared" si="2"/>
        <v>1455.1478270042196</v>
      </c>
      <c r="Z36" s="4">
        <f t="shared" si="3"/>
        <v>1386.21497257384</v>
      </c>
      <c r="AA36" s="4">
        <f t="shared" si="4"/>
        <v>1298.9245232067512</v>
      </c>
    </row>
    <row r="37" spans="1:27">
      <c r="A37" t="s">
        <v>56</v>
      </c>
      <c r="B37" t="s">
        <v>33</v>
      </c>
      <c r="C37" t="s">
        <v>68</v>
      </c>
      <c r="D37" s="8">
        <v>216</v>
      </c>
      <c r="E37" s="26">
        <v>1</v>
      </c>
      <c r="F37" s="10">
        <v>0</v>
      </c>
      <c r="G37" s="10">
        <v>19.64</v>
      </c>
      <c r="H37" s="10">
        <v>0.81</v>
      </c>
      <c r="I37" s="10">
        <v>1</v>
      </c>
      <c r="J37" s="10">
        <v>18.850000000000001</v>
      </c>
      <c r="K37" s="10">
        <v>3.6</v>
      </c>
      <c r="L37" s="10">
        <v>22.45</v>
      </c>
      <c r="M37" s="11">
        <v>0.83964365256124718</v>
      </c>
      <c r="N37" s="10">
        <v>13.92</v>
      </c>
      <c r="O37" s="10">
        <f t="shared" si="0"/>
        <v>36.369999999999997</v>
      </c>
      <c r="P37" s="10">
        <f t="shared" si="5"/>
        <v>10.562347188264059</v>
      </c>
      <c r="Q37" s="4">
        <v>-17458.964</v>
      </c>
      <c r="R37" s="4">
        <v>332795.74</v>
      </c>
      <c r="S37" s="4">
        <v>188638.45300000001</v>
      </c>
      <c r="T37" s="4">
        <v>150824.43100000001</v>
      </c>
      <c r="U37" s="4">
        <v>0</v>
      </c>
      <c r="V37" s="4">
        <v>521434.19300000003</v>
      </c>
      <c r="W37" s="4">
        <v>503975.22899999999</v>
      </c>
      <c r="X37" s="4">
        <f t="shared" si="1"/>
        <v>2414.0471898148148</v>
      </c>
      <c r="Y37" s="4">
        <f t="shared" si="2"/>
        <v>1715.7859351851851</v>
      </c>
      <c r="Z37" s="4">
        <f t="shared" si="3"/>
        <v>1634.9573981481478</v>
      </c>
      <c r="AA37" s="4">
        <f t="shared" si="4"/>
        <v>1540.7210185185186</v>
      </c>
    </row>
    <row r="38" spans="1:27">
      <c r="A38" t="s">
        <v>32</v>
      </c>
      <c r="B38" t="s">
        <v>33</v>
      </c>
      <c r="C38" t="s">
        <v>69</v>
      </c>
      <c r="D38" s="8">
        <v>640</v>
      </c>
      <c r="E38" s="26">
        <v>1</v>
      </c>
      <c r="F38" s="10">
        <v>1</v>
      </c>
      <c r="G38" s="10">
        <v>56.4</v>
      </c>
      <c r="H38" s="10">
        <v>2.25</v>
      </c>
      <c r="I38" s="10">
        <v>0</v>
      </c>
      <c r="J38" s="10">
        <v>58.1</v>
      </c>
      <c r="K38" s="10">
        <v>3.53</v>
      </c>
      <c r="L38" s="10">
        <v>60.65</v>
      </c>
      <c r="M38" s="11">
        <v>0.94272269998377412</v>
      </c>
      <c r="N38" s="10">
        <v>30.48</v>
      </c>
      <c r="O38" s="10">
        <f t="shared" si="0"/>
        <v>91.13</v>
      </c>
      <c r="P38" s="10">
        <f t="shared" si="5"/>
        <v>10.912190963341859</v>
      </c>
      <c r="Q38" s="4">
        <v>-43499.309000000001</v>
      </c>
      <c r="R38" s="4">
        <v>821406.07900000003</v>
      </c>
      <c r="S38" s="4">
        <v>275092.29800000001</v>
      </c>
      <c r="T38" s="4">
        <v>173420.72099999999</v>
      </c>
      <c r="U38" s="4">
        <v>0</v>
      </c>
      <c r="V38" s="4">
        <v>1096498.3770000001</v>
      </c>
      <c r="W38" s="4">
        <v>1052999.0730000001</v>
      </c>
      <c r="X38" s="4">
        <f t="shared" si="1"/>
        <v>1713.2787140625001</v>
      </c>
      <c r="Y38" s="4">
        <f t="shared" si="2"/>
        <v>1442.3088375000002</v>
      </c>
      <c r="Z38" s="4">
        <f t="shared" si="3"/>
        <v>1374.341175</v>
      </c>
      <c r="AA38" s="4">
        <f t="shared" si="4"/>
        <v>1283.4469984375</v>
      </c>
    </row>
    <row r="39" spans="1:27">
      <c r="A39" t="s">
        <v>47</v>
      </c>
      <c r="B39" t="s">
        <v>33</v>
      </c>
      <c r="C39" t="s">
        <v>70</v>
      </c>
      <c r="D39" s="12">
        <v>533</v>
      </c>
      <c r="E39" s="26">
        <v>2</v>
      </c>
      <c r="F39" s="9">
        <v>2</v>
      </c>
      <c r="G39" s="9">
        <v>50.26</v>
      </c>
      <c r="H39" s="9">
        <v>4</v>
      </c>
      <c r="I39" s="9">
        <v>2.82</v>
      </c>
      <c r="J39" s="10">
        <v>56.08</v>
      </c>
      <c r="K39" s="10">
        <v>5</v>
      </c>
      <c r="L39" s="9">
        <v>61.08</v>
      </c>
      <c r="M39" s="11">
        <v>0.91814014407334643</v>
      </c>
      <c r="N39" s="10">
        <v>21.79</v>
      </c>
      <c r="O39" s="10">
        <f t="shared" si="0"/>
        <v>82.87</v>
      </c>
      <c r="P39" s="10">
        <f t="shared" si="5"/>
        <v>9.8230740877257645</v>
      </c>
      <c r="Q39" s="4">
        <v>-36705.69</v>
      </c>
      <c r="R39" s="4">
        <v>741210.50600000005</v>
      </c>
      <c r="S39" s="4">
        <v>408791.40700000001</v>
      </c>
      <c r="T39" s="4">
        <v>304337.36599999998</v>
      </c>
      <c r="U39" s="4">
        <v>0</v>
      </c>
      <c r="V39" s="4">
        <v>1150001.9129999999</v>
      </c>
      <c r="W39" s="4">
        <v>1113297.6100000001</v>
      </c>
      <c r="X39" s="4">
        <f t="shared" si="1"/>
        <v>2157.6020881801123</v>
      </c>
      <c r="Y39" s="4">
        <f t="shared" si="2"/>
        <v>1586.6126585365855</v>
      </c>
      <c r="Z39" s="4">
        <f t="shared" si="3"/>
        <v>1517.7490506566608</v>
      </c>
      <c r="AA39" s="4">
        <f t="shared" si="4"/>
        <v>1390.6388480300188</v>
      </c>
    </row>
    <row r="40" spans="1:27">
      <c r="A40" t="s">
        <v>39</v>
      </c>
      <c r="B40" t="s">
        <v>33</v>
      </c>
      <c r="C40" t="s">
        <v>71</v>
      </c>
      <c r="D40" s="8">
        <v>334</v>
      </c>
      <c r="E40" s="26">
        <v>1</v>
      </c>
      <c r="F40" s="10">
        <v>1</v>
      </c>
      <c r="G40" s="10">
        <v>25.95</v>
      </c>
      <c r="H40" s="10">
        <v>2</v>
      </c>
      <c r="I40" s="10">
        <v>2.9</v>
      </c>
      <c r="J40" s="10">
        <v>28.71</v>
      </c>
      <c r="K40" s="10">
        <v>2.8</v>
      </c>
      <c r="L40" s="10">
        <v>32.85</v>
      </c>
      <c r="M40" s="11">
        <v>0.91113932085052363</v>
      </c>
      <c r="N40" s="10">
        <v>18.29</v>
      </c>
      <c r="O40" s="10">
        <f t="shared" si="0"/>
        <v>51.14</v>
      </c>
      <c r="P40" s="10">
        <f t="shared" si="5"/>
        <v>11.949910554561718</v>
      </c>
      <c r="Q40" s="4">
        <v>-22522.035</v>
      </c>
      <c r="R40" s="4">
        <v>451963.27600000001</v>
      </c>
      <c r="S40" s="4">
        <v>285743.06699999998</v>
      </c>
      <c r="T40" s="4">
        <v>226986.98300000001</v>
      </c>
      <c r="U40" s="4">
        <v>0</v>
      </c>
      <c r="V40" s="4">
        <v>737706.34299999999</v>
      </c>
      <c r="W40" s="4">
        <v>715184.30799999996</v>
      </c>
      <c r="X40" s="4">
        <f t="shared" si="1"/>
        <v>2208.7016257485029</v>
      </c>
      <c r="Y40" s="4">
        <f t="shared" si="2"/>
        <v>1529.0998802395209</v>
      </c>
      <c r="Z40" s="4">
        <f t="shared" si="3"/>
        <v>1461.6686377245508</v>
      </c>
      <c r="AA40" s="4">
        <f t="shared" si="4"/>
        <v>1353.1834610778444</v>
      </c>
    </row>
    <row r="41" spans="1:27">
      <c r="A41" t="s">
        <v>39</v>
      </c>
      <c r="B41" t="s">
        <v>33</v>
      </c>
      <c r="C41" t="s">
        <v>72</v>
      </c>
      <c r="D41" s="8">
        <v>338</v>
      </c>
      <c r="E41" s="26">
        <v>1</v>
      </c>
      <c r="F41" s="10">
        <v>1</v>
      </c>
      <c r="G41" s="10">
        <v>30.03</v>
      </c>
      <c r="H41" s="10">
        <v>2</v>
      </c>
      <c r="I41" s="10">
        <v>3.51</v>
      </c>
      <c r="J41" s="10">
        <v>35.869999999999997</v>
      </c>
      <c r="K41" s="10">
        <v>1.67</v>
      </c>
      <c r="L41" s="10">
        <v>37.54</v>
      </c>
      <c r="M41" s="11">
        <v>0.95551411827384114</v>
      </c>
      <c r="N41" s="10">
        <v>14.49</v>
      </c>
      <c r="O41" s="10">
        <f t="shared" si="0"/>
        <v>52.03</v>
      </c>
      <c r="P41" s="10">
        <f t="shared" si="5"/>
        <v>10.552606931002185</v>
      </c>
      <c r="Q41" s="4">
        <v>-24133.923999999999</v>
      </c>
      <c r="R41" s="4">
        <v>526776.98899999994</v>
      </c>
      <c r="S41" s="4">
        <v>305613.28700000001</v>
      </c>
      <c r="T41" s="4">
        <v>236187.68599999999</v>
      </c>
      <c r="U41" s="4">
        <v>0</v>
      </c>
      <c r="V41" s="4">
        <v>832390.27599999995</v>
      </c>
      <c r="W41" s="4">
        <v>808256.35199999996</v>
      </c>
      <c r="X41" s="4">
        <f t="shared" si="1"/>
        <v>2462.693124260355</v>
      </c>
      <c r="Y41" s="4">
        <f t="shared" si="2"/>
        <v>1763.9129881656804</v>
      </c>
      <c r="Z41" s="4">
        <f t="shared" si="3"/>
        <v>1692.5108461538462</v>
      </c>
      <c r="AA41" s="4">
        <f t="shared" si="4"/>
        <v>1558.5118017751477</v>
      </c>
    </row>
    <row r="42" spans="1:27">
      <c r="A42" t="s">
        <v>32</v>
      </c>
      <c r="B42" t="s">
        <v>73</v>
      </c>
      <c r="C42" t="s">
        <v>74</v>
      </c>
      <c r="D42" s="8">
        <v>615</v>
      </c>
      <c r="E42" s="26">
        <v>1</v>
      </c>
      <c r="F42" s="10">
        <v>1</v>
      </c>
      <c r="G42" s="10">
        <v>48.7</v>
      </c>
      <c r="H42" s="10">
        <v>5</v>
      </c>
      <c r="I42" s="10">
        <v>20.94</v>
      </c>
      <c r="J42" s="10">
        <v>60.07</v>
      </c>
      <c r="K42" s="10">
        <v>17.59</v>
      </c>
      <c r="L42" s="10">
        <v>76.64</v>
      </c>
      <c r="M42" s="11">
        <v>0.77349987123358233</v>
      </c>
      <c r="N42" s="10">
        <v>43.81</v>
      </c>
      <c r="O42" s="10">
        <f t="shared" si="0"/>
        <v>120.45</v>
      </c>
      <c r="P42" s="10">
        <f t="shared" si="5"/>
        <v>11.452513966480446</v>
      </c>
      <c r="Q42" s="4">
        <v>-54222.32</v>
      </c>
      <c r="R42" s="4">
        <v>1068928.8489999999</v>
      </c>
      <c r="S42" s="4">
        <v>322902.53000000003</v>
      </c>
      <c r="T42" s="4">
        <v>203612.652</v>
      </c>
      <c r="U42" s="4">
        <v>0</v>
      </c>
      <c r="V42" s="4">
        <v>1391831.379</v>
      </c>
      <c r="W42" s="4">
        <v>1337609.0589999999</v>
      </c>
      <c r="X42" s="4">
        <f t="shared" si="1"/>
        <v>2263.1404536585364</v>
      </c>
      <c r="Y42" s="4">
        <f t="shared" si="2"/>
        <v>1932.0629707317073</v>
      </c>
      <c r="Z42" s="4">
        <f t="shared" si="3"/>
        <v>1843.8965967479674</v>
      </c>
      <c r="AA42" s="4">
        <f t="shared" si="4"/>
        <v>1738.0956894308943</v>
      </c>
    </row>
    <row r="43" spans="1:27">
      <c r="A43" t="s">
        <v>32</v>
      </c>
      <c r="B43" t="s">
        <v>73</v>
      </c>
      <c r="C43" t="s">
        <v>75</v>
      </c>
      <c r="D43" s="8">
        <v>884</v>
      </c>
      <c r="E43" s="26">
        <v>1</v>
      </c>
      <c r="F43" s="10">
        <v>2</v>
      </c>
      <c r="G43" s="10">
        <v>72.5</v>
      </c>
      <c r="H43" s="10">
        <v>4</v>
      </c>
      <c r="I43" s="10">
        <v>11.76</v>
      </c>
      <c r="J43" s="10">
        <v>79.180000000000007</v>
      </c>
      <c r="K43" s="10">
        <v>13.1</v>
      </c>
      <c r="L43" s="10">
        <v>91.26</v>
      </c>
      <c r="M43" s="11">
        <v>0.85804074555700049</v>
      </c>
      <c r="N43" s="10">
        <v>55.52</v>
      </c>
      <c r="O43" s="10">
        <f t="shared" si="0"/>
        <v>146.78</v>
      </c>
      <c r="P43" s="10">
        <f t="shared" si="5"/>
        <v>11.555555555555555</v>
      </c>
      <c r="Q43" s="4">
        <v>-86486.159</v>
      </c>
      <c r="R43" s="4">
        <v>1235037.4169999999</v>
      </c>
      <c r="S43" s="4">
        <v>518200.46600000001</v>
      </c>
      <c r="T43" s="4">
        <v>342265.48800000001</v>
      </c>
      <c r="U43" s="4">
        <v>0</v>
      </c>
      <c r="V43" s="4">
        <v>1753237.8829999999</v>
      </c>
      <c r="W43" s="4">
        <v>1666751.7239999999</v>
      </c>
      <c r="X43" s="4">
        <f t="shared" si="1"/>
        <v>1983.3007726244343</v>
      </c>
      <c r="Y43" s="4">
        <f t="shared" si="2"/>
        <v>1596.1226187782806</v>
      </c>
      <c r="Z43" s="4">
        <f t="shared" si="3"/>
        <v>1498.2875972850679</v>
      </c>
      <c r="AA43" s="4">
        <f t="shared" si="4"/>
        <v>1397.1011504524886</v>
      </c>
    </row>
    <row r="44" spans="1:27">
      <c r="A44" t="s">
        <v>32</v>
      </c>
      <c r="B44" t="s">
        <v>73</v>
      </c>
      <c r="C44" t="s">
        <v>76</v>
      </c>
      <c r="D44" s="8">
        <v>605</v>
      </c>
      <c r="E44" s="26">
        <v>1</v>
      </c>
      <c r="F44" s="10">
        <v>1</v>
      </c>
      <c r="G44" s="10">
        <v>45.3</v>
      </c>
      <c r="H44" s="10">
        <v>3</v>
      </c>
      <c r="I44" s="10">
        <v>5.41</v>
      </c>
      <c r="J44" s="10">
        <v>50.03</v>
      </c>
      <c r="K44" s="10">
        <v>6.63</v>
      </c>
      <c r="L44" s="10">
        <v>55.709999999999994</v>
      </c>
      <c r="M44" s="11">
        <v>0.88298623367454987</v>
      </c>
      <c r="N44" s="10">
        <v>29.07</v>
      </c>
      <c r="O44" s="10">
        <f t="shared" si="0"/>
        <v>84.78</v>
      </c>
      <c r="P44" s="10">
        <f t="shared" si="5"/>
        <v>12.525879917184266</v>
      </c>
      <c r="Q44" s="4">
        <v>-60064.726000000002</v>
      </c>
      <c r="R44" s="4">
        <v>745455.89</v>
      </c>
      <c r="S44" s="4">
        <v>254074.845</v>
      </c>
      <c r="T44" s="4">
        <v>167087.484</v>
      </c>
      <c r="U44" s="4">
        <v>0</v>
      </c>
      <c r="V44" s="4">
        <v>999530.73499999999</v>
      </c>
      <c r="W44" s="4">
        <v>939466.00899999996</v>
      </c>
      <c r="X44" s="4">
        <f t="shared" si="1"/>
        <v>1652.1169173553719</v>
      </c>
      <c r="Y44" s="4">
        <f t="shared" si="2"/>
        <v>1375.9392578512395</v>
      </c>
      <c r="Z44" s="4">
        <f t="shared" si="3"/>
        <v>1276.6587190082644</v>
      </c>
      <c r="AA44" s="4">
        <f t="shared" si="4"/>
        <v>1232.1584958677686</v>
      </c>
    </row>
    <row r="45" spans="1:27">
      <c r="A45" t="s">
        <v>39</v>
      </c>
      <c r="B45" t="s">
        <v>73</v>
      </c>
      <c r="C45" t="s">
        <v>77</v>
      </c>
      <c r="D45" s="8">
        <v>351</v>
      </c>
      <c r="E45" s="26">
        <v>1</v>
      </c>
      <c r="F45" s="10">
        <v>1</v>
      </c>
      <c r="G45" s="10">
        <v>32.24</v>
      </c>
      <c r="H45" s="10">
        <v>2</v>
      </c>
      <c r="I45" s="10">
        <v>7.93</v>
      </c>
      <c r="J45" s="10">
        <v>37.369999999999997</v>
      </c>
      <c r="K45" s="10">
        <v>6.8</v>
      </c>
      <c r="L45" s="10">
        <v>44.17</v>
      </c>
      <c r="M45" s="11">
        <v>0.84604935476567811</v>
      </c>
      <c r="N45" s="10">
        <v>20.97</v>
      </c>
      <c r="O45" s="10">
        <f t="shared" si="0"/>
        <v>65.14</v>
      </c>
      <c r="P45" s="10">
        <f t="shared" si="5"/>
        <v>10.251168224299064</v>
      </c>
      <c r="Q45" s="4">
        <v>-34216.633999999998</v>
      </c>
      <c r="R45" s="4">
        <v>617794.69499999995</v>
      </c>
      <c r="S45" s="4">
        <v>156725.016</v>
      </c>
      <c r="T45" s="4">
        <v>86408.856</v>
      </c>
      <c r="U45" s="4">
        <v>0</v>
      </c>
      <c r="V45" s="4">
        <v>774519.71100000001</v>
      </c>
      <c r="W45" s="4">
        <v>740303.07700000005</v>
      </c>
      <c r="X45" s="4">
        <f t="shared" si="1"/>
        <v>2206.6088632478632</v>
      </c>
      <c r="Y45" s="4">
        <f t="shared" si="2"/>
        <v>1960.4297863247862</v>
      </c>
      <c r="Z45" s="4">
        <f t="shared" si="3"/>
        <v>1862.9464985754987</v>
      </c>
      <c r="AA45" s="4">
        <f t="shared" si="4"/>
        <v>1760.0988461538459</v>
      </c>
    </row>
    <row r="46" spans="1:27">
      <c r="A46" t="s">
        <v>37</v>
      </c>
      <c r="B46" t="s">
        <v>73</v>
      </c>
      <c r="C46" t="s">
        <v>78</v>
      </c>
      <c r="D46" s="8">
        <v>457</v>
      </c>
      <c r="E46" s="26">
        <v>1</v>
      </c>
      <c r="F46" s="10">
        <v>1</v>
      </c>
      <c r="G46" s="10">
        <v>37.909999999999997</v>
      </c>
      <c r="H46" s="10">
        <v>1</v>
      </c>
      <c r="I46" s="10">
        <v>3.02</v>
      </c>
      <c r="J46" s="10">
        <v>41.85</v>
      </c>
      <c r="K46" s="10">
        <v>2.08</v>
      </c>
      <c r="L46" s="10">
        <v>43.93</v>
      </c>
      <c r="M46" s="11">
        <v>0.95265194627816985</v>
      </c>
      <c r="N46" s="10">
        <v>20.5</v>
      </c>
      <c r="O46" s="10">
        <f t="shared" si="0"/>
        <v>64.430000000000007</v>
      </c>
      <c r="P46" s="10">
        <f t="shared" si="5"/>
        <v>11.745052685684914</v>
      </c>
      <c r="Q46" s="4">
        <v>-44918.891000000003</v>
      </c>
      <c r="R46" s="4">
        <v>587957.16500000004</v>
      </c>
      <c r="S46" s="4">
        <v>224400.486</v>
      </c>
      <c r="T46" s="4">
        <v>139842.31200000001</v>
      </c>
      <c r="U46" s="4">
        <v>0</v>
      </c>
      <c r="V46" s="4">
        <v>812357.65099999995</v>
      </c>
      <c r="W46" s="4">
        <v>767438.76</v>
      </c>
      <c r="X46" s="4">
        <f t="shared" si="1"/>
        <v>1777.5878577680523</v>
      </c>
      <c r="Y46" s="4">
        <f t="shared" si="2"/>
        <v>1471.5871750547044</v>
      </c>
      <c r="Z46" s="4">
        <f t="shared" si="3"/>
        <v>1373.2963851203501</v>
      </c>
      <c r="AA46" s="4">
        <f t="shared" si="4"/>
        <v>1286.5583479212255</v>
      </c>
    </row>
    <row r="47" spans="1:27">
      <c r="A47" t="s">
        <v>47</v>
      </c>
      <c r="B47" t="s">
        <v>73</v>
      </c>
      <c r="C47" t="s">
        <v>79</v>
      </c>
      <c r="D47" s="8">
        <v>583</v>
      </c>
      <c r="E47" s="26">
        <v>1</v>
      </c>
      <c r="F47" s="10">
        <v>1</v>
      </c>
      <c r="G47" s="10">
        <v>42.7</v>
      </c>
      <c r="H47" s="10">
        <v>4.3</v>
      </c>
      <c r="I47" s="10">
        <v>8.57</v>
      </c>
      <c r="J47" s="10">
        <v>56.63</v>
      </c>
      <c r="K47" s="10">
        <v>1.91</v>
      </c>
      <c r="L47" s="10">
        <v>57.57</v>
      </c>
      <c r="M47" s="11">
        <v>0.9673727365903656</v>
      </c>
      <c r="N47" s="10">
        <v>37.58</v>
      </c>
      <c r="O47" s="10">
        <f t="shared" si="0"/>
        <v>95.15</v>
      </c>
      <c r="P47" s="10">
        <f t="shared" si="5"/>
        <v>12.404255319148936</v>
      </c>
      <c r="Q47" s="4">
        <v>-53268.622000000003</v>
      </c>
      <c r="R47" s="4">
        <v>880121.51399999997</v>
      </c>
      <c r="S47" s="4">
        <v>269626.72100000002</v>
      </c>
      <c r="T47" s="4">
        <v>171127.03200000001</v>
      </c>
      <c r="U47" s="4">
        <v>0</v>
      </c>
      <c r="V47" s="4">
        <v>1149748.2350000001</v>
      </c>
      <c r="W47" s="4">
        <v>1096479.6129999999</v>
      </c>
      <c r="X47" s="4">
        <f t="shared" si="1"/>
        <v>1972.1239022298457</v>
      </c>
      <c r="Y47" s="4">
        <f t="shared" si="2"/>
        <v>1678.5955454545456</v>
      </c>
      <c r="Z47" s="4">
        <f t="shared" si="3"/>
        <v>1587.2256963979414</v>
      </c>
      <c r="AA47" s="4">
        <f t="shared" si="4"/>
        <v>1509.6423910806175</v>
      </c>
    </row>
    <row r="48" spans="1:27">
      <c r="A48" t="s">
        <v>37</v>
      </c>
      <c r="B48" t="s">
        <v>73</v>
      </c>
      <c r="C48" t="s">
        <v>80</v>
      </c>
      <c r="D48" s="8">
        <v>432</v>
      </c>
      <c r="E48" s="26">
        <v>1</v>
      </c>
      <c r="F48" s="10">
        <v>1</v>
      </c>
      <c r="G48" s="10">
        <v>36.94</v>
      </c>
      <c r="H48" s="10">
        <v>0</v>
      </c>
      <c r="I48" s="10">
        <v>4.47</v>
      </c>
      <c r="J48" s="10">
        <v>35.01</v>
      </c>
      <c r="K48" s="10">
        <v>8.4</v>
      </c>
      <c r="L48" s="10">
        <v>43.41</v>
      </c>
      <c r="M48" s="11">
        <v>0.80649619903248104</v>
      </c>
      <c r="N48" s="10">
        <v>10.24</v>
      </c>
      <c r="O48" s="10">
        <f t="shared" si="0"/>
        <v>53.65</v>
      </c>
      <c r="P48" s="10">
        <f t="shared" si="5"/>
        <v>11.694639956686519</v>
      </c>
      <c r="Q48" s="4">
        <v>-17526.846000000001</v>
      </c>
      <c r="R48" s="4">
        <v>598114.64199999999</v>
      </c>
      <c r="S48" s="4">
        <v>204684.26300000001</v>
      </c>
      <c r="T48" s="4">
        <v>127453.56</v>
      </c>
      <c r="U48" s="4">
        <v>0</v>
      </c>
      <c r="V48" s="4">
        <v>802798.90500000003</v>
      </c>
      <c r="W48" s="4">
        <v>785272.05900000001</v>
      </c>
      <c r="X48" s="4">
        <f t="shared" si="1"/>
        <v>1858.3307986111113</v>
      </c>
      <c r="Y48" s="4">
        <f t="shared" si="2"/>
        <v>1563.2994097222222</v>
      </c>
      <c r="Z48" s="4">
        <f t="shared" si="3"/>
        <v>1522.7280069444446</v>
      </c>
      <c r="AA48" s="4">
        <f t="shared" si="4"/>
        <v>1384.5246342592593</v>
      </c>
    </row>
    <row r="49" spans="1:27">
      <c r="A49" t="s">
        <v>37</v>
      </c>
      <c r="B49" t="s">
        <v>73</v>
      </c>
      <c r="C49" t="s">
        <v>81</v>
      </c>
      <c r="D49" s="8">
        <v>460</v>
      </c>
      <c r="E49" s="26">
        <v>1</v>
      </c>
      <c r="F49" s="10">
        <v>1</v>
      </c>
      <c r="G49" s="10">
        <v>37.04</v>
      </c>
      <c r="H49" s="10">
        <v>1</v>
      </c>
      <c r="I49" s="10">
        <v>3.77</v>
      </c>
      <c r="J49" s="10">
        <v>37.68</v>
      </c>
      <c r="K49" s="10">
        <v>6.13</v>
      </c>
      <c r="L49" s="10">
        <v>43.81</v>
      </c>
      <c r="M49" s="11">
        <v>0.86007760785208853</v>
      </c>
      <c r="N49" s="10">
        <v>24.11</v>
      </c>
      <c r="O49" s="10">
        <f t="shared" si="0"/>
        <v>67.92</v>
      </c>
      <c r="P49" s="10">
        <f t="shared" si="5"/>
        <v>12.092534174553101</v>
      </c>
      <c r="Q49" s="4">
        <v>-42690.156999999999</v>
      </c>
      <c r="R49" s="4">
        <v>616592.63399999996</v>
      </c>
      <c r="S49" s="4">
        <v>194843.652</v>
      </c>
      <c r="T49" s="4">
        <v>108659.592</v>
      </c>
      <c r="U49" s="4">
        <v>0</v>
      </c>
      <c r="V49" s="4">
        <v>811436.28599999996</v>
      </c>
      <c r="W49" s="4">
        <v>768746.12899999996</v>
      </c>
      <c r="X49" s="4">
        <f t="shared" si="1"/>
        <v>1763.9919260869565</v>
      </c>
      <c r="Y49" s="4">
        <f t="shared" si="2"/>
        <v>1527.7754217391303</v>
      </c>
      <c r="Z49" s="4">
        <f t="shared" si="3"/>
        <v>1434.9707326086957</v>
      </c>
      <c r="AA49" s="4">
        <f t="shared" si="4"/>
        <v>1340.4187695652174</v>
      </c>
    </row>
    <row r="50" spans="1:27">
      <c r="A50" t="s">
        <v>47</v>
      </c>
      <c r="B50" t="s">
        <v>73</v>
      </c>
      <c r="C50" t="s">
        <v>82</v>
      </c>
      <c r="D50" s="8">
        <v>578</v>
      </c>
      <c r="E50" s="26">
        <v>1</v>
      </c>
      <c r="F50" s="10">
        <v>1</v>
      </c>
      <c r="G50" s="10">
        <v>40.5</v>
      </c>
      <c r="H50" s="10">
        <v>4.01</v>
      </c>
      <c r="I50" s="10">
        <v>6.86</v>
      </c>
      <c r="J50" s="10">
        <v>50.7</v>
      </c>
      <c r="K50" s="10">
        <v>3.63</v>
      </c>
      <c r="L50" s="10">
        <v>53.37</v>
      </c>
      <c r="M50" s="11">
        <v>0.93318608503589173</v>
      </c>
      <c r="N50" s="10">
        <v>19.7</v>
      </c>
      <c r="O50" s="10">
        <f t="shared" si="0"/>
        <v>73.069999999999993</v>
      </c>
      <c r="P50" s="10">
        <f t="shared" si="5"/>
        <v>12.985845877330938</v>
      </c>
      <c r="Q50" s="4">
        <v>-45113.165999999997</v>
      </c>
      <c r="R50" s="4">
        <v>671381.51599999995</v>
      </c>
      <c r="S50" s="4">
        <v>376282.47600000002</v>
      </c>
      <c r="T50" s="4">
        <v>248852.32800000001</v>
      </c>
      <c r="U50" s="4">
        <v>0</v>
      </c>
      <c r="V50" s="4">
        <v>1047663.992</v>
      </c>
      <c r="W50" s="4">
        <v>1003120.1580000001</v>
      </c>
      <c r="X50" s="4">
        <f t="shared" si="1"/>
        <v>1812.5674602076124</v>
      </c>
      <c r="Y50" s="4">
        <f t="shared" si="2"/>
        <v>1382.0271003460207</v>
      </c>
      <c r="Z50" s="4">
        <f t="shared" si="3"/>
        <v>1304.9616435986161</v>
      </c>
      <c r="AA50" s="4">
        <f t="shared" si="4"/>
        <v>1161.5597162629756</v>
      </c>
    </row>
    <row r="51" spans="1:27">
      <c r="A51" t="s">
        <v>47</v>
      </c>
      <c r="B51" t="s">
        <v>83</v>
      </c>
      <c r="C51" t="s">
        <v>84</v>
      </c>
      <c r="D51" s="8">
        <v>579</v>
      </c>
      <c r="E51" s="26">
        <v>1</v>
      </c>
      <c r="F51" s="10">
        <v>2</v>
      </c>
      <c r="G51" s="10">
        <v>42.9</v>
      </c>
      <c r="H51" s="10">
        <v>3.5</v>
      </c>
      <c r="I51" s="10">
        <v>4.4400000000000004</v>
      </c>
      <c r="J51" s="10">
        <v>50.73</v>
      </c>
      <c r="K51" s="10">
        <v>4.1500000000000004</v>
      </c>
      <c r="L51" s="10">
        <v>53.839999999999996</v>
      </c>
      <c r="M51" s="11">
        <v>0.92438046647230321</v>
      </c>
      <c r="N51" s="10">
        <v>28.89</v>
      </c>
      <c r="O51" s="10">
        <f t="shared" si="0"/>
        <v>82.72999999999999</v>
      </c>
      <c r="P51" s="10">
        <f t="shared" si="5"/>
        <v>12.478448275862069</v>
      </c>
      <c r="Q51" s="4">
        <v>-34533.531999999999</v>
      </c>
      <c r="R51" s="4">
        <v>793530.76500000001</v>
      </c>
      <c r="S51" s="4">
        <v>264440.38299999997</v>
      </c>
      <c r="T51" s="4">
        <v>116079.383</v>
      </c>
      <c r="U51" s="4">
        <v>0</v>
      </c>
      <c r="V51" s="4">
        <v>1057971.148</v>
      </c>
      <c r="W51" s="4">
        <v>1024697.781</v>
      </c>
      <c r="X51" s="4">
        <f t="shared" si="1"/>
        <v>1827.238597582038</v>
      </c>
      <c r="Y51" s="4">
        <f t="shared" si="2"/>
        <v>1626.7560708117444</v>
      </c>
      <c r="Z51" s="4">
        <f t="shared" si="3"/>
        <v>1569.2891157167528</v>
      </c>
      <c r="AA51" s="4">
        <f t="shared" si="4"/>
        <v>1370.5194559585493</v>
      </c>
    </row>
    <row r="52" spans="1:27">
      <c r="A52" t="s">
        <v>37</v>
      </c>
      <c r="B52" t="s">
        <v>85</v>
      </c>
      <c r="C52" t="s">
        <v>86</v>
      </c>
      <c r="D52" s="8">
        <v>411</v>
      </c>
      <c r="E52" s="26">
        <v>1</v>
      </c>
      <c r="F52" s="10">
        <v>1</v>
      </c>
      <c r="G52" s="10">
        <v>30.16</v>
      </c>
      <c r="H52" s="10">
        <v>5.03</v>
      </c>
      <c r="I52" s="10">
        <v>3.64</v>
      </c>
      <c r="J52" s="10">
        <v>36.630000000000003</v>
      </c>
      <c r="K52" s="10">
        <v>4.2</v>
      </c>
      <c r="L52" s="10">
        <v>40.83</v>
      </c>
      <c r="M52" s="11">
        <v>0.89713445995591468</v>
      </c>
      <c r="N52" s="10">
        <v>19.98</v>
      </c>
      <c r="O52" s="10">
        <f t="shared" si="0"/>
        <v>60.81</v>
      </c>
      <c r="P52" s="10">
        <f t="shared" si="5"/>
        <v>11.679454390451834</v>
      </c>
      <c r="Q52" s="4">
        <v>-1028.7940000000001</v>
      </c>
      <c r="R52" s="4">
        <v>544421.76599999995</v>
      </c>
      <c r="S52" s="4">
        <v>212031.777</v>
      </c>
      <c r="T52" s="4">
        <v>139278.07199999999</v>
      </c>
      <c r="U52" s="4">
        <v>0</v>
      </c>
      <c r="V52" s="4">
        <v>756453.54299999995</v>
      </c>
      <c r="W52" s="4">
        <v>755424.74899999995</v>
      </c>
      <c r="X52" s="4">
        <f t="shared" si="1"/>
        <v>1840.5195693430655</v>
      </c>
      <c r="Y52" s="4">
        <f t="shared" si="2"/>
        <v>1501.6434817518245</v>
      </c>
      <c r="Z52" s="4">
        <f t="shared" si="3"/>
        <v>1499.140333333333</v>
      </c>
      <c r="AA52" s="4">
        <f t="shared" si="4"/>
        <v>1324.6271678832115</v>
      </c>
    </row>
    <row r="53" spans="1:27">
      <c r="A53" t="s">
        <v>37</v>
      </c>
      <c r="B53" t="s">
        <v>85</v>
      </c>
      <c r="C53" t="s">
        <v>87</v>
      </c>
      <c r="D53" s="8">
        <v>441</v>
      </c>
      <c r="E53" s="26">
        <v>1</v>
      </c>
      <c r="F53" s="10">
        <v>1</v>
      </c>
      <c r="G53" s="10">
        <v>35.51</v>
      </c>
      <c r="H53" s="10">
        <v>4.05</v>
      </c>
      <c r="I53" s="10">
        <v>1.5</v>
      </c>
      <c r="J53" s="10">
        <v>37.89</v>
      </c>
      <c r="K53" s="10">
        <v>5.17</v>
      </c>
      <c r="L53" s="10">
        <v>43.059999999999995</v>
      </c>
      <c r="M53" s="11">
        <v>0.87993497445424984</v>
      </c>
      <c r="N53" s="10">
        <v>22.26</v>
      </c>
      <c r="O53" s="10">
        <f t="shared" si="0"/>
        <v>65.319999999999993</v>
      </c>
      <c r="P53" s="10">
        <f t="shared" si="5"/>
        <v>11.147623862487363</v>
      </c>
      <c r="Q53" s="4">
        <v>-13793.494000000001</v>
      </c>
      <c r="R53" s="4">
        <v>594817.83900000004</v>
      </c>
      <c r="S53" s="4">
        <v>228610.92</v>
      </c>
      <c r="T53" s="4">
        <v>145824.78</v>
      </c>
      <c r="U53" s="4">
        <v>0</v>
      </c>
      <c r="V53" s="4">
        <v>823428.75899999996</v>
      </c>
      <c r="W53" s="4">
        <v>809635.26500000001</v>
      </c>
      <c r="X53" s="4">
        <f t="shared" si="1"/>
        <v>1867.185394557823</v>
      </c>
      <c r="Y53" s="4">
        <f t="shared" si="2"/>
        <v>1536.5169591836734</v>
      </c>
      <c r="Z53" s="4">
        <f t="shared" si="3"/>
        <v>1505.2391950113379</v>
      </c>
      <c r="AA53" s="4">
        <f t="shared" si="4"/>
        <v>1348.7932857142857</v>
      </c>
    </row>
    <row r="54" spans="1:27">
      <c r="A54" t="s">
        <v>47</v>
      </c>
      <c r="B54" t="s">
        <v>85</v>
      </c>
      <c r="C54" t="s">
        <v>88</v>
      </c>
      <c r="D54" s="8">
        <v>541</v>
      </c>
      <c r="E54" s="26">
        <v>1</v>
      </c>
      <c r="F54" s="10">
        <v>1</v>
      </c>
      <c r="G54" s="10">
        <v>38.4</v>
      </c>
      <c r="H54" s="10">
        <v>5</v>
      </c>
      <c r="I54" s="10">
        <v>1</v>
      </c>
      <c r="J54" s="10">
        <v>45.23</v>
      </c>
      <c r="K54" s="10">
        <v>2.2000000000000002</v>
      </c>
      <c r="L54" s="10">
        <v>46.4</v>
      </c>
      <c r="M54" s="11">
        <v>0.95361585494412815</v>
      </c>
      <c r="N54" s="10">
        <v>18.05</v>
      </c>
      <c r="O54" s="10">
        <f t="shared" si="0"/>
        <v>64.45</v>
      </c>
      <c r="P54" s="10">
        <f t="shared" si="5"/>
        <v>12.465437788018434</v>
      </c>
      <c r="Q54" s="4">
        <v>-11422.778</v>
      </c>
      <c r="R54" s="4">
        <v>643264.39199999999</v>
      </c>
      <c r="S54" s="4">
        <v>257366.50399999999</v>
      </c>
      <c r="T54" s="4">
        <v>159722.46</v>
      </c>
      <c r="U54" s="4">
        <v>0</v>
      </c>
      <c r="V54" s="4">
        <v>900630.89599999995</v>
      </c>
      <c r="W54" s="4">
        <v>889208.11800000002</v>
      </c>
      <c r="X54" s="4">
        <f t="shared" si="1"/>
        <v>1664.7521182994453</v>
      </c>
      <c r="Y54" s="4">
        <f t="shared" si="2"/>
        <v>1369.5165175600739</v>
      </c>
      <c r="Z54" s="4">
        <f t="shared" si="3"/>
        <v>1348.4023253234752</v>
      </c>
      <c r="AA54" s="4">
        <f t="shared" si="4"/>
        <v>1189.0284510166359</v>
      </c>
    </row>
    <row r="55" spans="1:27">
      <c r="A55" t="s">
        <v>47</v>
      </c>
      <c r="B55" t="s">
        <v>85</v>
      </c>
      <c r="C55" t="s">
        <v>89</v>
      </c>
      <c r="D55" s="8">
        <v>572</v>
      </c>
      <c r="E55" s="26">
        <v>1</v>
      </c>
      <c r="F55" s="10">
        <v>1</v>
      </c>
      <c r="G55" s="10">
        <v>41.93</v>
      </c>
      <c r="H55" s="10">
        <v>3</v>
      </c>
      <c r="I55" s="10">
        <v>2.02</v>
      </c>
      <c r="J55" s="10">
        <v>46.25</v>
      </c>
      <c r="K55" s="10">
        <v>2.7</v>
      </c>
      <c r="L55" s="10">
        <v>48.95</v>
      </c>
      <c r="M55" s="11">
        <v>0.94484167517875373</v>
      </c>
      <c r="N55" s="10">
        <v>33.36</v>
      </c>
      <c r="O55" s="10">
        <f t="shared" si="0"/>
        <v>82.31</v>
      </c>
      <c r="P55" s="10">
        <f t="shared" si="5"/>
        <v>12.730914756287559</v>
      </c>
      <c r="Q55" s="4">
        <v>-5393.8180000000002</v>
      </c>
      <c r="R55" s="4">
        <v>667222.27</v>
      </c>
      <c r="S55" s="4">
        <v>274016.87300000002</v>
      </c>
      <c r="T55" s="4">
        <v>178150.42800000001</v>
      </c>
      <c r="U55" s="4">
        <v>0</v>
      </c>
      <c r="V55" s="4">
        <v>941239.14300000004</v>
      </c>
      <c r="W55" s="4">
        <v>935845.32499999995</v>
      </c>
      <c r="X55" s="4">
        <f t="shared" si="1"/>
        <v>1645.5229772727273</v>
      </c>
      <c r="Y55" s="4">
        <f t="shared" si="2"/>
        <v>1334.0711800699303</v>
      </c>
      <c r="Z55" s="4">
        <f t="shared" si="3"/>
        <v>1324.6414283216782</v>
      </c>
      <c r="AA55" s="4">
        <f t="shared" si="4"/>
        <v>1166.4725000000001</v>
      </c>
    </row>
    <row r="56" spans="1:27">
      <c r="A56" t="s">
        <v>56</v>
      </c>
      <c r="B56" t="s">
        <v>85</v>
      </c>
      <c r="C56" t="s">
        <v>90</v>
      </c>
      <c r="D56" s="8">
        <v>265</v>
      </c>
      <c r="E56" s="26">
        <v>1</v>
      </c>
      <c r="F56" s="10">
        <v>1</v>
      </c>
      <c r="G56" s="10">
        <v>24.65</v>
      </c>
      <c r="H56" s="10">
        <v>3.21</v>
      </c>
      <c r="I56" s="10">
        <v>3.65</v>
      </c>
      <c r="J56" s="10">
        <v>31.06</v>
      </c>
      <c r="K56" s="10">
        <v>2.4500000000000002</v>
      </c>
      <c r="L56" s="10">
        <v>33.51</v>
      </c>
      <c r="M56" s="11">
        <v>0.92688749626977018</v>
      </c>
      <c r="N56" s="10">
        <v>21.55</v>
      </c>
      <c r="O56" s="10">
        <f t="shared" si="0"/>
        <v>55.06</v>
      </c>
      <c r="P56" s="10">
        <f t="shared" si="5"/>
        <v>9.5118449389806177</v>
      </c>
      <c r="Q56" s="4">
        <v>-17121.466</v>
      </c>
      <c r="R56" s="4">
        <v>519752.98300000001</v>
      </c>
      <c r="S56" s="4">
        <v>197130.01199999999</v>
      </c>
      <c r="T56" s="4">
        <v>131875.57199999999</v>
      </c>
      <c r="U56" s="4">
        <v>0</v>
      </c>
      <c r="V56" s="4">
        <v>716882.995</v>
      </c>
      <c r="W56" s="4">
        <v>699761.52899999998</v>
      </c>
      <c r="X56" s="4">
        <f t="shared" si="1"/>
        <v>2705.2188490566036</v>
      </c>
      <c r="Y56" s="4">
        <f t="shared" si="2"/>
        <v>2207.5751811320752</v>
      </c>
      <c r="Z56" s="4">
        <f t="shared" si="3"/>
        <v>2142.9658754716979</v>
      </c>
      <c r="AA56" s="4">
        <f t="shared" si="4"/>
        <v>1961.3320113207546</v>
      </c>
    </row>
    <row r="57" spans="1:27">
      <c r="A57" t="s">
        <v>91</v>
      </c>
      <c r="B57" t="s">
        <v>85</v>
      </c>
      <c r="C57" t="s">
        <v>92</v>
      </c>
      <c r="D57" s="8">
        <v>89</v>
      </c>
      <c r="E57" s="26">
        <v>0.5</v>
      </c>
      <c r="F57" s="10">
        <v>1</v>
      </c>
      <c r="G57" s="10">
        <v>8.02</v>
      </c>
      <c r="H57" s="10">
        <v>0.5</v>
      </c>
      <c r="I57" s="10">
        <v>0</v>
      </c>
      <c r="J57" s="10">
        <v>9.02</v>
      </c>
      <c r="K57" s="10">
        <v>1</v>
      </c>
      <c r="L57" s="10">
        <v>10.02</v>
      </c>
      <c r="M57" s="11">
        <v>0.90019960079840322</v>
      </c>
      <c r="N57" s="10">
        <v>9.65</v>
      </c>
      <c r="O57" s="10">
        <f t="shared" si="0"/>
        <v>19.670000000000002</v>
      </c>
      <c r="P57" s="10">
        <f t="shared" si="5"/>
        <v>10.446009389671362</v>
      </c>
      <c r="Q57" s="4">
        <v>-265</v>
      </c>
      <c r="R57" s="4">
        <v>146677.897</v>
      </c>
      <c r="S57" s="4">
        <v>92085.114000000001</v>
      </c>
      <c r="T57" s="4">
        <v>57678.42</v>
      </c>
      <c r="U57" s="4">
        <v>0</v>
      </c>
      <c r="V57" s="4">
        <v>238763.011</v>
      </c>
      <c r="W57" s="4">
        <v>238498.011</v>
      </c>
      <c r="X57" s="4">
        <f t="shared" si="1"/>
        <v>2682.7304606741573</v>
      </c>
      <c r="Y57" s="4">
        <f t="shared" si="2"/>
        <v>2034.6583258426967</v>
      </c>
      <c r="Z57" s="4">
        <f t="shared" si="3"/>
        <v>2031.6807977528092</v>
      </c>
      <c r="AA57" s="4">
        <f t="shared" si="4"/>
        <v>1648.0662584269662</v>
      </c>
    </row>
    <row r="58" spans="1:27">
      <c r="A58" t="s">
        <v>37</v>
      </c>
      <c r="B58" t="s">
        <v>93</v>
      </c>
      <c r="C58" t="s">
        <v>94</v>
      </c>
      <c r="D58" s="8">
        <v>492</v>
      </c>
      <c r="E58" s="26">
        <v>1</v>
      </c>
      <c r="F58" s="10">
        <v>1</v>
      </c>
      <c r="G58" s="10">
        <v>39.520000000000003</v>
      </c>
      <c r="H58" s="10">
        <v>2.97</v>
      </c>
      <c r="I58" s="10">
        <v>4.2300000000000004</v>
      </c>
      <c r="J58" s="10">
        <v>47.2</v>
      </c>
      <c r="K58" s="10">
        <v>1.52</v>
      </c>
      <c r="L58" s="10">
        <v>48.72</v>
      </c>
      <c r="M58" s="11">
        <v>0.96880131362889976</v>
      </c>
      <c r="N58" s="10">
        <v>32.369999999999997</v>
      </c>
      <c r="O58" s="10">
        <f t="shared" si="0"/>
        <v>81.09</v>
      </c>
      <c r="P58" s="10">
        <f t="shared" si="5"/>
        <v>11.579195104730525</v>
      </c>
      <c r="Q58" s="4">
        <v>-53980.267999999996</v>
      </c>
      <c r="R58" s="4">
        <v>643990.61300000001</v>
      </c>
      <c r="S58" s="4">
        <v>340557.54700000002</v>
      </c>
      <c r="T58" s="4">
        <v>4740.2039999999997</v>
      </c>
      <c r="U58" s="4">
        <v>0</v>
      </c>
      <c r="V58" s="4">
        <v>984548.16</v>
      </c>
      <c r="W58" s="4">
        <v>930567.89199999999</v>
      </c>
      <c r="X58" s="4">
        <f t="shared" si="1"/>
        <v>2001.1141463414635</v>
      </c>
      <c r="Y58" s="4">
        <f t="shared" si="2"/>
        <v>1991.4795853658536</v>
      </c>
      <c r="Z58" s="4">
        <f t="shared" si="3"/>
        <v>1881.7635934959349</v>
      </c>
      <c r="AA58" s="4">
        <f t="shared" si="4"/>
        <v>1308.9240101626017</v>
      </c>
    </row>
    <row r="59" spans="1:27">
      <c r="A59" t="s">
        <v>35</v>
      </c>
      <c r="B59" t="s">
        <v>93</v>
      </c>
      <c r="C59" t="s">
        <v>95</v>
      </c>
      <c r="D59" s="8">
        <v>185</v>
      </c>
      <c r="E59" s="26">
        <v>1</v>
      </c>
      <c r="F59" s="10">
        <v>1</v>
      </c>
      <c r="G59" s="10">
        <v>16.41</v>
      </c>
      <c r="H59" s="10">
        <v>1</v>
      </c>
      <c r="I59" s="10">
        <v>1.0900000000000001</v>
      </c>
      <c r="J59" s="10">
        <v>15.3</v>
      </c>
      <c r="K59" s="10">
        <v>5.2</v>
      </c>
      <c r="L59" s="10">
        <v>20.5</v>
      </c>
      <c r="M59" s="13">
        <v>0.74634146341463414</v>
      </c>
      <c r="N59" s="10">
        <v>15.75</v>
      </c>
      <c r="O59" s="10">
        <f t="shared" si="0"/>
        <v>36.25</v>
      </c>
      <c r="P59" s="10">
        <f t="shared" si="5"/>
        <v>10.626076967260195</v>
      </c>
      <c r="Q59" s="4">
        <v>-112</v>
      </c>
      <c r="R59" s="4">
        <v>105174.28200000001</v>
      </c>
      <c r="S59" s="4">
        <v>114632.196</v>
      </c>
      <c r="T59" s="4">
        <v>77912.22</v>
      </c>
      <c r="U59" s="4">
        <v>0</v>
      </c>
      <c r="V59" s="4">
        <v>219806.478</v>
      </c>
      <c r="W59" s="4">
        <v>219694.478</v>
      </c>
      <c r="X59" s="4">
        <f t="shared" si="1"/>
        <v>1188.1431243243244</v>
      </c>
      <c r="Y59" s="4">
        <f t="shared" si="2"/>
        <v>766.99598918918923</v>
      </c>
      <c r="Z59" s="4">
        <f t="shared" si="3"/>
        <v>766.39058378378377</v>
      </c>
      <c r="AA59" s="4">
        <f t="shared" si="4"/>
        <v>568.50963243243245</v>
      </c>
    </row>
    <row r="60" spans="1:27">
      <c r="A60" t="s">
        <v>32</v>
      </c>
      <c r="B60" t="s">
        <v>93</v>
      </c>
      <c r="C60" t="s">
        <v>96</v>
      </c>
      <c r="D60" s="8">
        <v>674</v>
      </c>
      <c r="E60" s="26">
        <v>1</v>
      </c>
      <c r="F60" s="10">
        <v>2</v>
      </c>
      <c r="G60" s="10">
        <v>52</v>
      </c>
      <c r="H60" s="10">
        <v>6.29</v>
      </c>
      <c r="I60" s="10">
        <v>10.17</v>
      </c>
      <c r="J60" s="10">
        <v>59.16</v>
      </c>
      <c r="K60" s="10">
        <v>13.28</v>
      </c>
      <c r="L60" s="10">
        <v>71.459999999999994</v>
      </c>
      <c r="M60" s="11">
        <v>0.81667586968525674</v>
      </c>
      <c r="N60" s="10">
        <v>45.58</v>
      </c>
      <c r="O60" s="10">
        <f t="shared" si="0"/>
        <v>117.03999999999999</v>
      </c>
      <c r="P60" s="10">
        <f t="shared" si="5"/>
        <v>11.562875278778522</v>
      </c>
      <c r="Q60" s="4">
        <v>-34087.042000000001</v>
      </c>
      <c r="R60" s="4">
        <v>949842.924</v>
      </c>
      <c r="S60" s="4">
        <v>357360.50400000002</v>
      </c>
      <c r="T60" s="4">
        <v>212047.272</v>
      </c>
      <c r="U60" s="4">
        <v>0</v>
      </c>
      <c r="V60" s="4">
        <v>1307203.4280000001</v>
      </c>
      <c r="W60" s="4">
        <v>1273116.3859999999</v>
      </c>
      <c r="X60" s="4">
        <f t="shared" si="1"/>
        <v>1939.4709614243325</v>
      </c>
      <c r="Y60" s="4">
        <f t="shared" si="2"/>
        <v>1624.860765578635</v>
      </c>
      <c r="Z60" s="4">
        <f t="shared" si="3"/>
        <v>1574.2865192878339</v>
      </c>
      <c r="AA60" s="4">
        <f t="shared" si="4"/>
        <v>1409.2624985163204</v>
      </c>
    </row>
    <row r="61" spans="1:27">
      <c r="A61" t="s">
        <v>39</v>
      </c>
      <c r="B61" t="s">
        <v>93</v>
      </c>
      <c r="C61" t="s">
        <v>97</v>
      </c>
      <c r="D61" s="8">
        <v>389</v>
      </c>
      <c r="E61" s="26">
        <v>1</v>
      </c>
      <c r="F61" s="10">
        <v>1</v>
      </c>
      <c r="G61" s="10">
        <v>38.799999999999997</v>
      </c>
      <c r="H61" s="10">
        <v>4.9000000000000004</v>
      </c>
      <c r="I61" s="10">
        <v>5.88</v>
      </c>
      <c r="J61" s="10">
        <v>51.79</v>
      </c>
      <c r="K61" s="10">
        <v>0.8</v>
      </c>
      <c r="L61" s="10">
        <v>51.58</v>
      </c>
      <c r="M61" s="11">
        <v>0.98478798250617994</v>
      </c>
      <c r="N61" s="10">
        <v>23.52</v>
      </c>
      <c r="O61" s="10">
        <f t="shared" si="0"/>
        <v>75.099999999999994</v>
      </c>
      <c r="P61" s="10">
        <f t="shared" si="5"/>
        <v>8.9016018306636155</v>
      </c>
      <c r="Q61" s="4">
        <v>-592.83600000000001</v>
      </c>
      <c r="R61" s="4">
        <v>626112.43400000001</v>
      </c>
      <c r="S61" s="4">
        <v>244223.75200000001</v>
      </c>
      <c r="T61" s="4">
        <v>137446.476</v>
      </c>
      <c r="U61" s="4">
        <v>0</v>
      </c>
      <c r="V61" s="4">
        <v>870336.18599999999</v>
      </c>
      <c r="W61" s="4">
        <v>869743.35</v>
      </c>
      <c r="X61" s="4">
        <f t="shared" si="1"/>
        <v>2237.368087403599</v>
      </c>
      <c r="Y61" s="4">
        <f t="shared" si="2"/>
        <v>1884.0352442159383</v>
      </c>
      <c r="Z61" s="4">
        <f t="shared" si="3"/>
        <v>1882.5112442159382</v>
      </c>
      <c r="AA61" s="4">
        <f t="shared" si="4"/>
        <v>1609.5435321336761</v>
      </c>
    </row>
    <row r="62" spans="1:27">
      <c r="A62" t="s">
        <v>37</v>
      </c>
      <c r="B62" t="s">
        <v>93</v>
      </c>
      <c r="C62" t="s">
        <v>98</v>
      </c>
      <c r="D62" s="8">
        <v>441</v>
      </c>
      <c r="E62" s="26">
        <v>1</v>
      </c>
      <c r="F62" s="10">
        <v>1.06</v>
      </c>
      <c r="G62" s="10">
        <v>34.090000000000003</v>
      </c>
      <c r="H62" s="10">
        <v>4.55</v>
      </c>
      <c r="I62" s="10">
        <v>10.85</v>
      </c>
      <c r="J62" s="10">
        <v>48.79</v>
      </c>
      <c r="K62" s="10">
        <v>2.76</v>
      </c>
      <c r="L62" s="10">
        <v>51.550000000000004</v>
      </c>
      <c r="M62" s="11">
        <v>0.94645974781765285</v>
      </c>
      <c r="N62" s="10">
        <v>23.66</v>
      </c>
      <c r="O62" s="10">
        <f t="shared" si="0"/>
        <v>75.210000000000008</v>
      </c>
      <c r="P62" s="10">
        <f t="shared" si="5"/>
        <v>11.413043478260869</v>
      </c>
      <c r="Q62" s="4">
        <v>-60935.442999999999</v>
      </c>
      <c r="R62" s="4">
        <v>642604.73600000003</v>
      </c>
      <c r="S62" s="4">
        <v>438816.64199999999</v>
      </c>
      <c r="T62" s="4">
        <v>294798.66399999999</v>
      </c>
      <c r="U62" s="4">
        <v>0</v>
      </c>
      <c r="V62" s="4">
        <v>1081421.378</v>
      </c>
      <c r="W62" s="4">
        <v>1020485.9350000001</v>
      </c>
      <c r="X62" s="4">
        <f t="shared" si="1"/>
        <v>2452.2026712018142</v>
      </c>
      <c r="Y62" s="4">
        <f t="shared" si="2"/>
        <v>1783.7249750566893</v>
      </c>
      <c r="Z62" s="4">
        <f t="shared" si="3"/>
        <v>1645.5493673469389</v>
      </c>
      <c r="AA62" s="4">
        <f t="shared" si="4"/>
        <v>1457.1535963718823</v>
      </c>
    </row>
    <row r="63" spans="1:27">
      <c r="A63" t="s">
        <v>32</v>
      </c>
      <c r="B63" t="s">
        <v>93</v>
      </c>
      <c r="C63" t="s">
        <v>99</v>
      </c>
      <c r="D63" s="8">
        <v>606</v>
      </c>
      <c r="E63" s="26">
        <v>1</v>
      </c>
      <c r="F63" s="10">
        <v>1</v>
      </c>
      <c r="G63" s="10">
        <v>46.8</v>
      </c>
      <c r="H63" s="10">
        <v>5</v>
      </c>
      <c r="I63" s="10">
        <v>10.34</v>
      </c>
      <c r="J63" s="10">
        <v>48.68</v>
      </c>
      <c r="K63" s="10">
        <v>16.5</v>
      </c>
      <c r="L63" s="10">
        <v>64.14</v>
      </c>
      <c r="M63" s="11">
        <v>0.74685486345504748</v>
      </c>
      <c r="N63" s="10">
        <v>23.1</v>
      </c>
      <c r="O63" s="10">
        <f t="shared" si="0"/>
        <v>87.240000000000009</v>
      </c>
      <c r="P63" s="10">
        <f t="shared" si="5"/>
        <v>11.698841698841699</v>
      </c>
      <c r="Q63" s="4">
        <v>-1388.625</v>
      </c>
      <c r="R63" s="4">
        <v>714968.39300000004</v>
      </c>
      <c r="S63" s="4">
        <v>258855.75399999999</v>
      </c>
      <c r="T63" s="4">
        <v>144989.976</v>
      </c>
      <c r="U63" s="4">
        <v>0</v>
      </c>
      <c r="V63" s="4">
        <v>973824.147</v>
      </c>
      <c r="W63" s="4">
        <v>972435.522</v>
      </c>
      <c r="X63" s="4">
        <f t="shared" si="1"/>
        <v>1606.9705396039603</v>
      </c>
      <c r="Y63" s="4">
        <f t="shared" si="2"/>
        <v>1367.7131534653465</v>
      </c>
      <c r="Z63" s="4">
        <f t="shared" si="3"/>
        <v>1365.4216930693069</v>
      </c>
      <c r="AA63" s="4">
        <f t="shared" si="4"/>
        <v>1179.8158300330033</v>
      </c>
    </row>
    <row r="64" spans="1:27">
      <c r="A64" t="s">
        <v>37</v>
      </c>
      <c r="B64" t="s">
        <v>93</v>
      </c>
      <c r="C64" t="s">
        <v>100</v>
      </c>
      <c r="D64" s="8">
        <v>436</v>
      </c>
      <c r="E64" s="26">
        <v>1</v>
      </c>
      <c r="F64" s="10">
        <v>1</v>
      </c>
      <c r="G64" s="10">
        <v>33.72</v>
      </c>
      <c r="H64" s="10">
        <v>4.5</v>
      </c>
      <c r="I64" s="10">
        <v>3.01</v>
      </c>
      <c r="J64" s="10">
        <v>32.51</v>
      </c>
      <c r="K64" s="10">
        <v>10.72</v>
      </c>
      <c r="L64" s="10">
        <v>43.23</v>
      </c>
      <c r="M64" s="11">
        <v>0.75202405736756883</v>
      </c>
      <c r="N64" s="10">
        <v>29.2</v>
      </c>
      <c r="O64" s="10">
        <f t="shared" si="0"/>
        <v>72.429999999999993</v>
      </c>
      <c r="P64" s="10">
        <f t="shared" si="5"/>
        <v>11.40763997906855</v>
      </c>
      <c r="Q64" s="4">
        <v>-35552.894</v>
      </c>
      <c r="R64" s="4">
        <v>611906.75300000003</v>
      </c>
      <c r="S64" s="4">
        <v>266894.73200000002</v>
      </c>
      <c r="T64" s="4">
        <v>150544.17600000001</v>
      </c>
      <c r="U64" s="4">
        <v>0</v>
      </c>
      <c r="V64" s="4">
        <v>878801.48499999999</v>
      </c>
      <c r="W64" s="4">
        <v>843248.59100000001</v>
      </c>
      <c r="X64" s="4">
        <f t="shared" si="1"/>
        <v>2015.5997362385322</v>
      </c>
      <c r="Y64" s="4">
        <f t="shared" si="2"/>
        <v>1670.3149288990826</v>
      </c>
      <c r="Z64" s="4">
        <f t="shared" si="3"/>
        <v>1588.7715940366973</v>
      </c>
      <c r="AA64" s="4">
        <f t="shared" si="4"/>
        <v>1403.4558555045871</v>
      </c>
    </row>
    <row r="65" spans="1:27">
      <c r="A65" t="s">
        <v>56</v>
      </c>
      <c r="B65" t="s">
        <v>93</v>
      </c>
      <c r="C65" t="s">
        <v>101</v>
      </c>
      <c r="D65" s="8">
        <v>267</v>
      </c>
      <c r="E65" s="26">
        <v>1</v>
      </c>
      <c r="F65" s="10">
        <v>1</v>
      </c>
      <c r="G65" s="10">
        <v>22.37</v>
      </c>
      <c r="H65" s="10">
        <v>2.0299999999999998</v>
      </c>
      <c r="I65" s="10">
        <v>1.05</v>
      </c>
      <c r="J65" s="10">
        <v>22.92</v>
      </c>
      <c r="K65" s="10">
        <v>4.53</v>
      </c>
      <c r="L65" s="10">
        <v>27.450000000000003</v>
      </c>
      <c r="M65" s="11">
        <v>0.83497267759562843</v>
      </c>
      <c r="N65" s="10">
        <v>18.170000000000002</v>
      </c>
      <c r="O65" s="10">
        <f t="shared" si="0"/>
        <v>45.620000000000005</v>
      </c>
      <c r="P65" s="10">
        <f t="shared" si="5"/>
        <v>10.942622950819672</v>
      </c>
      <c r="Q65" s="4">
        <v>-610.46500000000003</v>
      </c>
      <c r="R65" s="4">
        <v>332102.80099999998</v>
      </c>
      <c r="S65" s="4">
        <v>181056.80499999999</v>
      </c>
      <c r="T65" s="4">
        <v>121059.942</v>
      </c>
      <c r="U65" s="4">
        <v>0</v>
      </c>
      <c r="V65" s="4">
        <v>513159.60600000003</v>
      </c>
      <c r="W65" s="4">
        <v>512549.141</v>
      </c>
      <c r="X65" s="4">
        <f t="shared" si="1"/>
        <v>1921.9460898876405</v>
      </c>
      <c r="Y65" s="4">
        <f t="shared" si="2"/>
        <v>1468.5380674157304</v>
      </c>
      <c r="Z65" s="4">
        <f t="shared" si="3"/>
        <v>1466.2516816479401</v>
      </c>
      <c r="AA65" s="4">
        <f t="shared" si="4"/>
        <v>1243.8307153558051</v>
      </c>
    </row>
    <row r="66" spans="1:27">
      <c r="A66" t="s">
        <v>47</v>
      </c>
      <c r="B66" t="s">
        <v>93</v>
      </c>
      <c r="C66" t="s">
        <v>102</v>
      </c>
      <c r="D66" s="8">
        <v>523</v>
      </c>
      <c r="E66" s="26">
        <v>1</v>
      </c>
      <c r="F66" s="10">
        <v>1</v>
      </c>
      <c r="G66" s="10">
        <v>49.9</v>
      </c>
      <c r="H66" s="10">
        <v>6.12</v>
      </c>
      <c r="I66" s="10">
        <v>3.33</v>
      </c>
      <c r="J66" s="10">
        <v>50.27</v>
      </c>
      <c r="K66" s="10">
        <v>12.18</v>
      </c>
      <c r="L66" s="10">
        <v>61.349999999999994</v>
      </c>
      <c r="M66" s="11">
        <v>0.80496397117694152</v>
      </c>
      <c r="N66" s="10">
        <v>29.07</v>
      </c>
      <c r="O66" s="10">
        <f t="shared" si="0"/>
        <v>90.419999999999987</v>
      </c>
      <c r="P66" s="10">
        <f t="shared" si="5"/>
        <v>9.3359514459121744</v>
      </c>
      <c r="Q66" s="4">
        <v>-39417.849000000002</v>
      </c>
      <c r="R66" s="4">
        <v>829176.64</v>
      </c>
      <c r="S66" s="4">
        <v>320202.69400000002</v>
      </c>
      <c r="T66" s="4">
        <v>192685.51199999999</v>
      </c>
      <c r="U66" s="4">
        <v>0</v>
      </c>
      <c r="V66" s="4">
        <v>1149379.334</v>
      </c>
      <c r="W66" s="4">
        <v>1109961.4850000001</v>
      </c>
      <c r="X66" s="4">
        <f t="shared" si="1"/>
        <v>2197.6660305927344</v>
      </c>
      <c r="Y66" s="4">
        <f t="shared" si="2"/>
        <v>1829.2424894837477</v>
      </c>
      <c r="Z66" s="4">
        <f t="shared" si="3"/>
        <v>1753.8737533460805</v>
      </c>
      <c r="AA66" s="4">
        <f t="shared" si="4"/>
        <v>1585.4237858508604</v>
      </c>
    </row>
    <row r="67" spans="1:27">
      <c r="A67" t="s">
        <v>56</v>
      </c>
      <c r="B67" t="s">
        <v>103</v>
      </c>
      <c r="C67" t="s">
        <v>104</v>
      </c>
      <c r="D67" s="8">
        <v>250</v>
      </c>
      <c r="E67" s="26">
        <v>1</v>
      </c>
      <c r="F67" s="10">
        <v>0</v>
      </c>
      <c r="G67" s="10">
        <v>21.66</v>
      </c>
      <c r="H67" s="10">
        <v>3</v>
      </c>
      <c r="I67" s="10">
        <v>1</v>
      </c>
      <c r="J67" s="10">
        <v>21.31</v>
      </c>
      <c r="K67" s="10">
        <v>5.35</v>
      </c>
      <c r="L67" s="10">
        <v>26.66</v>
      </c>
      <c r="M67" s="11">
        <v>0.79932483120780196</v>
      </c>
      <c r="N67" s="10">
        <v>0</v>
      </c>
      <c r="O67" s="10">
        <f t="shared" si="0"/>
        <v>26.66</v>
      </c>
      <c r="P67" s="10">
        <f t="shared" si="5"/>
        <v>10.137875101378752</v>
      </c>
      <c r="Q67" s="4">
        <v>-33924.512000000002</v>
      </c>
      <c r="R67" s="4">
        <v>348611.25799999997</v>
      </c>
      <c r="S67" s="4">
        <v>230695.00700000001</v>
      </c>
      <c r="T67" s="4">
        <v>156613.54399999999</v>
      </c>
      <c r="U67" s="4">
        <v>0</v>
      </c>
      <c r="V67" s="4">
        <v>579306.26500000001</v>
      </c>
      <c r="W67" s="4">
        <v>545381.75300000003</v>
      </c>
      <c r="X67" s="4">
        <f t="shared" si="1"/>
        <v>2317.2250600000002</v>
      </c>
      <c r="Y67" s="4">
        <f t="shared" si="2"/>
        <v>1690.770884</v>
      </c>
      <c r="Z67" s="4">
        <f t="shared" si="3"/>
        <v>1555.0728360000001</v>
      </c>
      <c r="AA67" s="4">
        <f t="shared" si="4"/>
        <v>1394.4450319999999</v>
      </c>
    </row>
    <row r="68" spans="1:27">
      <c r="A68" t="s">
        <v>35</v>
      </c>
      <c r="B68" t="s">
        <v>103</v>
      </c>
      <c r="C68" t="s">
        <v>105</v>
      </c>
      <c r="D68" s="8">
        <v>105</v>
      </c>
      <c r="E68" s="26">
        <v>0.5</v>
      </c>
      <c r="F68" s="10">
        <v>0.5</v>
      </c>
      <c r="G68" s="10">
        <v>8.8000000000000007</v>
      </c>
      <c r="H68" s="10">
        <v>1</v>
      </c>
      <c r="I68" s="10">
        <v>0.5</v>
      </c>
      <c r="J68" s="10">
        <v>9.8000000000000007</v>
      </c>
      <c r="K68" s="10">
        <v>1.5</v>
      </c>
      <c r="L68" s="10">
        <v>11.3</v>
      </c>
      <c r="M68" s="11">
        <v>0.86725663716814161</v>
      </c>
      <c r="N68" s="10">
        <v>6.75</v>
      </c>
      <c r="O68" s="10">
        <f t="shared" si="0"/>
        <v>18.05</v>
      </c>
      <c r="P68" s="10">
        <f t="shared" si="5"/>
        <v>10.714285714285714</v>
      </c>
      <c r="Q68" s="4">
        <v>-23289.135999999999</v>
      </c>
      <c r="R68" s="4">
        <v>204205.552</v>
      </c>
      <c r="S68" s="4">
        <v>96930.235000000001</v>
      </c>
      <c r="T68" s="4">
        <v>64792.178</v>
      </c>
      <c r="U68" s="4">
        <v>0</v>
      </c>
      <c r="V68" s="4">
        <v>301135.78700000001</v>
      </c>
      <c r="W68" s="4">
        <v>277846.65100000001</v>
      </c>
      <c r="X68" s="4">
        <f t="shared" si="1"/>
        <v>2867.9598761904763</v>
      </c>
      <c r="Y68" s="4">
        <f t="shared" si="2"/>
        <v>2250.891514285714</v>
      </c>
      <c r="Z68" s="4">
        <f t="shared" si="3"/>
        <v>2029.090219047619</v>
      </c>
      <c r="AA68" s="4">
        <f t="shared" si="4"/>
        <v>1944.8147809523809</v>
      </c>
    </row>
    <row r="69" spans="1:27">
      <c r="A69" t="s">
        <v>32</v>
      </c>
      <c r="B69" t="s">
        <v>103</v>
      </c>
      <c r="C69" t="s">
        <v>106</v>
      </c>
      <c r="D69" s="14">
        <v>639</v>
      </c>
      <c r="E69" s="26">
        <v>1</v>
      </c>
      <c r="F69" s="10">
        <v>1</v>
      </c>
      <c r="G69" s="10">
        <v>51.4</v>
      </c>
      <c r="H69" s="10">
        <v>4</v>
      </c>
      <c r="I69" s="10">
        <v>3.02</v>
      </c>
      <c r="J69" s="10">
        <v>57.37</v>
      </c>
      <c r="K69" s="10">
        <v>4.04</v>
      </c>
      <c r="L69" s="10">
        <v>60.42</v>
      </c>
      <c r="M69" s="11">
        <v>0.93421266894642563</v>
      </c>
      <c r="N69" s="10">
        <v>37.44</v>
      </c>
      <c r="O69" s="10">
        <f t="shared" si="0"/>
        <v>97.86</v>
      </c>
      <c r="P69" s="10">
        <f t="shared" si="5"/>
        <v>11.534296028880867</v>
      </c>
      <c r="Q69" s="14">
        <v>-57339.661</v>
      </c>
      <c r="R69" s="14">
        <v>825999.22600000002</v>
      </c>
      <c r="S69" s="14">
        <v>422970.79199999996</v>
      </c>
      <c r="T69" s="14">
        <v>249168.421</v>
      </c>
      <c r="U69" s="14">
        <v>0</v>
      </c>
      <c r="V69" s="14">
        <v>1248970.0179999999</v>
      </c>
      <c r="W69" s="14">
        <v>1191630.3570000001</v>
      </c>
      <c r="X69" s="4">
        <f t="shared" si="1"/>
        <v>1954.5696682316118</v>
      </c>
      <c r="Y69" s="4">
        <f t="shared" si="2"/>
        <v>1564.6347370892017</v>
      </c>
      <c r="Z69" s="4">
        <f t="shared" si="3"/>
        <v>1474.9013082942099</v>
      </c>
      <c r="AA69" s="4">
        <f t="shared" si="4"/>
        <v>1292.6435461658843</v>
      </c>
    </row>
    <row r="70" spans="1:27">
      <c r="A70" t="s">
        <v>32</v>
      </c>
      <c r="B70" t="s">
        <v>103</v>
      </c>
      <c r="C70" t="s">
        <v>107</v>
      </c>
      <c r="D70" s="8">
        <v>856</v>
      </c>
      <c r="E70" s="26">
        <v>2</v>
      </c>
      <c r="F70" s="10">
        <v>0</v>
      </c>
      <c r="G70" s="10">
        <v>79.599999999999994</v>
      </c>
      <c r="H70" s="10">
        <v>1</v>
      </c>
      <c r="I70" s="10">
        <v>4.6500000000000004</v>
      </c>
      <c r="J70" s="10">
        <v>61.36</v>
      </c>
      <c r="K70" s="10">
        <v>26.86</v>
      </c>
      <c r="L70" s="10">
        <v>87.25</v>
      </c>
      <c r="M70" s="11">
        <v>0.69553389254137388</v>
      </c>
      <c r="N70" s="10">
        <v>17.25</v>
      </c>
      <c r="O70" s="10">
        <f t="shared" si="0"/>
        <v>104.5</v>
      </c>
      <c r="P70" s="10">
        <f t="shared" si="5"/>
        <v>10.620347394540945</v>
      </c>
      <c r="Q70" s="4">
        <v>-62373.998</v>
      </c>
      <c r="R70" s="4">
        <v>1141266.4909999999</v>
      </c>
      <c r="S70" s="4">
        <v>370670.88900000002</v>
      </c>
      <c r="T70" s="4">
        <v>195044.80799999999</v>
      </c>
      <c r="U70" s="4">
        <v>0</v>
      </c>
      <c r="V70" s="4">
        <v>1511937.38</v>
      </c>
      <c r="W70" s="4">
        <v>1449563.382</v>
      </c>
      <c r="X70" s="4">
        <f t="shared" si="1"/>
        <v>1766.2819859813083</v>
      </c>
      <c r="Y70" s="4">
        <f t="shared" si="2"/>
        <v>1538.4259018691589</v>
      </c>
      <c r="Z70" s="4">
        <f t="shared" si="3"/>
        <v>1465.5590817757009</v>
      </c>
      <c r="AA70" s="4">
        <f t="shared" si="4"/>
        <v>1333.2552464953269</v>
      </c>
    </row>
    <row r="71" spans="1:27">
      <c r="A71" t="s">
        <v>39</v>
      </c>
      <c r="B71" t="s">
        <v>108</v>
      </c>
      <c r="C71" t="s">
        <v>109</v>
      </c>
      <c r="D71" s="8">
        <v>346</v>
      </c>
      <c r="E71" s="26">
        <v>1</v>
      </c>
      <c r="F71" s="10">
        <v>1.07</v>
      </c>
      <c r="G71" s="10">
        <v>31.89</v>
      </c>
      <c r="H71" s="10">
        <v>6</v>
      </c>
      <c r="I71" s="10">
        <v>3.29</v>
      </c>
      <c r="J71" s="10">
        <v>29.89</v>
      </c>
      <c r="K71" s="10">
        <v>13.36</v>
      </c>
      <c r="L71" s="10">
        <v>43.25</v>
      </c>
      <c r="M71" s="11">
        <v>0.6910982658959538</v>
      </c>
      <c r="N71" s="10">
        <v>19.78</v>
      </c>
      <c r="O71" s="10">
        <f t="shared" si="0"/>
        <v>63.03</v>
      </c>
      <c r="P71" s="10">
        <f t="shared" si="5"/>
        <v>9.1316970176827663</v>
      </c>
      <c r="Q71" s="4">
        <v>-8904.902</v>
      </c>
      <c r="R71" s="4">
        <v>544830.26800000004</v>
      </c>
      <c r="S71" s="4">
        <v>241550.995</v>
      </c>
      <c r="T71" s="4">
        <v>162152.37599999999</v>
      </c>
      <c r="U71" s="4">
        <v>0</v>
      </c>
      <c r="V71" s="4">
        <v>786381.26300000004</v>
      </c>
      <c r="W71" s="4">
        <v>777482.27099999995</v>
      </c>
      <c r="X71" s="4">
        <f t="shared" si="1"/>
        <v>2272.7782167630057</v>
      </c>
      <c r="Y71" s="4">
        <f t="shared" si="2"/>
        <v>1804.1297312138731</v>
      </c>
      <c r="Z71" s="4">
        <f t="shared" si="3"/>
        <v>1778.4101011560695</v>
      </c>
      <c r="AA71" s="4">
        <f t="shared" si="4"/>
        <v>1574.6539537572255</v>
      </c>
    </row>
    <row r="72" spans="1:27">
      <c r="A72" t="s">
        <v>56</v>
      </c>
      <c r="B72" t="s">
        <v>108</v>
      </c>
      <c r="C72" t="s">
        <v>48</v>
      </c>
      <c r="D72" s="8">
        <v>292</v>
      </c>
      <c r="E72" s="26">
        <v>1</v>
      </c>
      <c r="F72" s="10">
        <v>1</v>
      </c>
      <c r="G72" s="10">
        <v>33.6</v>
      </c>
      <c r="H72" s="10">
        <v>4</v>
      </c>
      <c r="I72" s="10">
        <v>1</v>
      </c>
      <c r="J72" s="10">
        <v>23.83</v>
      </c>
      <c r="K72" s="10">
        <v>17.72</v>
      </c>
      <c r="L72" s="10">
        <v>40.6</v>
      </c>
      <c r="M72" s="11">
        <v>0.57352587244283992</v>
      </c>
      <c r="N72" s="10">
        <v>19.8</v>
      </c>
      <c r="O72" s="10">
        <f t="shared" si="0"/>
        <v>60.400000000000006</v>
      </c>
      <c r="P72" s="10">
        <f t="shared" si="5"/>
        <v>7.7659574468085104</v>
      </c>
      <c r="Q72" s="4">
        <v>-16196.314</v>
      </c>
      <c r="R72" s="4">
        <v>506578.223</v>
      </c>
      <c r="S72" s="4">
        <v>126350.774</v>
      </c>
      <c r="T72" s="4">
        <v>53577.432000000001</v>
      </c>
      <c r="U72" s="4">
        <v>0</v>
      </c>
      <c r="V72" s="4">
        <v>632928.99699999997</v>
      </c>
      <c r="W72" s="4">
        <v>616756.45600000001</v>
      </c>
      <c r="X72" s="4">
        <f t="shared" si="1"/>
        <v>2167.5650582191779</v>
      </c>
      <c r="Y72" s="4">
        <f t="shared" si="2"/>
        <v>1984.0807020547943</v>
      </c>
      <c r="Z72" s="4">
        <f t="shared" si="3"/>
        <v>1928.6952876712328</v>
      </c>
      <c r="AA72" s="4">
        <f t="shared" si="4"/>
        <v>1734.8569280821919</v>
      </c>
    </row>
    <row r="73" spans="1:27">
      <c r="A73" t="s">
        <v>39</v>
      </c>
      <c r="B73" t="s">
        <v>108</v>
      </c>
      <c r="C73" t="s">
        <v>110</v>
      </c>
      <c r="D73" s="8">
        <v>399</v>
      </c>
      <c r="E73" s="26">
        <v>1</v>
      </c>
      <c r="F73" s="10">
        <v>1</v>
      </c>
      <c r="G73" s="10">
        <v>33.299999999999997</v>
      </c>
      <c r="H73" s="10">
        <v>4.08</v>
      </c>
      <c r="I73" s="10">
        <v>2</v>
      </c>
      <c r="J73" s="10">
        <v>35.72</v>
      </c>
      <c r="K73" s="10">
        <v>6.67</v>
      </c>
      <c r="L73" s="10">
        <v>41.379999999999995</v>
      </c>
      <c r="M73" s="11">
        <v>0.84265156876621838</v>
      </c>
      <c r="N73" s="10">
        <v>18.91</v>
      </c>
      <c r="O73" s="10">
        <f t="shared" ref="O73:O136" si="6">+N73+L73</f>
        <v>60.289999999999992</v>
      </c>
      <c r="P73" s="10">
        <f t="shared" si="5"/>
        <v>10.674157303370787</v>
      </c>
      <c r="Q73" s="4">
        <v>-8847.9120000000003</v>
      </c>
      <c r="R73" s="4">
        <v>524847.03200000001</v>
      </c>
      <c r="S73" s="4">
        <v>192375.128</v>
      </c>
      <c r="T73" s="4">
        <v>97665.096000000005</v>
      </c>
      <c r="U73" s="4">
        <v>0</v>
      </c>
      <c r="V73" s="4">
        <v>717222.16</v>
      </c>
      <c r="W73" s="4">
        <v>708384.58400000003</v>
      </c>
      <c r="X73" s="4">
        <f t="shared" ref="X73:X137" si="7">+V73/D73</f>
        <v>1797.5492731829574</v>
      </c>
      <c r="Y73" s="4">
        <f t="shared" ref="Y73:Y137" si="8">+((V73-(T73+U73))/D73)</f>
        <v>1552.7745964912281</v>
      </c>
      <c r="Z73" s="4">
        <f t="shared" ref="Z73:Z137" si="9">+(W73-(U73+T73))/D73</f>
        <v>1530.6252832080202</v>
      </c>
      <c r="AA73" s="4">
        <f t="shared" ref="AA73:AA137" si="10">+R73/D73</f>
        <v>1315.4060952380953</v>
      </c>
    </row>
    <row r="74" spans="1:27">
      <c r="A74" t="s">
        <v>37</v>
      </c>
      <c r="B74" t="s">
        <v>108</v>
      </c>
      <c r="C74" t="s">
        <v>111</v>
      </c>
      <c r="D74" s="8">
        <v>406</v>
      </c>
      <c r="E74" s="26">
        <v>1</v>
      </c>
      <c r="F74" s="10">
        <v>1</v>
      </c>
      <c r="G74" s="10">
        <v>34.299999999999997</v>
      </c>
      <c r="H74" s="10">
        <v>6.3</v>
      </c>
      <c r="I74" s="10">
        <v>0</v>
      </c>
      <c r="J74" s="10">
        <v>35.07</v>
      </c>
      <c r="K74" s="10">
        <v>7.48</v>
      </c>
      <c r="L74" s="10">
        <v>42.599999999999994</v>
      </c>
      <c r="M74" s="11">
        <v>0.82420681551116337</v>
      </c>
      <c r="N74" s="10">
        <v>24.6</v>
      </c>
      <c r="O74" s="10">
        <f t="shared" si="6"/>
        <v>67.199999999999989</v>
      </c>
      <c r="P74" s="10">
        <f t="shared" ref="P74:P137" si="11">+D74/(G74+H74)</f>
        <v>10.000000000000002</v>
      </c>
      <c r="Q74" s="4">
        <v>-7273.1679999999997</v>
      </c>
      <c r="R74" s="4">
        <v>602434.64</v>
      </c>
      <c r="S74" s="4">
        <v>149415.15400000001</v>
      </c>
      <c r="T74" s="4">
        <v>62971.944000000003</v>
      </c>
      <c r="U74" s="4">
        <v>0</v>
      </c>
      <c r="V74" s="4">
        <v>751849.79399999999</v>
      </c>
      <c r="W74" s="4">
        <v>744581.30599999998</v>
      </c>
      <c r="X74" s="4">
        <f t="shared" si="7"/>
        <v>1851.8467832512315</v>
      </c>
      <c r="Y74" s="4">
        <f t="shared" si="8"/>
        <v>1696.7434729064039</v>
      </c>
      <c r="Z74" s="4">
        <f t="shared" si="9"/>
        <v>1678.8407931034483</v>
      </c>
      <c r="AA74" s="4">
        <f t="shared" si="10"/>
        <v>1483.8291625615764</v>
      </c>
    </row>
    <row r="75" spans="1:27">
      <c r="A75" t="s">
        <v>39</v>
      </c>
      <c r="B75" t="s">
        <v>108</v>
      </c>
      <c r="C75" t="s">
        <v>112</v>
      </c>
      <c r="D75" s="8">
        <v>345</v>
      </c>
      <c r="E75" s="26">
        <v>1</v>
      </c>
      <c r="F75" s="10">
        <v>1</v>
      </c>
      <c r="G75" s="10">
        <v>32.57</v>
      </c>
      <c r="H75" s="10">
        <v>2</v>
      </c>
      <c r="I75" s="10">
        <v>6.51</v>
      </c>
      <c r="J75" s="10">
        <v>31.47</v>
      </c>
      <c r="K75" s="10">
        <v>11.61</v>
      </c>
      <c r="L75" s="10">
        <v>43.08</v>
      </c>
      <c r="M75" s="11">
        <v>0.73050139275766013</v>
      </c>
      <c r="N75" s="10">
        <v>25.76</v>
      </c>
      <c r="O75" s="10">
        <f t="shared" si="6"/>
        <v>68.84</v>
      </c>
      <c r="P75" s="10">
        <f t="shared" si="11"/>
        <v>9.9797512293896435</v>
      </c>
      <c r="Q75" s="4">
        <v>-13246.571</v>
      </c>
      <c r="R75" s="4">
        <v>577732.30599999998</v>
      </c>
      <c r="S75" s="4">
        <v>143305.00099999999</v>
      </c>
      <c r="T75" s="4">
        <v>53233.62</v>
      </c>
      <c r="U75" s="4">
        <v>0</v>
      </c>
      <c r="V75" s="4">
        <v>721037.30700000003</v>
      </c>
      <c r="W75" s="4">
        <v>707797.02599999995</v>
      </c>
      <c r="X75" s="4">
        <f t="shared" si="7"/>
        <v>2089.9632086956522</v>
      </c>
      <c r="Y75" s="4">
        <f t="shared" si="8"/>
        <v>1935.6628608695653</v>
      </c>
      <c r="Z75" s="4">
        <f t="shared" si="9"/>
        <v>1897.2852347826085</v>
      </c>
      <c r="AA75" s="4">
        <f t="shared" si="10"/>
        <v>1674.5863942028984</v>
      </c>
    </row>
    <row r="76" spans="1:27">
      <c r="A76" t="s">
        <v>37</v>
      </c>
      <c r="B76" t="s">
        <v>108</v>
      </c>
      <c r="C76" t="s">
        <v>113</v>
      </c>
      <c r="D76" s="8">
        <v>410</v>
      </c>
      <c r="E76" s="26">
        <v>1</v>
      </c>
      <c r="F76" s="10">
        <v>1</v>
      </c>
      <c r="G76" s="10">
        <v>38</v>
      </c>
      <c r="H76" s="10">
        <v>5.0599999999999996</v>
      </c>
      <c r="I76" s="10">
        <v>6.81</v>
      </c>
      <c r="J76" s="10">
        <v>39.729999999999997</v>
      </c>
      <c r="K76" s="10">
        <v>13.1</v>
      </c>
      <c r="L76" s="10">
        <v>51.870000000000005</v>
      </c>
      <c r="M76" s="11">
        <v>0.75203482869581673</v>
      </c>
      <c r="N76" s="10">
        <v>39.28</v>
      </c>
      <c r="O76" s="10">
        <f t="shared" si="6"/>
        <v>91.15</v>
      </c>
      <c r="P76" s="10">
        <f t="shared" si="11"/>
        <v>9.5215977705527166</v>
      </c>
      <c r="Q76" s="4">
        <v>-18253.885999999999</v>
      </c>
      <c r="R76" s="4">
        <v>586572.89300000004</v>
      </c>
      <c r="S76" s="4">
        <v>149710.55100000001</v>
      </c>
      <c r="T76" s="4">
        <v>65861.975999999995</v>
      </c>
      <c r="U76" s="4">
        <v>0</v>
      </c>
      <c r="V76" s="4">
        <v>736283.44400000002</v>
      </c>
      <c r="W76" s="4">
        <v>718035.05799999996</v>
      </c>
      <c r="X76" s="4">
        <f t="shared" si="7"/>
        <v>1795.8132780487806</v>
      </c>
      <c r="Y76" s="4">
        <f t="shared" si="8"/>
        <v>1635.174312195122</v>
      </c>
      <c r="Z76" s="4">
        <f t="shared" si="9"/>
        <v>1590.6660536585364</v>
      </c>
      <c r="AA76" s="4">
        <f t="shared" si="10"/>
        <v>1430.6655926829269</v>
      </c>
    </row>
    <row r="77" spans="1:27">
      <c r="A77" t="s">
        <v>56</v>
      </c>
      <c r="B77" t="s">
        <v>108</v>
      </c>
      <c r="C77" t="s">
        <v>114</v>
      </c>
      <c r="D77" s="8">
        <v>266</v>
      </c>
      <c r="E77" s="26">
        <v>1</v>
      </c>
      <c r="F77" s="10">
        <v>2</v>
      </c>
      <c r="G77" s="10">
        <v>26.19</v>
      </c>
      <c r="H77" s="10">
        <v>3</v>
      </c>
      <c r="I77" s="10">
        <v>2</v>
      </c>
      <c r="J77" s="10">
        <v>13.02</v>
      </c>
      <c r="K77" s="10">
        <v>21.17</v>
      </c>
      <c r="L77" s="10">
        <v>34.19</v>
      </c>
      <c r="M77" s="11">
        <v>0.38081310324656331</v>
      </c>
      <c r="N77" s="10">
        <v>13.61</v>
      </c>
      <c r="O77" s="10">
        <f t="shared" si="6"/>
        <v>47.8</v>
      </c>
      <c r="P77" s="10">
        <f t="shared" si="11"/>
        <v>9.1127098321342928</v>
      </c>
      <c r="Q77" s="4">
        <v>-15203.630999999999</v>
      </c>
      <c r="R77" s="4">
        <v>308122.86200000002</v>
      </c>
      <c r="S77" s="4">
        <v>93642.816000000006</v>
      </c>
      <c r="T77" s="4">
        <v>0</v>
      </c>
      <c r="U77" s="4">
        <v>0</v>
      </c>
      <c r="V77" s="4">
        <v>401765.67800000001</v>
      </c>
      <c r="W77" s="4">
        <v>386562.04700000002</v>
      </c>
      <c r="X77" s="4">
        <f t="shared" si="7"/>
        <v>1510.3972857142858</v>
      </c>
      <c r="Y77" s="4">
        <f t="shared" si="8"/>
        <v>1510.3972857142858</v>
      </c>
      <c r="Z77" s="4">
        <f t="shared" si="9"/>
        <v>1453.2407781954887</v>
      </c>
      <c r="AA77" s="4">
        <f t="shared" si="10"/>
        <v>1158.3566240601504</v>
      </c>
    </row>
    <row r="78" spans="1:27">
      <c r="A78" t="s">
        <v>47</v>
      </c>
      <c r="B78" t="s">
        <v>115</v>
      </c>
      <c r="C78" t="s">
        <v>116</v>
      </c>
      <c r="D78" s="8">
        <v>537</v>
      </c>
      <c r="E78" s="26">
        <v>1</v>
      </c>
      <c r="F78" s="10">
        <v>1</v>
      </c>
      <c r="G78" s="10">
        <v>41.9</v>
      </c>
      <c r="H78" s="10">
        <v>2.8</v>
      </c>
      <c r="I78" s="10">
        <v>4.17</v>
      </c>
      <c r="J78" s="10">
        <v>39.049999999999997</v>
      </c>
      <c r="K78" s="10">
        <v>12.8</v>
      </c>
      <c r="L78" s="10">
        <v>50.87</v>
      </c>
      <c r="M78" s="11">
        <v>0.7531340405014465</v>
      </c>
      <c r="N78" s="10">
        <v>23.68</v>
      </c>
      <c r="O78" s="10">
        <f t="shared" si="6"/>
        <v>74.55</v>
      </c>
      <c r="P78" s="10">
        <f t="shared" si="11"/>
        <v>12.013422818791948</v>
      </c>
      <c r="Q78" s="4">
        <v>-5101.8360000000002</v>
      </c>
      <c r="R78" s="4">
        <v>697159.16</v>
      </c>
      <c r="S78" s="4">
        <v>290570.38900000002</v>
      </c>
      <c r="T78" s="4">
        <v>207423.83499999999</v>
      </c>
      <c r="U78" s="4">
        <v>0</v>
      </c>
      <c r="V78" s="4">
        <v>987729.549</v>
      </c>
      <c r="W78" s="4">
        <v>982627.71299999999</v>
      </c>
      <c r="X78" s="4">
        <f t="shared" si="7"/>
        <v>1839.3473910614525</v>
      </c>
      <c r="Y78" s="4">
        <f t="shared" si="8"/>
        <v>1453.0832662942273</v>
      </c>
      <c r="Z78" s="4">
        <f t="shared" si="9"/>
        <v>1443.5826405959033</v>
      </c>
      <c r="AA78" s="4">
        <f t="shared" si="10"/>
        <v>1298.2479702048417</v>
      </c>
    </row>
    <row r="79" spans="1:27">
      <c r="A79" t="s">
        <v>35</v>
      </c>
      <c r="B79" t="s">
        <v>117</v>
      </c>
      <c r="C79" t="s">
        <v>118</v>
      </c>
      <c r="D79" s="8">
        <v>166</v>
      </c>
      <c r="E79" s="26">
        <v>1</v>
      </c>
      <c r="F79" s="10">
        <v>1</v>
      </c>
      <c r="G79" s="10">
        <v>20.38</v>
      </c>
      <c r="H79" s="10">
        <v>4.08</v>
      </c>
      <c r="I79" s="10">
        <v>2.11</v>
      </c>
      <c r="J79" s="10">
        <v>17.97</v>
      </c>
      <c r="K79" s="10">
        <v>10.6</v>
      </c>
      <c r="L79" s="10">
        <v>28.57</v>
      </c>
      <c r="M79" s="11">
        <v>0.62898144907245357</v>
      </c>
      <c r="N79" s="10">
        <v>14.93</v>
      </c>
      <c r="O79" s="10">
        <f t="shared" si="6"/>
        <v>43.5</v>
      </c>
      <c r="P79" s="10">
        <f t="shared" si="11"/>
        <v>6.7865903515944392</v>
      </c>
      <c r="Q79" s="4">
        <v>-7619.6490000000003</v>
      </c>
      <c r="R79" s="4">
        <v>352161.63699999999</v>
      </c>
      <c r="S79" s="4">
        <v>121663.22199999999</v>
      </c>
      <c r="T79" s="4">
        <v>28364.664000000001</v>
      </c>
      <c r="U79" s="4">
        <v>0</v>
      </c>
      <c r="V79" s="4">
        <v>473824.859</v>
      </c>
      <c r="W79" s="4">
        <v>466205.21</v>
      </c>
      <c r="X79" s="4">
        <f t="shared" si="7"/>
        <v>2854.3666204819278</v>
      </c>
      <c r="Y79" s="4">
        <f t="shared" si="8"/>
        <v>2683.4951506024095</v>
      </c>
      <c r="Z79" s="4">
        <f t="shared" si="9"/>
        <v>2637.59365060241</v>
      </c>
      <c r="AA79" s="4">
        <f t="shared" si="10"/>
        <v>2121.4556445783132</v>
      </c>
    </row>
    <row r="80" spans="1:27">
      <c r="A80" t="s">
        <v>56</v>
      </c>
      <c r="B80" t="s">
        <v>119</v>
      </c>
      <c r="C80" t="s">
        <v>120</v>
      </c>
      <c r="D80" s="8">
        <v>252</v>
      </c>
      <c r="E80" s="26">
        <v>1</v>
      </c>
      <c r="F80" s="10">
        <v>0</v>
      </c>
      <c r="G80" s="10">
        <v>31.04</v>
      </c>
      <c r="H80" s="10">
        <v>0</v>
      </c>
      <c r="I80" s="10">
        <v>0</v>
      </c>
      <c r="J80" s="10">
        <v>24.21</v>
      </c>
      <c r="K80" s="10">
        <v>7.83</v>
      </c>
      <c r="L80" s="10">
        <v>32.04</v>
      </c>
      <c r="M80" s="11">
        <v>0.7556179775280899</v>
      </c>
      <c r="N80" s="10">
        <v>17</v>
      </c>
      <c r="O80" s="10">
        <f t="shared" si="6"/>
        <v>49.04</v>
      </c>
      <c r="P80" s="10">
        <f t="shared" si="11"/>
        <v>8.1185567010309274</v>
      </c>
      <c r="Q80" s="4">
        <v>-2354.3049999999998</v>
      </c>
      <c r="R80" s="4">
        <v>433870.16499999998</v>
      </c>
      <c r="S80" s="4">
        <v>179749.36900000001</v>
      </c>
      <c r="T80" s="4">
        <v>123845.004</v>
      </c>
      <c r="U80" s="4">
        <v>0</v>
      </c>
      <c r="V80" s="4">
        <v>613619.53399999999</v>
      </c>
      <c r="W80" s="4">
        <v>611265.22900000005</v>
      </c>
      <c r="X80" s="4">
        <f t="shared" si="7"/>
        <v>2434.9981507936509</v>
      </c>
      <c r="Y80" s="4">
        <f t="shared" si="8"/>
        <v>1943.549722222222</v>
      </c>
      <c r="Z80" s="4">
        <f t="shared" si="9"/>
        <v>1934.2072420634922</v>
      </c>
      <c r="AA80" s="4">
        <f t="shared" si="10"/>
        <v>1721.707003968254</v>
      </c>
    </row>
    <row r="81" spans="1:27">
      <c r="A81" t="s">
        <v>56</v>
      </c>
      <c r="B81" t="s">
        <v>119</v>
      </c>
      <c r="C81" t="s">
        <v>121</v>
      </c>
      <c r="D81" s="8">
        <v>273</v>
      </c>
      <c r="E81" s="26">
        <v>1</v>
      </c>
      <c r="F81" s="10">
        <v>1.05</v>
      </c>
      <c r="G81" s="10">
        <v>28.71</v>
      </c>
      <c r="H81" s="10">
        <v>6.57</v>
      </c>
      <c r="I81" s="10">
        <v>1.02</v>
      </c>
      <c r="J81" s="10">
        <v>22.68</v>
      </c>
      <c r="K81" s="10">
        <v>15.72</v>
      </c>
      <c r="L81" s="10">
        <v>38.35</v>
      </c>
      <c r="M81" s="11">
        <v>0.59062500000000007</v>
      </c>
      <c r="N81" s="10">
        <v>24.19</v>
      </c>
      <c r="O81" s="10">
        <f t="shared" si="6"/>
        <v>62.540000000000006</v>
      </c>
      <c r="P81" s="10">
        <f t="shared" si="11"/>
        <v>7.7380952380952381</v>
      </c>
      <c r="Q81" s="4">
        <v>-1135.146</v>
      </c>
      <c r="R81" s="4">
        <v>513458.84899999999</v>
      </c>
      <c r="S81" s="4">
        <v>216555.72099999999</v>
      </c>
      <c r="T81" s="4">
        <v>144218.00399999999</v>
      </c>
      <c r="U81" s="4">
        <v>37.950000000000003</v>
      </c>
      <c r="V81" s="4">
        <v>730014.57</v>
      </c>
      <c r="W81" s="4">
        <v>728879.424</v>
      </c>
      <c r="X81" s="4">
        <f t="shared" si="7"/>
        <v>2674.0460439560438</v>
      </c>
      <c r="Y81" s="4">
        <f t="shared" si="8"/>
        <v>2145.635956043956</v>
      </c>
      <c r="Z81" s="4">
        <f t="shared" si="9"/>
        <v>2141.477912087912</v>
      </c>
      <c r="AA81" s="4">
        <f t="shared" si="10"/>
        <v>1880.8016446886447</v>
      </c>
    </row>
    <row r="82" spans="1:27">
      <c r="A82" t="s">
        <v>37</v>
      </c>
      <c r="B82" t="s">
        <v>122</v>
      </c>
      <c r="C82" t="s">
        <v>123</v>
      </c>
      <c r="D82" s="8">
        <v>458</v>
      </c>
      <c r="E82" s="26">
        <v>1</v>
      </c>
      <c r="F82" s="10">
        <v>1</v>
      </c>
      <c r="G82" s="10">
        <v>34.700000000000003</v>
      </c>
      <c r="H82" s="10">
        <v>1.8</v>
      </c>
      <c r="I82" s="10">
        <v>3.5</v>
      </c>
      <c r="J82" s="10">
        <v>39.200000000000003</v>
      </c>
      <c r="K82" s="10">
        <v>1</v>
      </c>
      <c r="L82" s="10">
        <v>42</v>
      </c>
      <c r="M82" s="11">
        <f>+J82/L82</f>
        <v>0.93333333333333335</v>
      </c>
      <c r="N82" s="10">
        <v>37.92</v>
      </c>
      <c r="O82" s="10">
        <f t="shared" si="6"/>
        <v>79.92</v>
      </c>
      <c r="P82" s="10">
        <f t="shared" si="11"/>
        <v>12.547945205479452</v>
      </c>
      <c r="Q82" s="4">
        <v>-36392.222999999998</v>
      </c>
      <c r="R82" s="4">
        <v>709190.88399999996</v>
      </c>
      <c r="S82" s="4">
        <v>142518.557</v>
      </c>
      <c r="T82" s="4">
        <v>72110.985000000001</v>
      </c>
      <c r="U82" s="4">
        <v>0</v>
      </c>
      <c r="V82" s="4">
        <v>851709.44099999999</v>
      </c>
      <c r="W82" s="4">
        <v>815317.21799999999</v>
      </c>
      <c r="X82" s="4">
        <f t="shared" si="7"/>
        <v>1859.6276004366812</v>
      </c>
      <c r="Y82" s="4">
        <f t="shared" si="8"/>
        <v>1702.1800349344978</v>
      </c>
      <c r="Z82" s="4">
        <f t="shared" si="9"/>
        <v>1622.7210327510918</v>
      </c>
      <c r="AA82" s="4">
        <f t="shared" si="10"/>
        <v>1548.4517117903929</v>
      </c>
    </row>
    <row r="83" spans="1:27">
      <c r="A83" t="s">
        <v>32</v>
      </c>
      <c r="B83" t="s">
        <v>122</v>
      </c>
      <c r="C83" t="s">
        <v>124</v>
      </c>
      <c r="D83" s="8">
        <v>671</v>
      </c>
      <c r="E83" s="26">
        <v>1</v>
      </c>
      <c r="F83" s="10">
        <v>1</v>
      </c>
      <c r="G83" s="10">
        <v>55</v>
      </c>
      <c r="H83" s="10">
        <v>1.5</v>
      </c>
      <c r="I83" s="10">
        <v>3</v>
      </c>
      <c r="J83" s="10">
        <v>60.5</v>
      </c>
      <c r="K83" s="10">
        <v>1</v>
      </c>
      <c r="L83" s="10">
        <f>+H83+I83+G83+F83+E83</f>
        <v>61.5</v>
      </c>
      <c r="M83" s="11">
        <f>+J83/L83</f>
        <v>0.98373983739837401</v>
      </c>
      <c r="N83" s="10">
        <v>39.25</v>
      </c>
      <c r="O83" s="10">
        <f t="shared" si="6"/>
        <v>100.75</v>
      </c>
      <c r="P83" s="10">
        <f t="shared" si="11"/>
        <v>11.876106194690266</v>
      </c>
      <c r="Q83" s="4">
        <v>-57611.391000000003</v>
      </c>
      <c r="R83" s="4">
        <v>812186.12</v>
      </c>
      <c r="S83" s="4">
        <v>200629.42</v>
      </c>
      <c r="T83" s="4">
        <v>85497.702000000005</v>
      </c>
      <c r="U83" s="4">
        <v>0</v>
      </c>
      <c r="V83" s="4">
        <v>1012815.54</v>
      </c>
      <c r="W83" s="4">
        <v>955204.14899999998</v>
      </c>
      <c r="X83" s="4">
        <f t="shared" si="7"/>
        <v>1509.412131147541</v>
      </c>
      <c r="Y83" s="4">
        <f t="shared" si="8"/>
        <v>1381.9937973174367</v>
      </c>
      <c r="Z83" s="4">
        <f t="shared" si="9"/>
        <v>1296.1347943368107</v>
      </c>
      <c r="AA83" s="4">
        <f t="shared" si="10"/>
        <v>1210.4115052160953</v>
      </c>
    </row>
    <row r="84" spans="1:27">
      <c r="A84" t="s">
        <v>91</v>
      </c>
      <c r="B84" t="s">
        <v>125</v>
      </c>
      <c r="C84" t="s">
        <v>126</v>
      </c>
      <c r="D84" s="8">
        <v>85</v>
      </c>
      <c r="E84" s="26">
        <v>1</v>
      </c>
      <c r="F84" s="10">
        <v>1</v>
      </c>
      <c r="G84" s="10">
        <v>8.8000000000000007</v>
      </c>
      <c r="H84" s="10">
        <v>0</v>
      </c>
      <c r="I84" s="10">
        <v>1</v>
      </c>
      <c r="J84" s="10">
        <v>11</v>
      </c>
      <c r="K84" s="10">
        <v>0.8</v>
      </c>
      <c r="L84" s="10">
        <v>11.8</v>
      </c>
      <c r="M84" s="11">
        <v>0.93220338983050843</v>
      </c>
      <c r="N84" s="10">
        <v>8.2200000000000006</v>
      </c>
      <c r="O84" s="10">
        <f t="shared" si="6"/>
        <v>20.020000000000003</v>
      </c>
      <c r="P84" s="10">
        <f t="shared" si="11"/>
        <v>9.6590909090909083</v>
      </c>
      <c r="Q84" s="4">
        <v>-8609.2870000000003</v>
      </c>
      <c r="R84" s="4">
        <v>178546.997</v>
      </c>
      <c r="S84" s="4">
        <v>135320.245</v>
      </c>
      <c r="T84" s="4">
        <v>66845.604000000007</v>
      </c>
      <c r="U84" s="4">
        <v>29455.047999999999</v>
      </c>
      <c r="V84" s="4">
        <v>313867.24200000003</v>
      </c>
      <c r="W84" s="4">
        <v>305257.95500000002</v>
      </c>
      <c r="X84" s="4">
        <f t="shared" si="7"/>
        <v>3692.5557882352946</v>
      </c>
      <c r="Y84" s="4">
        <f t="shared" si="8"/>
        <v>2559.6069411764711</v>
      </c>
      <c r="Z84" s="4">
        <f t="shared" si="9"/>
        <v>2458.3212117647063</v>
      </c>
      <c r="AA84" s="4">
        <f t="shared" si="10"/>
        <v>2100.5529058823531</v>
      </c>
    </row>
    <row r="85" spans="1:27">
      <c r="A85" t="s">
        <v>35</v>
      </c>
      <c r="B85" t="s">
        <v>127</v>
      </c>
      <c r="C85" t="s">
        <v>128</v>
      </c>
      <c r="D85" s="8">
        <v>158</v>
      </c>
      <c r="E85" s="26">
        <v>1</v>
      </c>
      <c r="F85" s="10">
        <v>1</v>
      </c>
      <c r="G85" s="10">
        <v>21.77</v>
      </c>
      <c r="H85" s="10">
        <v>2</v>
      </c>
      <c r="I85" s="10">
        <v>1</v>
      </c>
      <c r="J85" s="10">
        <v>24.77</v>
      </c>
      <c r="K85" s="10">
        <v>2</v>
      </c>
      <c r="L85" s="10">
        <v>26.77</v>
      </c>
      <c r="M85" s="11">
        <v>0.92528950317519609</v>
      </c>
      <c r="N85" s="10">
        <v>16.45</v>
      </c>
      <c r="O85" s="10">
        <f t="shared" si="6"/>
        <v>43.22</v>
      </c>
      <c r="P85" s="10">
        <f t="shared" si="11"/>
        <v>6.6470340765671017</v>
      </c>
      <c r="Q85" s="4">
        <v>-800.27</v>
      </c>
      <c r="R85" s="4">
        <v>358577.45500000002</v>
      </c>
      <c r="S85" s="4">
        <v>176005.44500000001</v>
      </c>
      <c r="T85" s="4">
        <v>52615.656000000003</v>
      </c>
      <c r="U85" s="4">
        <v>83432.100000000006</v>
      </c>
      <c r="V85" s="4">
        <v>534582.9</v>
      </c>
      <c r="W85" s="4">
        <v>533782.63</v>
      </c>
      <c r="X85" s="4">
        <f t="shared" si="7"/>
        <v>3383.436075949367</v>
      </c>
      <c r="Y85" s="4">
        <f t="shared" si="8"/>
        <v>2522.3743291139244</v>
      </c>
      <c r="Z85" s="4">
        <f t="shared" si="9"/>
        <v>2517.3093291139239</v>
      </c>
      <c r="AA85" s="4">
        <f t="shared" si="10"/>
        <v>2269.4775632911392</v>
      </c>
    </row>
    <row r="86" spans="1:27">
      <c r="A86" t="s">
        <v>39</v>
      </c>
      <c r="B86" t="s">
        <v>127</v>
      </c>
      <c r="C86" t="s">
        <v>129</v>
      </c>
      <c r="D86" s="8">
        <v>312</v>
      </c>
      <c r="E86" s="26">
        <v>1</v>
      </c>
      <c r="F86" s="10">
        <v>1</v>
      </c>
      <c r="G86" s="10">
        <v>29.72</v>
      </c>
      <c r="H86" s="10">
        <v>2.8</v>
      </c>
      <c r="I86" s="10">
        <v>1</v>
      </c>
      <c r="J86" s="10">
        <v>33.22</v>
      </c>
      <c r="K86" s="10">
        <v>2.2999999999999998</v>
      </c>
      <c r="L86" s="10">
        <v>35.519999999999996</v>
      </c>
      <c r="M86" s="11">
        <v>0.93524774774774777</v>
      </c>
      <c r="N86" s="10">
        <v>19.329999999999998</v>
      </c>
      <c r="O86" s="10">
        <f t="shared" si="6"/>
        <v>54.849999999999994</v>
      </c>
      <c r="P86" s="10">
        <f t="shared" si="11"/>
        <v>9.5940959409594111</v>
      </c>
      <c r="Q86" s="4">
        <v>-1615.279</v>
      </c>
      <c r="R86" s="4">
        <v>465882.84299999999</v>
      </c>
      <c r="S86" s="4">
        <v>155161.258</v>
      </c>
      <c r="T86" s="4">
        <v>69567.948000000004</v>
      </c>
      <c r="U86" s="4">
        <v>35132.752</v>
      </c>
      <c r="V86" s="4">
        <v>621044.10100000002</v>
      </c>
      <c r="W86" s="4">
        <v>619428.82200000004</v>
      </c>
      <c r="X86" s="4">
        <f t="shared" si="7"/>
        <v>1990.5259647435898</v>
      </c>
      <c r="Y86" s="4">
        <f t="shared" si="8"/>
        <v>1654.9467980769232</v>
      </c>
      <c r="Z86" s="4">
        <f t="shared" si="9"/>
        <v>1649.7696217948719</v>
      </c>
      <c r="AA86" s="4">
        <f t="shared" si="10"/>
        <v>1493.2142403846153</v>
      </c>
    </row>
    <row r="87" spans="1:27">
      <c r="A87" t="s">
        <v>35</v>
      </c>
      <c r="B87" t="s">
        <v>130</v>
      </c>
      <c r="C87" t="s">
        <v>131</v>
      </c>
      <c r="D87" s="8">
        <v>103</v>
      </c>
      <c r="E87" s="26">
        <v>1</v>
      </c>
      <c r="F87" s="10">
        <v>1</v>
      </c>
      <c r="G87" s="10">
        <v>11.62</v>
      </c>
      <c r="H87" s="10">
        <v>1</v>
      </c>
      <c r="I87" s="10">
        <v>0</v>
      </c>
      <c r="J87" s="10">
        <v>9.83</v>
      </c>
      <c r="K87" s="10">
        <v>4.79</v>
      </c>
      <c r="L87" s="10">
        <v>14.62</v>
      </c>
      <c r="M87" s="11">
        <v>0.67236662106703138</v>
      </c>
      <c r="N87" s="10">
        <v>5.55</v>
      </c>
      <c r="O87" s="10">
        <f t="shared" si="6"/>
        <v>20.169999999999998</v>
      </c>
      <c r="P87" s="10">
        <f t="shared" si="11"/>
        <v>8.1616481774960388</v>
      </c>
      <c r="Q87" s="4">
        <v>-16854.732</v>
      </c>
      <c r="R87" s="4">
        <v>181101.90700000001</v>
      </c>
      <c r="S87" s="4">
        <v>71541.472999999998</v>
      </c>
      <c r="T87" s="4">
        <v>40732.883999999998</v>
      </c>
      <c r="U87" s="4">
        <v>4548.9120000000003</v>
      </c>
      <c r="V87" s="4">
        <v>252643.38</v>
      </c>
      <c r="W87" s="4">
        <v>235788.64799999999</v>
      </c>
      <c r="X87" s="4">
        <f t="shared" si="7"/>
        <v>2452.8483495145633</v>
      </c>
      <c r="Y87" s="4">
        <f t="shared" si="8"/>
        <v>2013.2192621359225</v>
      </c>
      <c r="Z87" s="4">
        <f t="shared" si="9"/>
        <v>1849.5810873786406</v>
      </c>
      <c r="AA87" s="4">
        <f t="shared" si="10"/>
        <v>1758.2709417475728</v>
      </c>
    </row>
    <row r="88" spans="1:27">
      <c r="A88" t="s">
        <v>35</v>
      </c>
      <c r="B88" t="s">
        <v>132</v>
      </c>
      <c r="C88" t="s">
        <v>133</v>
      </c>
      <c r="D88" s="8">
        <v>149</v>
      </c>
      <c r="E88" s="26">
        <v>1</v>
      </c>
      <c r="F88" s="10">
        <v>0</v>
      </c>
      <c r="G88" s="10">
        <v>16.84</v>
      </c>
      <c r="H88" s="10">
        <v>3</v>
      </c>
      <c r="I88" s="10">
        <v>0</v>
      </c>
      <c r="J88" s="10">
        <v>16.22</v>
      </c>
      <c r="K88" s="10">
        <v>4.62</v>
      </c>
      <c r="L88" s="10">
        <v>20.84</v>
      </c>
      <c r="M88" s="11">
        <v>0.77831094049904026</v>
      </c>
      <c r="N88" s="10">
        <v>11.89</v>
      </c>
      <c r="O88" s="10">
        <f t="shared" si="6"/>
        <v>32.730000000000004</v>
      </c>
      <c r="P88" s="10">
        <f t="shared" si="11"/>
        <v>7.51008064516129</v>
      </c>
      <c r="Q88" s="4">
        <v>-31208.607</v>
      </c>
      <c r="R88" s="4">
        <v>276445.98599999998</v>
      </c>
      <c r="S88" s="4">
        <v>62910.964999999997</v>
      </c>
      <c r="T88" s="4">
        <v>22722</v>
      </c>
      <c r="U88" s="4">
        <v>0</v>
      </c>
      <c r="V88" s="4">
        <v>339356.951</v>
      </c>
      <c r="W88" s="4">
        <v>308148.34399999998</v>
      </c>
      <c r="X88" s="4">
        <f t="shared" si="7"/>
        <v>2277.5634295302016</v>
      </c>
      <c r="Y88" s="4">
        <f t="shared" si="8"/>
        <v>2125.0667852348993</v>
      </c>
      <c r="Z88" s="4">
        <f t="shared" si="9"/>
        <v>1915.6130469798657</v>
      </c>
      <c r="AA88" s="4">
        <f t="shared" si="10"/>
        <v>1855.342187919463</v>
      </c>
    </row>
    <row r="89" spans="1:27">
      <c r="A89" t="s">
        <v>134</v>
      </c>
      <c r="B89" t="s">
        <v>135</v>
      </c>
      <c r="C89" t="s">
        <v>136</v>
      </c>
      <c r="D89" s="8">
        <v>12</v>
      </c>
      <c r="E89" s="26">
        <v>0.7</v>
      </c>
      <c r="F89" s="10">
        <v>0</v>
      </c>
      <c r="G89" s="10">
        <v>2.4</v>
      </c>
      <c r="H89" s="10">
        <v>0</v>
      </c>
      <c r="I89" s="10">
        <v>0</v>
      </c>
      <c r="J89" s="10">
        <v>3.1</v>
      </c>
      <c r="K89" s="10">
        <v>1.4</v>
      </c>
      <c r="L89" s="10">
        <v>1.7</v>
      </c>
      <c r="M89" s="11">
        <v>0.55000000000000004</v>
      </c>
      <c r="N89" s="10">
        <v>4.9000000000000004</v>
      </c>
      <c r="O89" s="10">
        <f t="shared" si="6"/>
        <v>6.6000000000000005</v>
      </c>
      <c r="P89" s="10">
        <f t="shared" si="11"/>
        <v>5</v>
      </c>
      <c r="Q89" s="4">
        <v>-14364</v>
      </c>
      <c r="R89" s="4">
        <v>61728</v>
      </c>
      <c r="S89" s="4">
        <v>27263</v>
      </c>
      <c r="T89" s="4"/>
      <c r="U89" s="4"/>
      <c r="V89" s="4">
        <f>+S89+R89</f>
        <v>88991</v>
      </c>
      <c r="W89" s="4">
        <f>+V89+Q89</f>
        <v>74627</v>
      </c>
      <c r="X89" s="4">
        <f t="shared" si="7"/>
        <v>7415.916666666667</v>
      </c>
      <c r="Y89" s="4">
        <f t="shared" si="8"/>
        <v>7415.916666666667</v>
      </c>
      <c r="Z89" s="4">
        <f t="shared" si="9"/>
        <v>6218.916666666667</v>
      </c>
      <c r="AA89" s="4">
        <f t="shared" si="10"/>
        <v>5144</v>
      </c>
    </row>
    <row r="90" spans="1:27">
      <c r="A90" t="s">
        <v>56</v>
      </c>
      <c r="B90" t="s">
        <v>137</v>
      </c>
      <c r="C90" t="s">
        <v>138</v>
      </c>
      <c r="D90" s="8">
        <v>224</v>
      </c>
      <c r="E90" s="26">
        <v>1</v>
      </c>
      <c r="F90" s="10">
        <v>1</v>
      </c>
      <c r="G90" s="10">
        <v>25.18</v>
      </c>
      <c r="H90" s="10">
        <v>5</v>
      </c>
      <c r="I90" s="10">
        <v>0</v>
      </c>
      <c r="J90" s="10">
        <v>28.13</v>
      </c>
      <c r="K90" s="10">
        <v>4.05</v>
      </c>
      <c r="L90" s="10">
        <v>32.18</v>
      </c>
      <c r="M90" s="11">
        <v>0.87414543194530758</v>
      </c>
      <c r="N90" s="10">
        <v>22.83</v>
      </c>
      <c r="O90" s="10">
        <f t="shared" si="6"/>
        <v>55.01</v>
      </c>
      <c r="P90" s="10">
        <f t="shared" si="11"/>
        <v>7.4221338634857519</v>
      </c>
      <c r="Q90" s="4">
        <v>-16708.46</v>
      </c>
      <c r="R90" s="4">
        <v>518267.44900000002</v>
      </c>
      <c r="S90" s="4">
        <v>135143.103</v>
      </c>
      <c r="T90" s="4">
        <v>43570.222999999998</v>
      </c>
      <c r="U90" s="4">
        <v>31124.521000000001</v>
      </c>
      <c r="V90" s="4">
        <v>653410.55200000003</v>
      </c>
      <c r="W90" s="4">
        <v>636702.09199999995</v>
      </c>
      <c r="X90" s="4">
        <f t="shared" si="7"/>
        <v>2917.0113928571432</v>
      </c>
      <c r="Y90" s="4">
        <f t="shared" si="8"/>
        <v>2583.552714285714</v>
      </c>
      <c r="Z90" s="4">
        <f t="shared" si="9"/>
        <v>2508.9613749999999</v>
      </c>
      <c r="AA90" s="4">
        <f t="shared" si="10"/>
        <v>2313.6939687500003</v>
      </c>
    </row>
    <row r="91" spans="1:27">
      <c r="A91" t="s">
        <v>91</v>
      </c>
      <c r="B91" t="s">
        <v>139</v>
      </c>
      <c r="C91" t="s">
        <v>140</v>
      </c>
      <c r="D91" s="8">
        <v>82</v>
      </c>
      <c r="E91" s="26">
        <v>0.8</v>
      </c>
      <c r="F91" s="10">
        <v>1</v>
      </c>
      <c r="G91" s="10">
        <v>9.07</v>
      </c>
      <c r="H91" s="10">
        <v>0.33</v>
      </c>
      <c r="I91" s="10">
        <v>1</v>
      </c>
      <c r="J91" s="10">
        <v>9.19</v>
      </c>
      <c r="K91" s="10">
        <v>3.01</v>
      </c>
      <c r="L91" s="10">
        <v>12.200000000000001</v>
      </c>
      <c r="M91" s="11">
        <v>0.75327868852459012</v>
      </c>
      <c r="N91" s="10">
        <v>6.62</v>
      </c>
      <c r="O91" s="10">
        <f t="shared" si="6"/>
        <v>18.82</v>
      </c>
      <c r="P91" s="10">
        <f t="shared" si="11"/>
        <v>8.7234042553191493</v>
      </c>
      <c r="Q91" s="4">
        <v>-13037.339</v>
      </c>
      <c r="R91" s="4">
        <v>184792.08499999999</v>
      </c>
      <c r="S91" s="4">
        <v>88088.186000000002</v>
      </c>
      <c r="T91" s="4">
        <v>28053.06</v>
      </c>
      <c r="U91" s="4">
        <v>34350.756999999998</v>
      </c>
      <c r="V91" s="4">
        <v>272880.27100000001</v>
      </c>
      <c r="W91" s="4">
        <v>259842.932</v>
      </c>
      <c r="X91" s="4">
        <f t="shared" si="7"/>
        <v>3327.8081829268294</v>
      </c>
      <c r="Y91" s="4">
        <f t="shared" si="8"/>
        <v>2566.7860243902442</v>
      </c>
      <c r="Z91" s="4">
        <f t="shared" si="9"/>
        <v>2407.7940853658533</v>
      </c>
      <c r="AA91" s="4">
        <f t="shared" si="10"/>
        <v>2253.562012195122</v>
      </c>
    </row>
    <row r="92" spans="1:27">
      <c r="A92" t="s">
        <v>35</v>
      </c>
      <c r="B92" s="15" t="s">
        <v>141</v>
      </c>
      <c r="C92" s="15" t="s">
        <v>142</v>
      </c>
      <c r="D92" s="8">
        <v>120</v>
      </c>
      <c r="E92" s="26">
        <v>1</v>
      </c>
      <c r="F92" s="10">
        <v>1</v>
      </c>
      <c r="G92" s="10">
        <v>15.7</v>
      </c>
      <c r="H92" s="10">
        <v>0</v>
      </c>
      <c r="I92" s="10">
        <v>0</v>
      </c>
      <c r="J92" s="10">
        <v>11.45</v>
      </c>
      <c r="K92" s="10">
        <v>5.56</v>
      </c>
      <c r="L92" s="10">
        <v>17.7</v>
      </c>
      <c r="M92" s="11">
        <v>0.67313345091122878</v>
      </c>
      <c r="N92" s="10">
        <v>10.050000000000001</v>
      </c>
      <c r="O92" s="10">
        <f t="shared" si="6"/>
        <v>27.75</v>
      </c>
      <c r="P92" s="10">
        <f t="shared" si="11"/>
        <v>7.6433121019108281</v>
      </c>
      <c r="Q92" s="4">
        <v>-8378.8909999999996</v>
      </c>
      <c r="R92" s="4">
        <v>222749.54699999999</v>
      </c>
      <c r="S92" s="4">
        <v>75861.612999999998</v>
      </c>
      <c r="T92" s="4">
        <v>26631.828000000001</v>
      </c>
      <c r="U92" s="4">
        <v>0</v>
      </c>
      <c r="V92" s="4">
        <v>298611.15999999997</v>
      </c>
      <c r="W92" s="4">
        <v>290232.26899999997</v>
      </c>
      <c r="X92" s="4">
        <f t="shared" si="7"/>
        <v>2488.4263333333333</v>
      </c>
      <c r="Y92" s="4">
        <f t="shared" si="8"/>
        <v>2266.4944333333333</v>
      </c>
      <c r="Z92" s="4">
        <f t="shared" si="9"/>
        <v>2196.6703416666664</v>
      </c>
      <c r="AA92" s="4">
        <f t="shared" si="10"/>
        <v>1856.2462249999999</v>
      </c>
    </row>
    <row r="93" spans="1:27">
      <c r="A93" t="s">
        <v>134</v>
      </c>
      <c r="B93" t="s">
        <v>143</v>
      </c>
      <c r="C93" t="s">
        <v>144</v>
      </c>
      <c r="D93" s="8">
        <v>12</v>
      </c>
      <c r="E93" s="26">
        <v>1</v>
      </c>
      <c r="F93" s="10">
        <v>0</v>
      </c>
      <c r="G93" s="10">
        <v>3.81</v>
      </c>
      <c r="H93" s="10">
        <v>0</v>
      </c>
      <c r="I93" s="10">
        <v>0.83</v>
      </c>
      <c r="J93" s="10">
        <v>3.92</v>
      </c>
      <c r="K93" s="10">
        <v>0</v>
      </c>
      <c r="L93" s="10">
        <v>5.6400000000000006</v>
      </c>
      <c r="M93" s="11">
        <v>1</v>
      </c>
      <c r="N93" s="10">
        <v>0.63</v>
      </c>
      <c r="O93" s="10">
        <f t="shared" si="6"/>
        <v>6.2700000000000005</v>
      </c>
      <c r="P93" s="10">
        <f t="shared" si="11"/>
        <v>3.1496062992125982</v>
      </c>
      <c r="Q93" s="4">
        <v>-915.31</v>
      </c>
      <c r="R93" s="4">
        <v>45616.213000000003</v>
      </c>
      <c r="S93" s="4">
        <v>25951.011999999999</v>
      </c>
      <c r="T93" s="4">
        <v>15168.986999999999</v>
      </c>
      <c r="U93" s="4">
        <v>1089</v>
      </c>
      <c r="V93" s="4">
        <v>71567.225000000006</v>
      </c>
      <c r="W93" s="4">
        <v>70651.914999999994</v>
      </c>
      <c r="X93" s="4">
        <f t="shared" si="7"/>
        <v>5963.9354166666672</v>
      </c>
      <c r="Y93" s="4">
        <f t="shared" si="8"/>
        <v>4609.1031666666668</v>
      </c>
      <c r="Z93" s="4">
        <f t="shared" si="9"/>
        <v>4532.8273333333327</v>
      </c>
      <c r="AA93" s="4">
        <f t="shared" si="10"/>
        <v>3801.3510833333335</v>
      </c>
    </row>
    <row r="94" spans="1:27">
      <c r="A94" t="s">
        <v>39</v>
      </c>
      <c r="B94" t="s">
        <v>143</v>
      </c>
      <c r="C94" t="s">
        <v>145</v>
      </c>
      <c r="D94" s="8">
        <v>362</v>
      </c>
      <c r="E94" s="26">
        <v>1</v>
      </c>
      <c r="F94" s="10">
        <v>1</v>
      </c>
      <c r="G94" s="10">
        <v>33.9</v>
      </c>
      <c r="H94" s="10">
        <v>2</v>
      </c>
      <c r="I94" s="10">
        <v>2</v>
      </c>
      <c r="J94" s="10">
        <v>32.68</v>
      </c>
      <c r="K94" s="10">
        <v>7.31</v>
      </c>
      <c r="L94" s="10">
        <v>39.9</v>
      </c>
      <c r="M94" s="11">
        <v>0.81720430107526876</v>
      </c>
      <c r="N94" s="10">
        <v>22.23</v>
      </c>
      <c r="O94" s="10">
        <f t="shared" si="6"/>
        <v>62.129999999999995</v>
      </c>
      <c r="P94" s="10">
        <f t="shared" si="11"/>
        <v>10.083565459610028</v>
      </c>
      <c r="Q94" s="4">
        <v>-28961.526000000002</v>
      </c>
      <c r="R94" s="4">
        <v>547948.75399999996</v>
      </c>
      <c r="S94" s="4">
        <v>231345.04699999999</v>
      </c>
      <c r="T94" s="4">
        <v>140918.84899999999</v>
      </c>
      <c r="U94" s="4">
        <v>21556.681</v>
      </c>
      <c r="V94" s="4">
        <v>779293.80099999998</v>
      </c>
      <c r="W94" s="4">
        <v>750332.27500000002</v>
      </c>
      <c r="X94" s="4">
        <f t="shared" si="7"/>
        <v>2152.745306629834</v>
      </c>
      <c r="Y94" s="4">
        <f t="shared" si="8"/>
        <v>1703.9178756906076</v>
      </c>
      <c r="Z94" s="4">
        <f t="shared" si="9"/>
        <v>1623.9136602209944</v>
      </c>
      <c r="AA94" s="4">
        <f t="shared" si="10"/>
        <v>1513.670591160221</v>
      </c>
    </row>
    <row r="95" spans="1:27">
      <c r="A95" t="s">
        <v>146</v>
      </c>
      <c r="B95" t="s">
        <v>143</v>
      </c>
      <c r="C95" t="s">
        <v>147</v>
      </c>
      <c r="D95" s="8">
        <v>44</v>
      </c>
      <c r="E95" s="26">
        <v>1</v>
      </c>
      <c r="F95" s="10">
        <v>0</v>
      </c>
      <c r="G95" s="10">
        <v>6.82</v>
      </c>
      <c r="H95" s="10">
        <v>0</v>
      </c>
      <c r="I95" s="10">
        <v>0</v>
      </c>
      <c r="J95" s="10">
        <v>5.28</v>
      </c>
      <c r="K95" s="10">
        <v>2.54</v>
      </c>
      <c r="L95" s="10">
        <v>7.82</v>
      </c>
      <c r="M95" s="11">
        <v>0.67519181585677746</v>
      </c>
      <c r="N95" s="10">
        <v>1.85</v>
      </c>
      <c r="O95" s="10">
        <f t="shared" si="6"/>
        <v>9.67</v>
      </c>
      <c r="P95" s="10">
        <f t="shared" si="11"/>
        <v>6.4516129032258061</v>
      </c>
      <c r="Q95" s="4">
        <v>-1316.328</v>
      </c>
      <c r="R95" s="4">
        <v>76794.732000000004</v>
      </c>
      <c r="S95" s="4">
        <v>31472.915000000001</v>
      </c>
      <c r="T95" s="4">
        <v>15365.078</v>
      </c>
      <c r="U95" s="4">
        <v>1468.5640000000001</v>
      </c>
      <c r="V95" s="4">
        <v>108267.647</v>
      </c>
      <c r="W95" s="4">
        <v>106951.319</v>
      </c>
      <c r="X95" s="4">
        <f t="shared" si="7"/>
        <v>2460.6283409090906</v>
      </c>
      <c r="Y95" s="4">
        <f t="shared" si="8"/>
        <v>2078.0455681818185</v>
      </c>
      <c r="Z95" s="4">
        <f t="shared" si="9"/>
        <v>2048.1290227272725</v>
      </c>
      <c r="AA95" s="4">
        <f t="shared" si="10"/>
        <v>1745.3348181818183</v>
      </c>
    </row>
    <row r="96" spans="1:27">
      <c r="A96" t="s">
        <v>146</v>
      </c>
      <c r="B96" t="s">
        <v>143</v>
      </c>
      <c r="C96" t="s">
        <v>148</v>
      </c>
      <c r="D96" s="8">
        <v>37</v>
      </c>
      <c r="E96" s="26">
        <v>1</v>
      </c>
      <c r="F96" s="10">
        <v>0</v>
      </c>
      <c r="G96" s="10">
        <v>4.87</v>
      </c>
      <c r="H96" s="10">
        <v>0</v>
      </c>
      <c r="I96" s="10">
        <v>0.83</v>
      </c>
      <c r="J96" s="10">
        <v>4.45</v>
      </c>
      <c r="K96" s="10">
        <v>2.25</v>
      </c>
      <c r="L96" s="10">
        <v>6.7</v>
      </c>
      <c r="M96" s="11">
        <v>0.66417910447761197</v>
      </c>
      <c r="N96" s="10">
        <v>2.0499999999999998</v>
      </c>
      <c r="O96" s="10">
        <f t="shared" si="6"/>
        <v>8.75</v>
      </c>
      <c r="P96" s="10">
        <f t="shared" si="11"/>
        <v>7.5975359342915807</v>
      </c>
      <c r="Q96" s="4">
        <v>-543.62599999999998</v>
      </c>
      <c r="R96" s="4">
        <v>81662.372000000003</v>
      </c>
      <c r="S96" s="4">
        <v>29201.661</v>
      </c>
      <c r="T96" s="4">
        <v>17530.937000000002</v>
      </c>
      <c r="U96" s="4">
        <v>0</v>
      </c>
      <c r="V96" s="4">
        <v>110864.033</v>
      </c>
      <c r="W96" s="4">
        <v>110320.40700000001</v>
      </c>
      <c r="X96" s="4">
        <f t="shared" si="7"/>
        <v>2996.3252162162162</v>
      </c>
      <c r="Y96" s="4">
        <f t="shared" si="8"/>
        <v>2522.5161081081078</v>
      </c>
      <c r="Z96" s="4">
        <f t="shared" si="9"/>
        <v>2507.8235135135137</v>
      </c>
      <c r="AA96" s="4">
        <f t="shared" si="10"/>
        <v>2207.0911351351351</v>
      </c>
    </row>
    <row r="97" spans="1:27">
      <c r="A97" t="s">
        <v>146</v>
      </c>
      <c r="B97" s="15" t="s">
        <v>149</v>
      </c>
      <c r="C97" s="15" t="s">
        <v>150</v>
      </c>
      <c r="D97" s="8">
        <v>36</v>
      </c>
      <c r="E97" s="26">
        <v>0.75</v>
      </c>
      <c r="F97" s="10">
        <v>0</v>
      </c>
      <c r="G97" s="10">
        <v>6.36</v>
      </c>
      <c r="H97" s="10">
        <v>0.8</v>
      </c>
      <c r="I97" s="10">
        <v>0</v>
      </c>
      <c r="J97" s="10">
        <v>3.52</v>
      </c>
      <c r="K97" s="10">
        <v>4.3899999999999997</v>
      </c>
      <c r="L97" s="10">
        <v>7.91</v>
      </c>
      <c r="M97" s="11">
        <v>0.44500632111251581</v>
      </c>
      <c r="N97" s="10">
        <v>3.11</v>
      </c>
      <c r="O97" s="10">
        <f t="shared" si="6"/>
        <v>11.02</v>
      </c>
      <c r="P97" s="10">
        <f t="shared" si="11"/>
        <v>5.027932960893855</v>
      </c>
      <c r="Q97" s="4">
        <v>-43874.932000000001</v>
      </c>
      <c r="R97" s="4">
        <v>116909.81779999999</v>
      </c>
      <c r="S97" s="4">
        <v>80039.842000000004</v>
      </c>
      <c r="T97" s="4">
        <v>23215.164000000001</v>
      </c>
      <c r="U97" s="4">
        <v>12250.888999999999</v>
      </c>
      <c r="V97" s="4">
        <v>196949.65980000002</v>
      </c>
      <c r="W97" s="4">
        <v>153074.72780000002</v>
      </c>
      <c r="X97" s="4">
        <f t="shared" si="7"/>
        <v>5470.8238833333344</v>
      </c>
      <c r="Y97" s="4">
        <f t="shared" si="8"/>
        <v>4485.6557444444443</v>
      </c>
      <c r="Z97" s="4">
        <f t="shared" si="9"/>
        <v>3266.9076333333342</v>
      </c>
      <c r="AA97" s="4">
        <f t="shared" si="10"/>
        <v>3247.4949388888886</v>
      </c>
    </row>
    <row r="98" spans="1:27">
      <c r="A98" t="s">
        <v>146</v>
      </c>
      <c r="B98" t="s">
        <v>151</v>
      </c>
      <c r="C98" t="s">
        <v>152</v>
      </c>
      <c r="D98" s="8">
        <v>38</v>
      </c>
      <c r="E98" s="26">
        <v>0.8</v>
      </c>
      <c r="F98" s="10">
        <v>0</v>
      </c>
      <c r="G98" s="10">
        <v>4.1500000000000004</v>
      </c>
      <c r="H98" s="10">
        <v>0.6</v>
      </c>
      <c r="I98" s="10">
        <v>0</v>
      </c>
      <c r="J98" s="10">
        <v>3.4</v>
      </c>
      <c r="K98" s="10">
        <v>2.15</v>
      </c>
      <c r="L98" s="10">
        <v>5.55</v>
      </c>
      <c r="M98" s="11">
        <v>0.61261261261261257</v>
      </c>
      <c r="N98" s="10">
        <v>4.24</v>
      </c>
      <c r="O98" s="10">
        <f t="shared" si="6"/>
        <v>9.7899999999999991</v>
      </c>
      <c r="P98" s="10">
        <f t="shared" si="11"/>
        <v>8</v>
      </c>
      <c r="Q98" s="4">
        <v>-9269.2039999999997</v>
      </c>
      <c r="R98" s="4">
        <v>76939.519</v>
      </c>
      <c r="S98" s="4">
        <v>50040.936000000002</v>
      </c>
      <c r="T98" s="4">
        <v>19973.831999999999</v>
      </c>
      <c r="U98" s="4">
        <v>0</v>
      </c>
      <c r="V98" s="4">
        <v>126980.455</v>
      </c>
      <c r="W98" s="4">
        <v>117711.251</v>
      </c>
      <c r="X98" s="4">
        <f t="shared" si="7"/>
        <v>3341.5909210526315</v>
      </c>
      <c r="Y98" s="4">
        <f t="shared" si="8"/>
        <v>2815.9637631578948</v>
      </c>
      <c r="Z98" s="4">
        <f t="shared" si="9"/>
        <v>2572.0373421052632</v>
      </c>
      <c r="AA98" s="4">
        <f t="shared" si="10"/>
        <v>2024.7241842105263</v>
      </c>
    </row>
    <row r="99" spans="1:27">
      <c r="A99" t="s">
        <v>146</v>
      </c>
      <c r="B99" t="s">
        <v>153</v>
      </c>
      <c r="C99" t="s">
        <v>154</v>
      </c>
      <c r="D99" s="8">
        <v>23</v>
      </c>
      <c r="E99" s="26">
        <v>1</v>
      </c>
      <c r="F99" s="10">
        <v>0</v>
      </c>
      <c r="G99" s="10">
        <v>4.97</v>
      </c>
      <c r="H99" s="10">
        <v>0</v>
      </c>
      <c r="I99" s="10">
        <v>0</v>
      </c>
      <c r="J99" s="10">
        <v>3.02</v>
      </c>
      <c r="K99" s="10">
        <v>2.95</v>
      </c>
      <c r="L99" s="10">
        <v>5.97</v>
      </c>
      <c r="M99" s="11">
        <v>0.50586264656616409</v>
      </c>
      <c r="N99" s="10">
        <v>3.1</v>
      </c>
      <c r="O99" s="10">
        <f t="shared" si="6"/>
        <v>9.07</v>
      </c>
      <c r="P99" s="10">
        <f t="shared" si="11"/>
        <v>4.6277665995975861</v>
      </c>
      <c r="Q99" s="4">
        <v>-550</v>
      </c>
      <c r="R99" s="4">
        <v>65927.664000000004</v>
      </c>
      <c r="S99" s="4">
        <v>17816.924999999999</v>
      </c>
      <c r="T99" s="4">
        <v>6162.32</v>
      </c>
      <c r="U99" s="4">
        <v>3324.375</v>
      </c>
      <c r="V99" s="4">
        <v>83744.589000000007</v>
      </c>
      <c r="W99" s="4">
        <v>83194.589000000007</v>
      </c>
      <c r="X99" s="4">
        <f t="shared" si="7"/>
        <v>3641.0690869565219</v>
      </c>
      <c r="Y99" s="4">
        <f t="shared" si="8"/>
        <v>3228.6040869565218</v>
      </c>
      <c r="Z99" s="4">
        <f t="shared" si="9"/>
        <v>3204.6910434782608</v>
      </c>
      <c r="AA99" s="4">
        <f t="shared" si="10"/>
        <v>2866.4201739130435</v>
      </c>
    </row>
    <row r="100" spans="1:27">
      <c r="A100" t="s">
        <v>91</v>
      </c>
      <c r="B100" t="s">
        <v>153</v>
      </c>
      <c r="C100" t="s">
        <v>155</v>
      </c>
      <c r="D100" s="8">
        <v>91</v>
      </c>
      <c r="E100" s="26">
        <v>0.9</v>
      </c>
      <c r="F100" s="10">
        <v>0</v>
      </c>
      <c r="G100" s="10">
        <v>9.8800000000000008</v>
      </c>
      <c r="H100" s="10">
        <v>0.5</v>
      </c>
      <c r="I100" s="10">
        <v>1</v>
      </c>
      <c r="J100" s="10">
        <v>5.15</v>
      </c>
      <c r="K100" s="10">
        <v>7.13</v>
      </c>
      <c r="L100" s="10">
        <v>12.280000000000001</v>
      </c>
      <c r="M100" s="11">
        <v>0.41938110749185664</v>
      </c>
      <c r="N100" s="10">
        <v>8.0500000000000007</v>
      </c>
      <c r="O100" s="10">
        <f t="shared" si="6"/>
        <v>20.330000000000002</v>
      </c>
      <c r="P100" s="10">
        <f t="shared" si="11"/>
        <v>8.7668593448940264</v>
      </c>
      <c r="Q100" s="4">
        <v>-6379.3159999999998</v>
      </c>
      <c r="R100" s="4">
        <v>210122.23800000001</v>
      </c>
      <c r="S100" s="4">
        <v>57877.906000000003</v>
      </c>
      <c r="T100" s="4">
        <v>29973.538</v>
      </c>
      <c r="U100" s="4">
        <v>0</v>
      </c>
      <c r="V100" s="4">
        <v>268000.14399999997</v>
      </c>
      <c r="W100" s="4">
        <v>261620.82800000001</v>
      </c>
      <c r="X100" s="4">
        <f t="shared" si="7"/>
        <v>2945.0565274725273</v>
      </c>
      <c r="Y100" s="4">
        <f t="shared" si="8"/>
        <v>2615.6769890109886</v>
      </c>
      <c r="Z100" s="4">
        <f t="shared" si="9"/>
        <v>2545.5746153846153</v>
      </c>
      <c r="AA100" s="4">
        <f t="shared" si="10"/>
        <v>2309.0355824175826</v>
      </c>
    </row>
    <row r="101" spans="1:27">
      <c r="A101" t="s">
        <v>134</v>
      </c>
      <c r="B101" t="s">
        <v>156</v>
      </c>
      <c r="C101" t="s">
        <v>157</v>
      </c>
      <c r="D101" s="8">
        <v>16</v>
      </c>
      <c r="E101" s="26">
        <v>0.75</v>
      </c>
      <c r="F101" s="10">
        <v>0</v>
      </c>
      <c r="G101" s="10">
        <v>4.6900000000000004</v>
      </c>
      <c r="H101" s="10">
        <v>0</v>
      </c>
      <c r="I101" s="10">
        <v>0</v>
      </c>
      <c r="J101" s="10">
        <v>1.75</v>
      </c>
      <c r="K101" s="10">
        <v>3.69</v>
      </c>
      <c r="L101" s="10">
        <v>5.44</v>
      </c>
      <c r="M101" s="11">
        <v>0.32169117647058826</v>
      </c>
      <c r="N101" s="10">
        <v>2.6</v>
      </c>
      <c r="O101" s="10">
        <f t="shared" si="6"/>
        <v>8.0400000000000009</v>
      </c>
      <c r="P101" s="10">
        <f t="shared" si="11"/>
        <v>3.4115138592750531</v>
      </c>
      <c r="Q101" s="4">
        <v>-5085.4404347826085</v>
      </c>
      <c r="R101" s="4">
        <v>53993.668043478261</v>
      </c>
      <c r="S101" s="4">
        <v>13609.14656521739</v>
      </c>
      <c r="T101" s="4">
        <v>4804</v>
      </c>
      <c r="U101" s="4">
        <v>1156.0999999999999</v>
      </c>
      <c r="V101" s="4">
        <v>67602.814608695655</v>
      </c>
      <c r="W101" s="4">
        <v>62517.374173913049</v>
      </c>
      <c r="X101" s="4">
        <f t="shared" si="7"/>
        <v>4225.1759130434784</v>
      </c>
      <c r="Y101" s="4">
        <f t="shared" si="8"/>
        <v>3852.6696630434785</v>
      </c>
      <c r="Z101" s="4">
        <f t="shared" si="9"/>
        <v>3534.8296358695657</v>
      </c>
      <c r="AA101" s="4">
        <f t="shared" si="10"/>
        <v>3374.6042527173913</v>
      </c>
    </row>
    <row r="102" spans="1:27">
      <c r="A102" t="s">
        <v>134</v>
      </c>
      <c r="B102" t="s">
        <v>158</v>
      </c>
      <c r="C102" t="s">
        <v>159</v>
      </c>
      <c r="D102" s="8">
        <v>8</v>
      </c>
      <c r="E102" s="26">
        <v>1</v>
      </c>
      <c r="F102" s="10">
        <v>0</v>
      </c>
      <c r="G102" s="10">
        <v>1.94</v>
      </c>
      <c r="H102" s="10">
        <v>0</v>
      </c>
      <c r="I102" s="10">
        <v>0</v>
      </c>
      <c r="J102" s="10">
        <v>2.94</v>
      </c>
      <c r="K102" s="10">
        <v>0</v>
      </c>
      <c r="L102" s="10">
        <v>2.94</v>
      </c>
      <c r="M102" s="11">
        <v>1</v>
      </c>
      <c r="N102" s="10">
        <v>0.75</v>
      </c>
      <c r="O102" s="10">
        <f t="shared" si="6"/>
        <v>3.69</v>
      </c>
      <c r="P102" s="10">
        <f t="shared" si="11"/>
        <v>4.123711340206186</v>
      </c>
      <c r="Q102" s="4">
        <v>-4634.8720000000003</v>
      </c>
      <c r="R102" s="4">
        <v>35215.442999999999</v>
      </c>
      <c r="S102" s="4">
        <v>10948.314</v>
      </c>
      <c r="T102" s="4">
        <v>6700</v>
      </c>
      <c r="U102" s="4">
        <v>0</v>
      </c>
      <c r="V102" s="4">
        <v>46163.756999999998</v>
      </c>
      <c r="W102" s="4">
        <v>41528.885000000002</v>
      </c>
      <c r="X102" s="4">
        <f t="shared" si="7"/>
        <v>5770.4696249999997</v>
      </c>
      <c r="Y102" s="4">
        <f t="shared" si="8"/>
        <v>4932.9696249999997</v>
      </c>
      <c r="Z102" s="4">
        <f t="shared" si="9"/>
        <v>4353.6106250000003</v>
      </c>
      <c r="AA102" s="4">
        <f t="shared" si="10"/>
        <v>4401.9303749999999</v>
      </c>
    </row>
    <row r="103" spans="1:27">
      <c r="A103" t="s">
        <v>146</v>
      </c>
      <c r="B103" t="s">
        <v>160</v>
      </c>
      <c r="C103" t="s">
        <v>161</v>
      </c>
      <c r="D103" s="8">
        <v>44</v>
      </c>
      <c r="E103" s="26">
        <v>1</v>
      </c>
      <c r="F103" s="10">
        <v>0</v>
      </c>
      <c r="G103" s="10">
        <v>4.8</v>
      </c>
      <c r="H103" s="10">
        <v>0</v>
      </c>
      <c r="I103" s="10">
        <v>1</v>
      </c>
      <c r="J103" s="10">
        <v>4.45</v>
      </c>
      <c r="K103" s="10">
        <v>2.35</v>
      </c>
      <c r="L103" s="10">
        <v>6.8</v>
      </c>
      <c r="M103" s="11">
        <v>0.65441176470588236</v>
      </c>
      <c r="N103" s="10">
        <v>5</v>
      </c>
      <c r="O103" s="10">
        <f t="shared" si="6"/>
        <v>11.8</v>
      </c>
      <c r="P103" s="10">
        <f t="shared" si="11"/>
        <v>9.1666666666666679</v>
      </c>
      <c r="Q103" s="4">
        <v>-5242.4080000000004</v>
      </c>
      <c r="R103" s="4">
        <v>115331.149</v>
      </c>
      <c r="S103" s="4">
        <v>30119.392</v>
      </c>
      <c r="T103" s="4">
        <v>11625</v>
      </c>
      <c r="U103" s="4">
        <v>0</v>
      </c>
      <c r="V103" s="4">
        <v>145450.541</v>
      </c>
      <c r="W103" s="4">
        <v>140208.133</v>
      </c>
      <c r="X103" s="4">
        <f t="shared" si="7"/>
        <v>3305.6941136363635</v>
      </c>
      <c r="Y103" s="4">
        <f t="shared" si="8"/>
        <v>3041.489568181818</v>
      </c>
      <c r="Z103" s="4">
        <f t="shared" si="9"/>
        <v>2922.3439318181818</v>
      </c>
      <c r="AA103" s="4">
        <f t="shared" si="10"/>
        <v>2621.1624772727273</v>
      </c>
    </row>
    <row r="104" spans="1:27">
      <c r="A104" t="s">
        <v>39</v>
      </c>
      <c r="B104" t="s">
        <v>162</v>
      </c>
      <c r="C104" t="s">
        <v>163</v>
      </c>
      <c r="D104" s="8">
        <v>374</v>
      </c>
      <c r="E104" s="26">
        <v>1</v>
      </c>
      <c r="F104" s="10">
        <v>1</v>
      </c>
      <c r="G104" s="10">
        <v>34.799999999999997</v>
      </c>
      <c r="H104" s="10">
        <v>4.8</v>
      </c>
      <c r="I104" s="10">
        <v>0</v>
      </c>
      <c r="J104" s="10">
        <v>42.11</v>
      </c>
      <c r="K104" s="10">
        <v>0.5</v>
      </c>
      <c r="L104" s="10">
        <v>41.599999999999994</v>
      </c>
      <c r="M104" s="11">
        <v>0.9882656653367754</v>
      </c>
      <c r="N104" s="10">
        <v>18.18</v>
      </c>
      <c r="O104" s="10">
        <f t="shared" si="6"/>
        <v>59.779999999999994</v>
      </c>
      <c r="P104" s="10">
        <f t="shared" si="11"/>
        <v>9.4444444444444464</v>
      </c>
      <c r="Q104" s="4">
        <v>-61098.71</v>
      </c>
      <c r="R104" s="4">
        <v>572965.26899999997</v>
      </c>
      <c r="S104" s="4">
        <v>250459.43</v>
      </c>
      <c r="T104" s="4">
        <v>125971</v>
      </c>
      <c r="U104" s="4">
        <v>28174.638999999999</v>
      </c>
      <c r="V104" s="4">
        <v>823424.69900000002</v>
      </c>
      <c r="W104" s="4">
        <v>762558.48300000001</v>
      </c>
      <c r="X104" s="4">
        <f t="shared" si="7"/>
        <v>2201.6703181818184</v>
      </c>
      <c r="Y104" s="4">
        <f t="shared" si="8"/>
        <v>1789.5162032085564</v>
      </c>
      <c r="Z104" s="4">
        <f t="shared" si="9"/>
        <v>1626.7723101604279</v>
      </c>
      <c r="AA104" s="4">
        <f t="shared" si="10"/>
        <v>1531.9926978609624</v>
      </c>
    </row>
    <row r="105" spans="1:27">
      <c r="A105" t="s">
        <v>91</v>
      </c>
      <c r="B105" t="s">
        <v>162</v>
      </c>
      <c r="C105" t="s">
        <v>164</v>
      </c>
      <c r="D105" s="8">
        <v>76</v>
      </c>
      <c r="E105" s="26">
        <v>1</v>
      </c>
      <c r="F105" s="10">
        <v>1</v>
      </c>
      <c r="G105" s="10">
        <v>9.66</v>
      </c>
      <c r="H105" s="10">
        <v>1</v>
      </c>
      <c r="I105" s="10">
        <v>0</v>
      </c>
      <c r="J105" s="10">
        <v>12.66</v>
      </c>
      <c r="K105" s="10">
        <v>0</v>
      </c>
      <c r="L105" s="10">
        <v>12.66</v>
      </c>
      <c r="M105" s="11">
        <v>1</v>
      </c>
      <c r="N105" s="10">
        <v>7.9</v>
      </c>
      <c r="O105" s="10">
        <f t="shared" si="6"/>
        <v>20.560000000000002</v>
      </c>
      <c r="P105" s="10">
        <f t="shared" si="11"/>
        <v>7.1294559099437151</v>
      </c>
      <c r="Q105" s="4">
        <v>-25426.425999999999</v>
      </c>
      <c r="R105" s="4">
        <v>165808.77299999999</v>
      </c>
      <c r="S105" s="4">
        <v>101360.421</v>
      </c>
      <c r="T105" s="4">
        <v>29040</v>
      </c>
      <c r="U105" s="4">
        <v>39986.159</v>
      </c>
      <c r="V105" s="4">
        <v>267169.19400000002</v>
      </c>
      <c r="W105" s="4">
        <v>241784.03</v>
      </c>
      <c r="X105" s="4">
        <f t="shared" si="7"/>
        <v>3515.3841315789477</v>
      </c>
      <c r="Y105" s="4">
        <f t="shared" si="8"/>
        <v>2607.1451973684216</v>
      </c>
      <c r="Z105" s="4">
        <f t="shared" si="9"/>
        <v>2273.1298815789473</v>
      </c>
      <c r="AA105" s="4">
        <f t="shared" si="10"/>
        <v>2181.6943815789473</v>
      </c>
    </row>
    <row r="106" spans="1:27">
      <c r="A106" t="s">
        <v>91</v>
      </c>
      <c r="B106" t="s">
        <v>162</v>
      </c>
      <c r="C106" t="s">
        <v>165</v>
      </c>
      <c r="D106" s="8">
        <v>100</v>
      </c>
      <c r="E106" s="26">
        <v>1</v>
      </c>
      <c r="F106" s="10">
        <v>1</v>
      </c>
      <c r="G106" s="10">
        <v>12.2</v>
      </c>
      <c r="H106" s="10">
        <v>0.49</v>
      </c>
      <c r="I106" s="10">
        <v>0</v>
      </c>
      <c r="J106" s="10">
        <v>14.34</v>
      </c>
      <c r="K106" s="10">
        <v>0.35</v>
      </c>
      <c r="L106" s="10">
        <v>14.69</v>
      </c>
      <c r="M106" s="11">
        <v>0.97617426820966646</v>
      </c>
      <c r="N106" s="10">
        <v>14.35</v>
      </c>
      <c r="O106" s="10">
        <f t="shared" si="6"/>
        <v>29.04</v>
      </c>
      <c r="P106" s="10">
        <f t="shared" si="11"/>
        <v>7.8802206461780937</v>
      </c>
      <c r="Q106" s="4">
        <v>-87964.407000000007</v>
      </c>
      <c r="R106" s="4">
        <v>246976.35500000001</v>
      </c>
      <c r="S106" s="4">
        <v>127732.925</v>
      </c>
      <c r="T106" s="4">
        <v>44952</v>
      </c>
      <c r="U106" s="4">
        <v>44539.161</v>
      </c>
      <c r="V106" s="4">
        <v>374709.28</v>
      </c>
      <c r="W106" s="4">
        <v>286809.67700000003</v>
      </c>
      <c r="X106" s="4">
        <f t="shared" si="7"/>
        <v>3747.0928000000004</v>
      </c>
      <c r="Y106" s="4">
        <f t="shared" si="8"/>
        <v>2852.1811900000007</v>
      </c>
      <c r="Z106" s="4">
        <f t="shared" si="9"/>
        <v>1973.1851600000002</v>
      </c>
      <c r="AA106" s="4">
        <f t="shared" si="10"/>
        <v>2469.7635500000001</v>
      </c>
    </row>
    <row r="107" spans="1:27">
      <c r="A107" t="s">
        <v>35</v>
      </c>
      <c r="B107" t="s">
        <v>166</v>
      </c>
      <c r="C107" t="s">
        <v>167</v>
      </c>
      <c r="D107" s="8">
        <v>145</v>
      </c>
      <c r="E107" s="26">
        <v>1</v>
      </c>
      <c r="F107" s="10">
        <v>1</v>
      </c>
      <c r="G107" s="10">
        <v>16.649999999999999</v>
      </c>
      <c r="H107" s="10">
        <v>0</v>
      </c>
      <c r="I107" s="10">
        <v>1</v>
      </c>
      <c r="J107" s="10">
        <v>18.100000000000001</v>
      </c>
      <c r="K107" s="10">
        <v>1.6</v>
      </c>
      <c r="L107" s="10">
        <v>19.649999999999999</v>
      </c>
      <c r="M107" s="11">
        <f>+J107/L107</f>
        <v>0.92111959287531819</v>
      </c>
      <c r="N107" s="10">
        <v>14.56</v>
      </c>
      <c r="O107" s="10">
        <f t="shared" si="6"/>
        <v>34.21</v>
      </c>
      <c r="P107" s="10">
        <f t="shared" si="11"/>
        <v>8.7087087087087092</v>
      </c>
      <c r="Q107" s="4">
        <v>-58639.222999999998</v>
      </c>
      <c r="R107" s="4">
        <v>322472.77600000001</v>
      </c>
      <c r="S107" s="4">
        <v>158504.57699999999</v>
      </c>
      <c r="T107" s="4">
        <v>34885.944000000003</v>
      </c>
      <c r="U107" s="4">
        <v>39616.252</v>
      </c>
      <c r="V107" s="4">
        <v>480977.353</v>
      </c>
      <c r="W107" s="4">
        <v>422338.13</v>
      </c>
      <c r="X107" s="4">
        <f t="shared" si="7"/>
        <v>3317.0851931034481</v>
      </c>
      <c r="Y107" s="4">
        <f t="shared" si="8"/>
        <v>2803.2769448275862</v>
      </c>
      <c r="Z107" s="4">
        <f t="shared" si="9"/>
        <v>2398.8685103448274</v>
      </c>
      <c r="AA107" s="4">
        <f t="shared" si="10"/>
        <v>2223.950179310345</v>
      </c>
    </row>
    <row r="108" spans="1:27">
      <c r="A108" t="s">
        <v>35</v>
      </c>
      <c r="B108" t="s">
        <v>168</v>
      </c>
      <c r="C108" t="s">
        <v>169</v>
      </c>
      <c r="D108" s="8">
        <v>143</v>
      </c>
      <c r="E108" s="26">
        <v>1</v>
      </c>
      <c r="F108" s="10">
        <v>1</v>
      </c>
      <c r="G108" s="10">
        <v>17.37</v>
      </c>
      <c r="H108" s="10">
        <v>1</v>
      </c>
      <c r="I108" s="10">
        <v>0</v>
      </c>
      <c r="J108" s="10">
        <v>17.05</v>
      </c>
      <c r="K108" s="10">
        <v>3.32</v>
      </c>
      <c r="L108" s="10">
        <v>20.37</v>
      </c>
      <c r="M108" s="11">
        <v>0.83701521845851745</v>
      </c>
      <c r="N108" s="10">
        <v>5.3</v>
      </c>
      <c r="O108" s="10">
        <f t="shared" si="6"/>
        <v>25.67</v>
      </c>
      <c r="P108" s="10">
        <f t="shared" si="11"/>
        <v>7.7844311377245505</v>
      </c>
      <c r="Q108" s="4">
        <v>-8161.5320000000002</v>
      </c>
      <c r="R108" s="4">
        <v>240601.29699999999</v>
      </c>
      <c r="S108" s="4">
        <v>94638.06</v>
      </c>
      <c r="T108" s="4">
        <v>49235.014999999999</v>
      </c>
      <c r="U108" s="4">
        <v>9549.1679999999997</v>
      </c>
      <c r="V108" s="4">
        <v>335239.35700000002</v>
      </c>
      <c r="W108" s="4">
        <v>327077.82500000001</v>
      </c>
      <c r="X108" s="4">
        <f t="shared" si="7"/>
        <v>2344.3311678321679</v>
      </c>
      <c r="Y108" s="4">
        <f t="shared" si="8"/>
        <v>1933.252965034965</v>
      </c>
      <c r="Z108" s="4">
        <f t="shared" si="9"/>
        <v>1876.1793146853147</v>
      </c>
      <c r="AA108" s="4">
        <f t="shared" si="10"/>
        <v>1682.5265524475524</v>
      </c>
    </row>
    <row r="109" spans="1:27">
      <c r="A109" t="s">
        <v>91</v>
      </c>
      <c r="B109" t="s">
        <v>170</v>
      </c>
      <c r="C109" t="s">
        <v>171</v>
      </c>
      <c r="D109" s="8">
        <v>77</v>
      </c>
      <c r="E109" s="26">
        <v>1</v>
      </c>
      <c r="F109" s="10">
        <v>1</v>
      </c>
      <c r="G109" s="10">
        <v>12.93</v>
      </c>
      <c r="H109" s="10">
        <v>1</v>
      </c>
      <c r="I109" s="10">
        <v>0</v>
      </c>
      <c r="J109" s="10">
        <v>8.9</v>
      </c>
      <c r="K109" s="10">
        <v>7.03</v>
      </c>
      <c r="L109" s="10">
        <v>15.93</v>
      </c>
      <c r="M109" s="11">
        <v>0.55869428750784689</v>
      </c>
      <c r="N109" s="10">
        <v>5.2</v>
      </c>
      <c r="O109" s="10">
        <f t="shared" si="6"/>
        <v>21.13</v>
      </c>
      <c r="P109" s="10">
        <f t="shared" si="11"/>
        <v>5.5276381909547743</v>
      </c>
      <c r="Q109" s="4">
        <v>-45102.95</v>
      </c>
      <c r="R109" s="4">
        <v>164473.78</v>
      </c>
      <c r="S109" s="4">
        <v>34985.351000000002</v>
      </c>
      <c r="T109" s="4">
        <v>9094.5</v>
      </c>
      <c r="U109" s="4">
        <v>126.20099999999999</v>
      </c>
      <c r="V109" s="4">
        <v>199459.13099999999</v>
      </c>
      <c r="W109" s="4">
        <v>154356.18100000001</v>
      </c>
      <c r="X109" s="4">
        <f t="shared" si="7"/>
        <v>2590.3783246753246</v>
      </c>
      <c r="Y109" s="4">
        <f t="shared" si="8"/>
        <v>2470.6289610389608</v>
      </c>
      <c r="Z109" s="4">
        <f t="shared" si="9"/>
        <v>1884.8763636363637</v>
      </c>
      <c r="AA109" s="4">
        <f t="shared" si="10"/>
        <v>2136.0231168831169</v>
      </c>
    </row>
    <row r="110" spans="1:27">
      <c r="A110" t="s">
        <v>146</v>
      </c>
      <c r="B110" t="s">
        <v>172</v>
      </c>
      <c r="C110" t="s">
        <v>173</v>
      </c>
      <c r="D110" s="8">
        <v>35</v>
      </c>
      <c r="E110" s="26">
        <v>0.8</v>
      </c>
      <c r="F110" s="10">
        <v>0</v>
      </c>
      <c r="G110" s="10">
        <v>5.5</v>
      </c>
      <c r="H110" s="10">
        <v>0</v>
      </c>
      <c r="I110" s="10">
        <v>1</v>
      </c>
      <c r="J110" s="10">
        <v>6.5</v>
      </c>
      <c r="K110" s="10">
        <v>0.8</v>
      </c>
      <c r="L110" s="10">
        <v>7.3</v>
      </c>
      <c r="M110" s="11">
        <v>0.8904109589041096</v>
      </c>
      <c r="N110" s="10">
        <v>6.3</v>
      </c>
      <c r="O110" s="10">
        <f t="shared" si="6"/>
        <v>13.6</v>
      </c>
      <c r="P110" s="10">
        <f t="shared" si="11"/>
        <v>6.3636363636363633</v>
      </c>
      <c r="Q110" s="4">
        <v>-10571.891</v>
      </c>
      <c r="R110" s="4">
        <v>110768.33500000001</v>
      </c>
      <c r="S110" s="4">
        <v>68680.53</v>
      </c>
      <c r="T110" s="4">
        <v>14466</v>
      </c>
      <c r="U110" s="4">
        <v>27542.136999999999</v>
      </c>
      <c r="V110" s="4">
        <v>179448.86499999999</v>
      </c>
      <c r="W110" s="4">
        <v>168876.97399999999</v>
      </c>
      <c r="X110" s="4">
        <f t="shared" si="7"/>
        <v>5127.1104285714282</v>
      </c>
      <c r="Y110" s="4">
        <f t="shared" si="8"/>
        <v>3926.8779428571429</v>
      </c>
      <c r="Z110" s="4">
        <f t="shared" si="9"/>
        <v>3624.8239142857137</v>
      </c>
      <c r="AA110" s="4">
        <f t="shared" si="10"/>
        <v>3164.8095714285714</v>
      </c>
    </row>
    <row r="111" spans="1:27">
      <c r="A111" t="s">
        <v>47</v>
      </c>
      <c r="B111" t="s">
        <v>174</v>
      </c>
      <c r="C111" t="s">
        <v>175</v>
      </c>
      <c r="D111" s="8">
        <v>508</v>
      </c>
      <c r="E111" s="26">
        <v>1</v>
      </c>
      <c r="F111" s="10">
        <v>0</v>
      </c>
      <c r="G111" s="10">
        <v>31.4</v>
      </c>
      <c r="H111" s="10">
        <v>1.4</v>
      </c>
      <c r="I111" s="10">
        <v>5.33</v>
      </c>
      <c r="J111" s="10">
        <v>38.39</v>
      </c>
      <c r="K111" s="10">
        <v>1.72</v>
      </c>
      <c r="L111" s="10">
        <v>39.129999999999995</v>
      </c>
      <c r="M111" s="11">
        <v>0.9571179257043132</v>
      </c>
      <c r="N111" s="10">
        <v>28.88</v>
      </c>
      <c r="O111" s="10">
        <f t="shared" si="6"/>
        <v>68.009999999999991</v>
      </c>
      <c r="P111" s="10">
        <f t="shared" si="11"/>
        <v>15.487804878048783</v>
      </c>
      <c r="Q111" s="4">
        <v>-69155.179000000004</v>
      </c>
      <c r="R111" s="4">
        <v>608338.07299999997</v>
      </c>
      <c r="S111" s="4">
        <v>261292.34700000001</v>
      </c>
      <c r="T111" s="4">
        <v>191934.247</v>
      </c>
      <c r="U111" s="4">
        <v>0</v>
      </c>
      <c r="V111" s="4">
        <v>869630.42</v>
      </c>
      <c r="W111" s="4">
        <v>800475.24100000004</v>
      </c>
      <c r="X111" s="4">
        <f t="shared" si="7"/>
        <v>1711.8709055118111</v>
      </c>
      <c r="Y111" s="4">
        <f t="shared" si="8"/>
        <v>1334.0475846456695</v>
      </c>
      <c r="Z111" s="4">
        <f t="shared" si="9"/>
        <v>1197.9153425196851</v>
      </c>
      <c r="AA111" s="4">
        <f t="shared" si="10"/>
        <v>1197.5158917322833</v>
      </c>
    </row>
    <row r="112" spans="1:27">
      <c r="A112" t="s">
        <v>39</v>
      </c>
      <c r="B112" t="s">
        <v>174</v>
      </c>
      <c r="C112" t="s">
        <v>176</v>
      </c>
      <c r="D112" s="8">
        <v>397</v>
      </c>
      <c r="E112" s="26">
        <v>1</v>
      </c>
      <c r="F112" s="10">
        <v>1</v>
      </c>
      <c r="G112" s="10">
        <v>30.9</v>
      </c>
      <c r="H112" s="10">
        <v>3</v>
      </c>
      <c r="I112" s="10">
        <v>1</v>
      </c>
      <c r="J112" s="10">
        <v>35.880000000000003</v>
      </c>
      <c r="K112" s="10">
        <v>0</v>
      </c>
      <c r="L112" s="10">
        <v>36.9</v>
      </c>
      <c r="M112" s="11">
        <v>1</v>
      </c>
      <c r="N112" s="10">
        <v>29.26</v>
      </c>
      <c r="O112" s="10">
        <f t="shared" si="6"/>
        <v>66.16</v>
      </c>
      <c r="P112" s="10">
        <f t="shared" si="11"/>
        <v>11.710914454277287</v>
      </c>
      <c r="Q112" s="4">
        <v>-71499.332999999999</v>
      </c>
      <c r="R112" s="4">
        <v>493424</v>
      </c>
      <c r="S112" s="4">
        <v>227565.476</v>
      </c>
      <c r="T112" s="4">
        <v>174051.80900000001</v>
      </c>
      <c r="U112" s="4">
        <v>0</v>
      </c>
      <c r="V112" s="4">
        <f>+S112+R112</f>
        <v>720989.47600000002</v>
      </c>
      <c r="W112" s="4">
        <f>+V112+Q112</f>
        <v>649490.14300000004</v>
      </c>
      <c r="X112" s="4">
        <f t="shared" si="7"/>
        <v>1816.0943979848867</v>
      </c>
      <c r="Y112" s="4">
        <f t="shared" si="8"/>
        <v>1377.6767430730479</v>
      </c>
      <c r="Z112" s="4">
        <f t="shared" si="9"/>
        <v>1197.5776675062973</v>
      </c>
      <c r="AA112" s="4">
        <f t="shared" si="10"/>
        <v>1242.8816120906802</v>
      </c>
    </row>
    <row r="113" spans="1:27">
      <c r="A113" t="s">
        <v>39</v>
      </c>
      <c r="B113" t="s">
        <v>174</v>
      </c>
      <c r="C113" t="s">
        <v>177</v>
      </c>
      <c r="D113" s="8">
        <v>339</v>
      </c>
      <c r="E113" s="26">
        <v>1</v>
      </c>
      <c r="F113" s="10">
        <v>0</v>
      </c>
      <c r="G113" s="10">
        <v>29.5</v>
      </c>
      <c r="H113" s="10">
        <v>2</v>
      </c>
      <c r="I113" s="10">
        <v>1.8</v>
      </c>
      <c r="J113" s="10">
        <v>32.42</v>
      </c>
      <c r="K113" s="10">
        <v>1.88</v>
      </c>
      <c r="L113" s="10">
        <v>34.299999999999997</v>
      </c>
      <c r="M113" s="11">
        <v>0.94518950437317772</v>
      </c>
      <c r="N113" s="10">
        <v>16.98</v>
      </c>
      <c r="O113" s="10">
        <f t="shared" si="6"/>
        <v>51.28</v>
      </c>
      <c r="P113" s="10">
        <f t="shared" si="11"/>
        <v>10.761904761904763</v>
      </c>
      <c r="Q113" s="4">
        <v>-51497.964999999997</v>
      </c>
      <c r="R113" s="4">
        <v>466683.36</v>
      </c>
      <c r="S113" s="4">
        <v>182858.454</v>
      </c>
      <c r="T113" s="4">
        <v>134730.69899999999</v>
      </c>
      <c r="U113" s="4">
        <v>0</v>
      </c>
      <c r="V113" s="4">
        <v>649541.81400000001</v>
      </c>
      <c r="W113" s="4">
        <v>598043.84900000005</v>
      </c>
      <c r="X113" s="4">
        <f t="shared" si="7"/>
        <v>1916.0525486725664</v>
      </c>
      <c r="Y113" s="4">
        <f t="shared" si="8"/>
        <v>1518.6168584070797</v>
      </c>
      <c r="Z113" s="4">
        <f t="shared" si="9"/>
        <v>1366.7054572271388</v>
      </c>
      <c r="AA113" s="4">
        <f t="shared" si="10"/>
        <v>1376.6470796460176</v>
      </c>
    </row>
    <row r="114" spans="1:27">
      <c r="A114" t="s">
        <v>134</v>
      </c>
      <c r="B114" t="s">
        <v>174</v>
      </c>
      <c r="C114" t="s">
        <v>178</v>
      </c>
      <c r="D114" s="8">
        <v>15</v>
      </c>
      <c r="E114" s="26">
        <v>0.5</v>
      </c>
      <c r="F114" s="10">
        <v>0</v>
      </c>
      <c r="G114" s="10">
        <v>2</v>
      </c>
      <c r="H114" s="10">
        <v>0</v>
      </c>
      <c r="I114" s="10">
        <v>0</v>
      </c>
      <c r="J114" s="10">
        <v>2.5</v>
      </c>
      <c r="K114" s="10">
        <v>0</v>
      </c>
      <c r="L114" s="10">
        <v>2.5</v>
      </c>
      <c r="M114" s="11">
        <v>1</v>
      </c>
      <c r="N114" s="10">
        <v>1.5</v>
      </c>
      <c r="O114" s="10">
        <f t="shared" si="6"/>
        <v>4</v>
      </c>
      <c r="P114" s="10">
        <f t="shared" si="11"/>
        <v>7.5</v>
      </c>
      <c r="Q114" s="4">
        <v>-1667.4</v>
      </c>
      <c r="R114" s="4">
        <v>36990.735000000001</v>
      </c>
      <c r="S114" s="4">
        <v>16356.055</v>
      </c>
      <c r="T114" s="4">
        <v>10425.39</v>
      </c>
      <c r="U114" s="4">
        <v>0</v>
      </c>
      <c r="V114" s="4">
        <v>53346.79</v>
      </c>
      <c r="W114" s="4">
        <v>51679.39</v>
      </c>
      <c r="X114" s="4">
        <f t="shared" si="7"/>
        <v>3556.4526666666666</v>
      </c>
      <c r="Y114" s="4">
        <f t="shared" si="8"/>
        <v>2861.4266666666667</v>
      </c>
      <c r="Z114" s="4">
        <f t="shared" si="9"/>
        <v>2750.2666666666669</v>
      </c>
      <c r="AA114" s="4">
        <f t="shared" si="10"/>
        <v>2466.049</v>
      </c>
    </row>
    <row r="115" spans="1:27">
      <c r="A115" t="s">
        <v>37</v>
      </c>
      <c r="B115" t="s">
        <v>174</v>
      </c>
      <c r="C115" t="s">
        <v>179</v>
      </c>
      <c r="D115" s="8">
        <v>464</v>
      </c>
      <c r="E115" s="26">
        <v>1</v>
      </c>
      <c r="F115" s="10">
        <v>1</v>
      </c>
      <c r="G115" s="10">
        <v>34.6</v>
      </c>
      <c r="H115" s="10">
        <v>1</v>
      </c>
      <c r="I115" s="10">
        <v>1</v>
      </c>
      <c r="J115" s="10">
        <v>38.549999999999997</v>
      </c>
      <c r="K115" s="10">
        <v>0</v>
      </c>
      <c r="L115" s="10">
        <v>38.6</v>
      </c>
      <c r="M115" s="11">
        <v>1</v>
      </c>
      <c r="N115" s="10">
        <v>24.92</v>
      </c>
      <c r="O115" s="10">
        <f t="shared" si="6"/>
        <v>63.52</v>
      </c>
      <c r="P115" s="10">
        <f t="shared" si="11"/>
        <v>13.033707865168539</v>
      </c>
      <c r="Q115" s="4">
        <v>-62977.788</v>
      </c>
      <c r="R115" s="4">
        <v>527915.527</v>
      </c>
      <c r="S115" s="4">
        <v>189305.071</v>
      </c>
      <c r="T115" s="4">
        <v>130677.268</v>
      </c>
      <c r="U115" s="4">
        <v>0</v>
      </c>
      <c r="V115" s="4">
        <v>717220.598</v>
      </c>
      <c r="W115" s="4">
        <v>654242.81000000006</v>
      </c>
      <c r="X115" s="4">
        <f t="shared" si="7"/>
        <v>1545.7340474137932</v>
      </c>
      <c r="Y115" s="4">
        <f t="shared" si="8"/>
        <v>1264.1020043103447</v>
      </c>
      <c r="Z115" s="4">
        <f t="shared" si="9"/>
        <v>1128.3740129310347</v>
      </c>
      <c r="AA115" s="4">
        <f t="shared" si="10"/>
        <v>1137.7489806034482</v>
      </c>
    </row>
    <row r="116" spans="1:27">
      <c r="A116" t="s">
        <v>39</v>
      </c>
      <c r="B116" t="s">
        <v>174</v>
      </c>
      <c r="C116" t="s">
        <v>180</v>
      </c>
      <c r="D116" s="8">
        <v>385</v>
      </c>
      <c r="E116" s="26">
        <v>1</v>
      </c>
      <c r="F116" s="10">
        <v>0</v>
      </c>
      <c r="G116" s="10">
        <v>35.299999999999997</v>
      </c>
      <c r="H116" s="10">
        <v>1</v>
      </c>
      <c r="I116" s="10">
        <v>0</v>
      </c>
      <c r="J116" s="10">
        <v>37.299999999999997</v>
      </c>
      <c r="K116" s="10">
        <v>0</v>
      </c>
      <c r="L116" s="10">
        <v>37.299999999999997</v>
      </c>
      <c r="M116" s="11">
        <v>1</v>
      </c>
      <c r="N116" s="10">
        <v>24.87</v>
      </c>
      <c r="O116" s="10">
        <f t="shared" si="6"/>
        <v>62.17</v>
      </c>
      <c r="P116" s="10">
        <f t="shared" si="11"/>
        <v>10.606060606060607</v>
      </c>
      <c r="Q116" s="4">
        <v>-67190.498000000007</v>
      </c>
      <c r="R116" s="4">
        <v>507613.70899999997</v>
      </c>
      <c r="S116" s="4">
        <v>281181.81300000002</v>
      </c>
      <c r="T116" s="4">
        <v>224548.91699999999</v>
      </c>
      <c r="U116" s="4">
        <v>0</v>
      </c>
      <c r="V116" s="4">
        <v>788795.522</v>
      </c>
      <c r="W116" s="4">
        <v>721605.02399999998</v>
      </c>
      <c r="X116" s="4">
        <f t="shared" si="7"/>
        <v>2048.8195376623376</v>
      </c>
      <c r="Y116" s="4">
        <f t="shared" si="8"/>
        <v>1465.5755974025974</v>
      </c>
      <c r="Z116" s="4">
        <f t="shared" si="9"/>
        <v>1291.0548233766233</v>
      </c>
      <c r="AA116" s="4">
        <f t="shared" si="10"/>
        <v>1318.4771662337662</v>
      </c>
    </row>
    <row r="117" spans="1:27">
      <c r="A117" t="s">
        <v>35</v>
      </c>
      <c r="B117" t="s">
        <v>174</v>
      </c>
      <c r="C117" t="s">
        <v>181</v>
      </c>
      <c r="D117" s="8">
        <v>194</v>
      </c>
      <c r="E117" s="26">
        <v>1</v>
      </c>
      <c r="F117" s="10">
        <v>1</v>
      </c>
      <c r="G117" s="10">
        <v>17.14</v>
      </c>
      <c r="H117" s="10">
        <v>1</v>
      </c>
      <c r="I117" s="10">
        <v>3.73</v>
      </c>
      <c r="J117" s="10">
        <v>22.87</v>
      </c>
      <c r="K117" s="10">
        <v>0</v>
      </c>
      <c r="L117" s="10">
        <v>23.87</v>
      </c>
      <c r="M117" s="11">
        <v>1</v>
      </c>
      <c r="N117" s="10">
        <v>14.41</v>
      </c>
      <c r="O117" s="10">
        <f t="shared" si="6"/>
        <v>38.28</v>
      </c>
      <c r="P117" s="10">
        <f t="shared" si="11"/>
        <v>10.694597574421168</v>
      </c>
      <c r="Q117" s="4">
        <v>-32586.786</v>
      </c>
      <c r="R117" s="4">
        <v>320372.71100000001</v>
      </c>
      <c r="S117" s="4">
        <v>112789.526</v>
      </c>
      <c r="T117" s="4">
        <v>80586.926999999996</v>
      </c>
      <c r="U117" s="4">
        <v>0</v>
      </c>
      <c r="V117" s="4">
        <v>433162.23700000002</v>
      </c>
      <c r="W117" s="4">
        <v>400575.451</v>
      </c>
      <c r="X117" s="4">
        <f t="shared" si="7"/>
        <v>2232.7950360824743</v>
      </c>
      <c r="Y117" s="4">
        <f t="shared" si="8"/>
        <v>1817.3985051546395</v>
      </c>
      <c r="Z117" s="4">
        <f t="shared" si="9"/>
        <v>1649.4253814432989</v>
      </c>
      <c r="AA117" s="4">
        <f t="shared" si="10"/>
        <v>1651.4057268041238</v>
      </c>
    </row>
    <row r="118" spans="1:27">
      <c r="A118" t="s">
        <v>39</v>
      </c>
      <c r="B118" t="s">
        <v>174</v>
      </c>
      <c r="C118" t="s">
        <v>182</v>
      </c>
      <c r="D118" s="8">
        <v>369</v>
      </c>
      <c r="E118" s="26">
        <v>1</v>
      </c>
      <c r="F118" s="10">
        <v>1</v>
      </c>
      <c r="G118" s="10">
        <v>33.200000000000003</v>
      </c>
      <c r="H118" s="10">
        <v>2</v>
      </c>
      <c r="I118" s="10">
        <v>3.77</v>
      </c>
      <c r="J118" s="10">
        <v>41.25</v>
      </c>
      <c r="K118" s="10">
        <v>0.75</v>
      </c>
      <c r="L118" s="10">
        <v>40.970000000000006</v>
      </c>
      <c r="M118" s="11">
        <v>0.9821428571428571</v>
      </c>
      <c r="N118" s="10">
        <v>28.03</v>
      </c>
      <c r="O118" s="10">
        <f t="shared" si="6"/>
        <v>69</v>
      </c>
      <c r="P118" s="10">
        <f t="shared" si="11"/>
        <v>10.482954545454545</v>
      </c>
      <c r="Q118" s="4">
        <v>-57005.96</v>
      </c>
      <c r="R118" s="4">
        <v>501744</v>
      </c>
      <c r="S118" s="4">
        <v>206221.23800000001</v>
      </c>
      <c r="T118" s="4">
        <v>147864.71400000001</v>
      </c>
      <c r="U118" s="4">
        <v>0</v>
      </c>
      <c r="V118" s="4">
        <f>+S118+R118</f>
        <v>707965.23800000001</v>
      </c>
      <c r="W118" s="4">
        <f>+V118+Q118</f>
        <v>650959.27800000005</v>
      </c>
      <c r="X118" s="4">
        <f t="shared" si="7"/>
        <v>1918.6049810298102</v>
      </c>
      <c r="Y118" s="4">
        <f t="shared" si="8"/>
        <v>1517.8875989159892</v>
      </c>
      <c r="Z118" s="4">
        <f t="shared" si="9"/>
        <v>1363.3999024390243</v>
      </c>
      <c r="AA118" s="4">
        <f t="shared" si="10"/>
        <v>1359.739837398374</v>
      </c>
    </row>
    <row r="119" spans="1:27">
      <c r="A119" t="s">
        <v>56</v>
      </c>
      <c r="B119" t="s">
        <v>183</v>
      </c>
      <c r="C119" t="s">
        <v>184</v>
      </c>
      <c r="D119" s="8">
        <v>288</v>
      </c>
      <c r="E119" s="26">
        <v>1</v>
      </c>
      <c r="F119" s="10">
        <v>0</v>
      </c>
      <c r="G119" s="10">
        <v>29.15</v>
      </c>
      <c r="H119" s="10">
        <v>3</v>
      </c>
      <c r="I119" s="10">
        <v>0.8</v>
      </c>
      <c r="J119" s="10">
        <v>28.11</v>
      </c>
      <c r="K119" s="10">
        <v>5.84</v>
      </c>
      <c r="L119" s="10">
        <v>33.949999999999996</v>
      </c>
      <c r="M119" s="11">
        <v>0.82798232695139906</v>
      </c>
      <c r="N119" s="10">
        <v>16.07</v>
      </c>
      <c r="O119" s="10">
        <f t="shared" si="6"/>
        <v>50.019999999999996</v>
      </c>
      <c r="P119" s="10">
        <f t="shared" si="11"/>
        <v>8.9580093312597207</v>
      </c>
      <c r="Q119" s="4">
        <v>-61.920999999999999</v>
      </c>
      <c r="R119" s="4">
        <v>445904.99400000001</v>
      </c>
      <c r="S119" s="4">
        <v>99347.570999999996</v>
      </c>
      <c r="T119" s="4">
        <v>47048.1</v>
      </c>
      <c r="U119" s="4">
        <v>5644.4489999999996</v>
      </c>
      <c r="V119" s="4">
        <v>545252.56499999994</v>
      </c>
      <c r="W119" s="4">
        <v>545185.04399999999</v>
      </c>
      <c r="X119" s="4">
        <f t="shared" si="7"/>
        <v>1893.2380729166664</v>
      </c>
      <c r="Y119" s="4">
        <f t="shared" si="8"/>
        <v>1710.2778333333331</v>
      </c>
      <c r="Z119" s="4">
        <f t="shared" si="9"/>
        <v>1710.0433854166668</v>
      </c>
      <c r="AA119" s="4">
        <f t="shared" si="10"/>
        <v>1548.2812291666667</v>
      </c>
    </row>
    <row r="120" spans="1:27">
      <c r="A120" t="s">
        <v>134</v>
      </c>
      <c r="B120" t="s">
        <v>183</v>
      </c>
      <c r="C120" t="s">
        <v>185</v>
      </c>
      <c r="D120" s="8">
        <v>8</v>
      </c>
      <c r="E120" s="26">
        <v>0.85</v>
      </c>
      <c r="F120" s="10">
        <v>0</v>
      </c>
      <c r="G120" s="10">
        <v>2</v>
      </c>
      <c r="H120" s="10">
        <v>0</v>
      </c>
      <c r="I120" s="10">
        <v>0</v>
      </c>
      <c r="J120" s="10">
        <v>1.85</v>
      </c>
      <c r="K120" s="10">
        <v>1</v>
      </c>
      <c r="L120" s="10">
        <v>2.85</v>
      </c>
      <c r="M120" s="11">
        <v>0.64912280701754388</v>
      </c>
      <c r="N120" s="10">
        <v>3.25</v>
      </c>
      <c r="O120" s="10">
        <f t="shared" si="6"/>
        <v>6.1</v>
      </c>
      <c r="P120" s="10">
        <f t="shared" si="11"/>
        <v>4</v>
      </c>
      <c r="Q120" s="4">
        <v>-1214.1659999999999</v>
      </c>
      <c r="R120" s="4">
        <v>38618.639999999999</v>
      </c>
      <c r="S120" s="4">
        <v>22358.511999999999</v>
      </c>
      <c r="T120" s="4">
        <v>9648.6839999999993</v>
      </c>
      <c r="U120" s="4">
        <v>4096.2479999999996</v>
      </c>
      <c r="V120" s="4">
        <v>60977.152000000002</v>
      </c>
      <c r="W120" s="4">
        <v>59762.985999999997</v>
      </c>
      <c r="X120" s="4">
        <f t="shared" si="7"/>
        <v>7622.1440000000002</v>
      </c>
      <c r="Y120" s="4">
        <f t="shared" si="8"/>
        <v>5904.0275000000001</v>
      </c>
      <c r="Z120" s="4">
        <f t="shared" si="9"/>
        <v>5752.2567499999996</v>
      </c>
      <c r="AA120" s="4">
        <f t="shared" si="10"/>
        <v>4827.33</v>
      </c>
    </row>
    <row r="121" spans="1:27">
      <c r="A121" t="s">
        <v>146</v>
      </c>
      <c r="B121" t="s">
        <v>183</v>
      </c>
      <c r="C121" t="s">
        <v>186</v>
      </c>
      <c r="D121" s="8">
        <v>28</v>
      </c>
      <c r="E121" s="26">
        <v>0.8</v>
      </c>
      <c r="F121" s="10">
        <v>0.7</v>
      </c>
      <c r="G121" s="10">
        <v>5.95</v>
      </c>
      <c r="H121" s="10">
        <v>0</v>
      </c>
      <c r="I121" s="10">
        <v>0</v>
      </c>
      <c r="J121" s="10">
        <v>4.3</v>
      </c>
      <c r="K121" s="10">
        <v>3.15</v>
      </c>
      <c r="L121" s="10">
        <v>7.45</v>
      </c>
      <c r="M121" s="11">
        <v>0.57718120805369133</v>
      </c>
      <c r="N121" s="10">
        <v>3.7</v>
      </c>
      <c r="O121" s="10">
        <f t="shared" si="6"/>
        <v>11.15</v>
      </c>
      <c r="P121" s="10">
        <f t="shared" si="11"/>
        <v>4.7058823529411766</v>
      </c>
      <c r="Q121" s="4">
        <v>-6186.6059999999998</v>
      </c>
      <c r="R121" s="4">
        <v>138227.54199999999</v>
      </c>
      <c r="S121" s="4">
        <v>42288.845999999998</v>
      </c>
      <c r="T121" s="4">
        <v>16454.867999999999</v>
      </c>
      <c r="U121" s="4">
        <v>15163.482</v>
      </c>
      <c r="V121" s="4">
        <v>180516.38800000001</v>
      </c>
      <c r="W121" s="4">
        <v>174329.78200000001</v>
      </c>
      <c r="X121" s="4">
        <f t="shared" si="7"/>
        <v>6447.013857142857</v>
      </c>
      <c r="Y121" s="4">
        <f t="shared" si="8"/>
        <v>5317.7870714285718</v>
      </c>
      <c r="Z121" s="4">
        <f t="shared" si="9"/>
        <v>5096.8368571428573</v>
      </c>
      <c r="AA121" s="4">
        <f t="shared" si="10"/>
        <v>4936.6979285714278</v>
      </c>
    </row>
    <row r="122" spans="1:27">
      <c r="A122" t="s">
        <v>56</v>
      </c>
      <c r="B122" t="s">
        <v>187</v>
      </c>
      <c r="C122" t="s">
        <v>188</v>
      </c>
      <c r="D122" s="8">
        <v>214</v>
      </c>
      <c r="E122" s="26">
        <v>1</v>
      </c>
      <c r="F122" s="10">
        <v>0</v>
      </c>
      <c r="G122" s="10">
        <v>25.86</v>
      </c>
      <c r="H122" s="10">
        <v>1</v>
      </c>
      <c r="I122" s="10">
        <v>1</v>
      </c>
      <c r="J122" s="10">
        <v>22.63</v>
      </c>
      <c r="K122" s="10">
        <v>8.23</v>
      </c>
      <c r="L122" s="10">
        <v>28.9</v>
      </c>
      <c r="M122" s="11">
        <f>+J122/L122</f>
        <v>0.78304498269896194</v>
      </c>
      <c r="N122" s="10">
        <v>21.64</v>
      </c>
      <c r="O122" s="10">
        <f t="shared" si="6"/>
        <v>50.54</v>
      </c>
      <c r="P122" s="10">
        <f t="shared" si="11"/>
        <v>7.9672375279225616</v>
      </c>
      <c r="Q122" s="4">
        <v>-23821.152999999998</v>
      </c>
      <c r="R122" s="4">
        <v>395385.53200000001</v>
      </c>
      <c r="S122" s="4">
        <v>190773.24400000001</v>
      </c>
      <c r="T122" s="4">
        <v>111911.4</v>
      </c>
      <c r="U122" s="4">
        <v>13608.338</v>
      </c>
      <c r="V122" s="4">
        <v>586158.77599999995</v>
      </c>
      <c r="W122" s="4">
        <v>562337.62300000002</v>
      </c>
      <c r="X122" s="4">
        <f t="shared" si="7"/>
        <v>2739.0597009345793</v>
      </c>
      <c r="Y122" s="4">
        <f t="shared" si="8"/>
        <v>2152.5188691588783</v>
      </c>
      <c r="Z122" s="4">
        <f t="shared" si="9"/>
        <v>2041.2050700934581</v>
      </c>
      <c r="AA122" s="4">
        <f t="shared" si="10"/>
        <v>1847.5959439252338</v>
      </c>
    </row>
    <row r="123" spans="1:27">
      <c r="A123" t="s">
        <v>146</v>
      </c>
      <c r="B123" t="s">
        <v>189</v>
      </c>
      <c r="C123" t="s">
        <v>190</v>
      </c>
      <c r="D123" s="8">
        <v>23</v>
      </c>
      <c r="E123" s="26">
        <v>1</v>
      </c>
      <c r="F123" s="10">
        <v>0</v>
      </c>
      <c r="G123" s="10">
        <v>3.21</v>
      </c>
      <c r="H123" s="10">
        <v>1</v>
      </c>
      <c r="I123" s="10">
        <v>0</v>
      </c>
      <c r="J123" s="10">
        <v>5.21</v>
      </c>
      <c r="K123" s="10">
        <v>0</v>
      </c>
      <c r="L123" s="10">
        <v>5.21</v>
      </c>
      <c r="M123" s="11">
        <v>1</v>
      </c>
      <c r="N123" s="10">
        <v>3.61</v>
      </c>
      <c r="O123" s="10">
        <f t="shared" si="6"/>
        <v>8.82</v>
      </c>
      <c r="P123" s="10">
        <f t="shared" si="11"/>
        <v>5.4631828978622332</v>
      </c>
      <c r="Q123" s="4">
        <v>-8977.5774000000001</v>
      </c>
      <c r="R123" s="4">
        <v>46121.404199999997</v>
      </c>
      <c r="S123" s="4">
        <v>27338.8668</v>
      </c>
      <c r="T123" s="4">
        <v>26826.756000000001</v>
      </c>
      <c r="U123" s="4">
        <v>4544.585</v>
      </c>
      <c r="V123" s="4">
        <v>73460.270999999993</v>
      </c>
      <c r="W123" s="4">
        <v>64482.693599999991</v>
      </c>
      <c r="X123" s="4">
        <f t="shared" si="7"/>
        <v>3193.9248260869563</v>
      </c>
      <c r="Y123" s="4">
        <f t="shared" si="8"/>
        <v>1829.9534782608694</v>
      </c>
      <c r="Z123" s="4">
        <f t="shared" si="9"/>
        <v>1439.6240260869561</v>
      </c>
      <c r="AA123" s="4">
        <f t="shared" si="10"/>
        <v>2005.2784434782607</v>
      </c>
    </row>
    <row r="124" spans="1:27">
      <c r="A124" t="s">
        <v>56</v>
      </c>
      <c r="B124" t="s">
        <v>189</v>
      </c>
      <c r="C124" t="s">
        <v>191</v>
      </c>
      <c r="D124" s="8">
        <v>215</v>
      </c>
      <c r="E124" s="26">
        <v>1</v>
      </c>
      <c r="F124" s="10">
        <v>0</v>
      </c>
      <c r="G124" s="10">
        <v>21.49</v>
      </c>
      <c r="H124" s="10">
        <v>2</v>
      </c>
      <c r="I124" s="10">
        <v>1</v>
      </c>
      <c r="J124" s="10">
        <v>23.32</v>
      </c>
      <c r="K124" s="10">
        <v>0.17</v>
      </c>
      <c r="L124" s="10">
        <v>25.49</v>
      </c>
      <c r="M124" s="11">
        <v>0.992762877820349</v>
      </c>
      <c r="N124" s="10">
        <v>9.09</v>
      </c>
      <c r="O124" s="10">
        <f t="shared" si="6"/>
        <v>34.58</v>
      </c>
      <c r="P124" s="10">
        <f t="shared" si="11"/>
        <v>9.1528309919114523</v>
      </c>
      <c r="Q124" s="4">
        <v>-33940.709000000003</v>
      </c>
      <c r="R124" s="4">
        <v>357771.36200000002</v>
      </c>
      <c r="S124" s="4">
        <v>167655.41200000001</v>
      </c>
      <c r="T124" s="4">
        <v>70594.38</v>
      </c>
      <c r="U124" s="4">
        <v>19634.089</v>
      </c>
      <c r="V124" s="4">
        <v>525426.77399999998</v>
      </c>
      <c r="W124" s="4">
        <v>491486.065</v>
      </c>
      <c r="X124" s="4">
        <f t="shared" si="7"/>
        <v>2443.845460465116</v>
      </c>
      <c r="Y124" s="4">
        <f t="shared" si="8"/>
        <v>2024.1781627906973</v>
      </c>
      <c r="Z124" s="4">
        <f t="shared" si="9"/>
        <v>1866.3144</v>
      </c>
      <c r="AA124" s="4">
        <f t="shared" si="10"/>
        <v>1664.0528465116281</v>
      </c>
    </row>
    <row r="125" spans="1:27">
      <c r="A125" t="s">
        <v>35</v>
      </c>
      <c r="B125" t="s">
        <v>192</v>
      </c>
      <c r="C125" t="s">
        <v>193</v>
      </c>
      <c r="D125" s="8">
        <v>155</v>
      </c>
      <c r="E125" s="26">
        <v>0.8</v>
      </c>
      <c r="F125" s="10">
        <v>0</v>
      </c>
      <c r="G125" s="10">
        <v>18.02</v>
      </c>
      <c r="H125" s="10">
        <v>1</v>
      </c>
      <c r="I125" s="10">
        <v>1</v>
      </c>
      <c r="J125" s="10">
        <v>19.79</v>
      </c>
      <c r="K125" s="10">
        <v>1.03</v>
      </c>
      <c r="L125" s="10">
        <v>20.82</v>
      </c>
      <c r="M125" s="11">
        <v>0.95052833813640725</v>
      </c>
      <c r="N125" s="10">
        <v>9.7899999999999991</v>
      </c>
      <c r="O125" s="10">
        <f t="shared" si="6"/>
        <v>30.61</v>
      </c>
      <c r="P125" s="10">
        <f t="shared" si="11"/>
        <v>8.1493165089379609</v>
      </c>
      <c r="Q125" s="4">
        <v>-18744.923999999999</v>
      </c>
      <c r="R125" s="4">
        <v>268827.38099999999</v>
      </c>
      <c r="S125" s="4">
        <v>138021.90599999999</v>
      </c>
      <c r="T125" s="4">
        <v>43734.767999999996</v>
      </c>
      <c r="U125" s="4">
        <v>39096.430999999997</v>
      </c>
      <c r="V125" s="4">
        <v>406849.28700000001</v>
      </c>
      <c r="W125" s="4">
        <v>388104.36300000001</v>
      </c>
      <c r="X125" s="4">
        <f t="shared" si="7"/>
        <v>2624.8341096774193</v>
      </c>
      <c r="Y125" s="4">
        <f t="shared" si="8"/>
        <v>2090.4392774193548</v>
      </c>
      <c r="Z125" s="4">
        <f t="shared" si="9"/>
        <v>1969.5042838709676</v>
      </c>
      <c r="AA125" s="4">
        <f t="shared" si="10"/>
        <v>1734.3702000000001</v>
      </c>
    </row>
    <row r="126" spans="1:27">
      <c r="A126" t="s">
        <v>91</v>
      </c>
      <c r="B126" t="s">
        <v>194</v>
      </c>
      <c r="C126" t="s">
        <v>195</v>
      </c>
      <c r="D126" s="8">
        <v>65</v>
      </c>
      <c r="E126" s="26">
        <v>1</v>
      </c>
      <c r="F126" s="10">
        <v>1</v>
      </c>
      <c r="G126" s="10">
        <v>7.64</v>
      </c>
      <c r="H126" s="10">
        <v>0</v>
      </c>
      <c r="I126" s="10">
        <v>1</v>
      </c>
      <c r="J126" s="10">
        <v>9.89</v>
      </c>
      <c r="K126" s="10">
        <v>0.75</v>
      </c>
      <c r="L126" s="10">
        <v>10.64</v>
      </c>
      <c r="M126" s="11">
        <v>0.92951127819548873</v>
      </c>
      <c r="N126" s="10">
        <v>6</v>
      </c>
      <c r="O126" s="10">
        <f t="shared" si="6"/>
        <v>16.64</v>
      </c>
      <c r="P126" s="10">
        <f t="shared" si="11"/>
        <v>8.5078534031413611</v>
      </c>
      <c r="Q126" s="4">
        <v>-24861.54</v>
      </c>
      <c r="R126" s="4">
        <v>158671.77100000001</v>
      </c>
      <c r="S126" s="4">
        <v>90353.03</v>
      </c>
      <c r="T126" s="4">
        <v>37269.455999999998</v>
      </c>
      <c r="U126" s="4">
        <v>17966.760999999999</v>
      </c>
      <c r="V126" s="4">
        <v>249024.80100000001</v>
      </c>
      <c r="W126" s="4">
        <v>224668.261</v>
      </c>
      <c r="X126" s="4">
        <f t="shared" si="7"/>
        <v>3831.1507846153845</v>
      </c>
      <c r="Y126" s="4">
        <f t="shared" si="8"/>
        <v>2981.3628307692306</v>
      </c>
      <c r="Z126" s="4">
        <f t="shared" si="9"/>
        <v>2606.6468307692307</v>
      </c>
      <c r="AA126" s="4">
        <f t="shared" si="10"/>
        <v>2441.1041692307695</v>
      </c>
    </row>
    <row r="127" spans="1:27">
      <c r="A127" t="s">
        <v>146</v>
      </c>
      <c r="B127" t="s">
        <v>196</v>
      </c>
      <c r="C127" t="s">
        <v>197</v>
      </c>
      <c r="D127" s="8">
        <v>48</v>
      </c>
      <c r="E127" s="26">
        <v>1</v>
      </c>
      <c r="F127" s="10">
        <v>0</v>
      </c>
      <c r="G127" s="10">
        <v>7</v>
      </c>
      <c r="H127" s="10">
        <v>0</v>
      </c>
      <c r="I127" s="10">
        <v>0.81</v>
      </c>
      <c r="J127" s="10">
        <v>8.8000000000000007</v>
      </c>
      <c r="K127" s="10">
        <v>0</v>
      </c>
      <c r="L127" s="10">
        <f>+I127+H127+G127+F127+E127</f>
        <v>8.81</v>
      </c>
      <c r="M127" s="11">
        <v>1</v>
      </c>
      <c r="N127" s="10">
        <v>5.2</v>
      </c>
      <c r="O127" s="10">
        <f t="shared" si="6"/>
        <v>14.010000000000002</v>
      </c>
      <c r="P127" s="10">
        <f t="shared" si="11"/>
        <v>6.8571428571428568</v>
      </c>
      <c r="Q127" s="4">
        <v>-1066.3240000000001</v>
      </c>
      <c r="R127" s="4">
        <v>118700.986</v>
      </c>
      <c r="S127" s="4">
        <v>62810.374000000003</v>
      </c>
      <c r="T127" s="4">
        <v>38992.298000000003</v>
      </c>
      <c r="U127" s="4">
        <v>5151.5190000000002</v>
      </c>
      <c r="V127" s="4">
        <v>181511.36</v>
      </c>
      <c r="W127" s="4">
        <v>180445.03599999999</v>
      </c>
      <c r="X127" s="4">
        <f t="shared" si="7"/>
        <v>3781.4866666666662</v>
      </c>
      <c r="Y127" s="4">
        <f t="shared" si="8"/>
        <v>2861.8238124999993</v>
      </c>
      <c r="Z127" s="4">
        <f t="shared" si="9"/>
        <v>2839.6087291666663</v>
      </c>
      <c r="AA127" s="4">
        <f t="shared" si="10"/>
        <v>2472.9372083333333</v>
      </c>
    </row>
    <row r="128" spans="1:27">
      <c r="A128" t="s">
        <v>91</v>
      </c>
      <c r="B128" t="s">
        <v>198</v>
      </c>
      <c r="C128" t="s">
        <v>199</v>
      </c>
      <c r="D128" s="8">
        <v>53</v>
      </c>
      <c r="E128" s="26">
        <v>1</v>
      </c>
      <c r="F128" s="10">
        <v>0</v>
      </c>
      <c r="G128" s="10">
        <v>9.41</v>
      </c>
      <c r="H128" s="10">
        <v>0</v>
      </c>
      <c r="I128" s="10">
        <v>0</v>
      </c>
      <c r="J128" s="10">
        <v>8.77</v>
      </c>
      <c r="K128" s="10">
        <v>1.64</v>
      </c>
      <c r="L128" s="10">
        <v>10.41</v>
      </c>
      <c r="M128" s="11">
        <v>0.84245917387127756</v>
      </c>
      <c r="N128" s="10">
        <v>1.89</v>
      </c>
      <c r="O128" s="10">
        <f t="shared" si="6"/>
        <v>12.3</v>
      </c>
      <c r="P128" s="10">
        <f t="shared" si="11"/>
        <v>5.63230605738576</v>
      </c>
      <c r="Q128" s="4">
        <v>-8598</v>
      </c>
      <c r="R128" s="4">
        <v>113198.811</v>
      </c>
      <c r="S128" s="4">
        <v>41919.201000000001</v>
      </c>
      <c r="T128" s="4">
        <v>21607</v>
      </c>
      <c r="U128" s="4">
        <v>3775.4</v>
      </c>
      <c r="V128" s="4">
        <v>155118.01199999999</v>
      </c>
      <c r="W128" s="4">
        <v>146520.01199999999</v>
      </c>
      <c r="X128" s="4">
        <f t="shared" si="7"/>
        <v>2926.7549433962263</v>
      </c>
      <c r="Y128" s="4">
        <f t="shared" si="8"/>
        <v>2447.8417358490565</v>
      </c>
      <c r="Z128" s="4">
        <f t="shared" si="9"/>
        <v>2285.6153207547168</v>
      </c>
      <c r="AA128" s="4">
        <f t="shared" si="10"/>
        <v>2135.8266226415094</v>
      </c>
    </row>
    <row r="129" spans="1:27">
      <c r="A129" t="s">
        <v>146</v>
      </c>
      <c r="B129" t="s">
        <v>200</v>
      </c>
      <c r="C129" t="s">
        <v>201</v>
      </c>
      <c r="D129" s="8">
        <v>37</v>
      </c>
      <c r="E129" s="26">
        <v>1</v>
      </c>
      <c r="F129" s="10">
        <v>0</v>
      </c>
      <c r="G129" s="10">
        <v>5.7</v>
      </c>
      <c r="H129" s="10">
        <v>0</v>
      </c>
      <c r="I129" s="10">
        <v>0</v>
      </c>
      <c r="J129" s="10">
        <v>5</v>
      </c>
      <c r="K129" s="10">
        <v>1.7</v>
      </c>
      <c r="L129" s="10">
        <v>6.7</v>
      </c>
      <c r="M129" s="11">
        <v>0.74626865671641784</v>
      </c>
      <c r="N129" s="10">
        <v>5.43</v>
      </c>
      <c r="O129" s="10">
        <f t="shared" si="6"/>
        <v>12.129999999999999</v>
      </c>
      <c r="P129" s="10">
        <f t="shared" si="11"/>
        <v>6.4912280701754383</v>
      </c>
      <c r="Q129" s="4">
        <v>-204.86500000000001</v>
      </c>
      <c r="R129" s="4">
        <v>97541.577000000005</v>
      </c>
      <c r="S129" s="4">
        <v>36975.326000000001</v>
      </c>
      <c r="T129" s="4">
        <v>25703.664000000001</v>
      </c>
      <c r="U129" s="4">
        <v>0</v>
      </c>
      <c r="V129" s="4">
        <v>134516.90299999999</v>
      </c>
      <c r="W129" s="4">
        <v>134312.038</v>
      </c>
      <c r="X129" s="4">
        <f t="shared" si="7"/>
        <v>3635.5919729729726</v>
      </c>
      <c r="Y129" s="4">
        <f t="shared" si="8"/>
        <v>2940.8983513513508</v>
      </c>
      <c r="Z129" s="4">
        <f t="shared" si="9"/>
        <v>2935.3614594594592</v>
      </c>
      <c r="AA129" s="4">
        <f t="shared" si="10"/>
        <v>2636.2588378378377</v>
      </c>
    </row>
    <row r="130" spans="1:27">
      <c r="A130" t="s">
        <v>91</v>
      </c>
      <c r="B130" t="s">
        <v>202</v>
      </c>
      <c r="C130" t="s">
        <v>203</v>
      </c>
      <c r="D130" s="8">
        <v>71</v>
      </c>
      <c r="E130" s="26">
        <v>0.7</v>
      </c>
      <c r="F130" s="10">
        <v>0</v>
      </c>
      <c r="G130" s="10">
        <v>9.31</v>
      </c>
      <c r="H130" s="10">
        <v>2.65</v>
      </c>
      <c r="I130" s="10">
        <v>1</v>
      </c>
      <c r="J130" s="10">
        <v>12.41</v>
      </c>
      <c r="K130" s="10">
        <v>1.25</v>
      </c>
      <c r="L130" s="10">
        <v>13.66</v>
      </c>
      <c r="M130" s="11">
        <v>0.90849194729136162</v>
      </c>
      <c r="N130" s="10">
        <v>9.64</v>
      </c>
      <c r="O130" s="10">
        <f t="shared" si="6"/>
        <v>23.3</v>
      </c>
      <c r="P130" s="10">
        <f t="shared" si="11"/>
        <v>5.9364548494983271</v>
      </c>
      <c r="Q130" s="4">
        <v>-16681.758000000002</v>
      </c>
      <c r="R130" s="4">
        <v>201904.8</v>
      </c>
      <c r="S130" s="4">
        <v>91398.989000000001</v>
      </c>
      <c r="T130" s="4">
        <v>25665</v>
      </c>
      <c r="U130" s="4">
        <v>31361.38</v>
      </c>
      <c r="V130" s="4">
        <v>293303.78899999999</v>
      </c>
      <c r="W130" s="4">
        <v>276622.03100000002</v>
      </c>
      <c r="X130" s="4">
        <f t="shared" si="7"/>
        <v>4131.0392816901403</v>
      </c>
      <c r="Y130" s="4">
        <f t="shared" si="8"/>
        <v>3327.8508309859153</v>
      </c>
      <c r="Z130" s="4">
        <f t="shared" si="9"/>
        <v>3092.8964929577464</v>
      </c>
      <c r="AA130" s="4">
        <f t="shared" si="10"/>
        <v>2843.7295774647887</v>
      </c>
    </row>
    <row r="131" spans="1:27">
      <c r="A131" t="s">
        <v>146</v>
      </c>
      <c r="B131" t="s">
        <v>202</v>
      </c>
      <c r="C131" t="s">
        <v>204</v>
      </c>
      <c r="D131" s="8">
        <v>35</v>
      </c>
      <c r="E131" s="26">
        <v>0.8</v>
      </c>
      <c r="F131" s="10">
        <v>0</v>
      </c>
      <c r="G131" s="10">
        <v>7.75</v>
      </c>
      <c r="H131" s="10">
        <v>0</v>
      </c>
      <c r="I131" s="10">
        <v>0</v>
      </c>
      <c r="J131" s="10">
        <v>6.9</v>
      </c>
      <c r="K131" s="10">
        <v>1.65</v>
      </c>
      <c r="L131" s="10">
        <v>8.5500000000000007</v>
      </c>
      <c r="M131" s="11">
        <v>0.80701754385964908</v>
      </c>
      <c r="N131" s="10">
        <v>5.85</v>
      </c>
      <c r="O131" s="10">
        <f t="shared" si="6"/>
        <v>14.4</v>
      </c>
      <c r="P131" s="10">
        <f t="shared" si="11"/>
        <v>4.5161290322580649</v>
      </c>
      <c r="Q131" s="4">
        <v>-9743.6029999999992</v>
      </c>
      <c r="R131" s="4">
        <v>145288.29300000001</v>
      </c>
      <c r="S131" s="4">
        <v>80681.89</v>
      </c>
      <c r="T131" s="4">
        <v>22099</v>
      </c>
      <c r="U131" s="4">
        <v>36442.959000000003</v>
      </c>
      <c r="V131" s="4">
        <v>225970.18299999999</v>
      </c>
      <c r="W131" s="4">
        <v>216226.58</v>
      </c>
      <c r="X131" s="4">
        <f t="shared" si="7"/>
        <v>6456.2909428571429</v>
      </c>
      <c r="Y131" s="4">
        <f t="shared" si="8"/>
        <v>4783.6635428571426</v>
      </c>
      <c r="Z131" s="4">
        <f t="shared" si="9"/>
        <v>4505.2748857142851</v>
      </c>
      <c r="AA131" s="4">
        <f t="shared" si="10"/>
        <v>4151.0940857142859</v>
      </c>
    </row>
    <row r="132" spans="1:27">
      <c r="A132" t="s">
        <v>91</v>
      </c>
      <c r="B132" t="s">
        <v>205</v>
      </c>
      <c r="C132" t="s">
        <v>206</v>
      </c>
      <c r="D132" s="8">
        <v>68</v>
      </c>
      <c r="E132" s="26">
        <v>1</v>
      </c>
      <c r="F132" s="10">
        <v>0</v>
      </c>
      <c r="G132" s="10">
        <v>10.59</v>
      </c>
      <c r="H132" s="10">
        <v>2</v>
      </c>
      <c r="I132" s="10">
        <v>0</v>
      </c>
      <c r="J132" s="10">
        <v>7.4</v>
      </c>
      <c r="K132" s="10">
        <v>6.19</v>
      </c>
      <c r="L132" s="10">
        <v>13.59</v>
      </c>
      <c r="M132" s="11">
        <v>0.54451802796173665</v>
      </c>
      <c r="N132" s="10">
        <v>3.6</v>
      </c>
      <c r="O132" s="10">
        <f t="shared" si="6"/>
        <v>17.190000000000001</v>
      </c>
      <c r="P132" s="10">
        <f t="shared" si="11"/>
        <v>5.4011119936457508</v>
      </c>
      <c r="Q132" s="4">
        <v>-22116.282999999999</v>
      </c>
      <c r="R132" s="4">
        <v>139522.761</v>
      </c>
      <c r="S132" s="4">
        <v>49644.082999999999</v>
      </c>
      <c r="T132" s="4">
        <v>34428.406999999999</v>
      </c>
      <c r="U132" s="4">
        <v>0</v>
      </c>
      <c r="V132" s="4">
        <v>189166.84400000001</v>
      </c>
      <c r="W132" s="4">
        <v>167050.56099999999</v>
      </c>
      <c r="X132" s="4">
        <f t="shared" si="7"/>
        <v>2781.8653529411768</v>
      </c>
      <c r="Y132" s="4">
        <f t="shared" si="8"/>
        <v>2275.5652500000001</v>
      </c>
      <c r="Z132" s="4">
        <f t="shared" si="9"/>
        <v>1950.3257941176469</v>
      </c>
      <c r="AA132" s="4">
        <f t="shared" si="10"/>
        <v>2051.8053088235292</v>
      </c>
    </row>
    <row r="133" spans="1:27">
      <c r="A133" t="s">
        <v>91</v>
      </c>
      <c r="B133" t="s">
        <v>207</v>
      </c>
      <c r="C133" t="s">
        <v>208</v>
      </c>
      <c r="D133" s="8">
        <v>91</v>
      </c>
      <c r="E133" s="26">
        <v>1</v>
      </c>
      <c r="F133" s="10">
        <v>1</v>
      </c>
      <c r="G133" s="10">
        <v>11.73</v>
      </c>
      <c r="H133" s="10">
        <v>0</v>
      </c>
      <c r="I133" s="10">
        <v>1</v>
      </c>
      <c r="J133" s="10">
        <v>8.5399999999999991</v>
      </c>
      <c r="K133" s="10">
        <v>6.19</v>
      </c>
      <c r="L133" s="10">
        <v>14.73</v>
      </c>
      <c r="M133" s="11">
        <v>0.57976917854718257</v>
      </c>
      <c r="N133" s="10">
        <v>8.61</v>
      </c>
      <c r="O133" s="10">
        <f t="shared" si="6"/>
        <v>23.34</v>
      </c>
      <c r="P133" s="10">
        <f t="shared" si="11"/>
        <v>7.7578857630008526</v>
      </c>
      <c r="Q133" s="4">
        <v>-10656.704</v>
      </c>
      <c r="R133" s="4">
        <v>190181.139</v>
      </c>
      <c r="S133" s="4">
        <v>152435.984</v>
      </c>
      <c r="T133" s="4">
        <v>106289.064</v>
      </c>
      <c r="U133" s="4">
        <v>0</v>
      </c>
      <c r="V133" s="4">
        <v>342617.12300000002</v>
      </c>
      <c r="W133" s="4">
        <v>331969.99</v>
      </c>
      <c r="X133" s="4">
        <f t="shared" si="7"/>
        <v>3765.02332967033</v>
      </c>
      <c r="Y133" s="4">
        <f t="shared" si="8"/>
        <v>2597.0116373626374</v>
      </c>
      <c r="Z133" s="4">
        <f t="shared" si="9"/>
        <v>2480.0101758241758</v>
      </c>
      <c r="AA133" s="4">
        <f t="shared" si="10"/>
        <v>2089.9026263736264</v>
      </c>
    </row>
    <row r="134" spans="1:27">
      <c r="A134" t="s">
        <v>35</v>
      </c>
      <c r="B134" t="s">
        <v>207</v>
      </c>
      <c r="C134" t="s">
        <v>209</v>
      </c>
      <c r="D134" s="8">
        <v>195</v>
      </c>
      <c r="E134" s="26">
        <v>1</v>
      </c>
      <c r="F134" s="10">
        <v>1</v>
      </c>
      <c r="G134" s="10">
        <v>19.39</v>
      </c>
      <c r="H134" s="10">
        <v>1</v>
      </c>
      <c r="I134" s="10">
        <v>1.63</v>
      </c>
      <c r="J134" s="10">
        <v>15.71</v>
      </c>
      <c r="K134" s="10">
        <v>8.3699999999999992</v>
      </c>
      <c r="L134" s="10">
        <v>24.02</v>
      </c>
      <c r="M134" s="11">
        <v>0.65240863787375425</v>
      </c>
      <c r="N134" s="10">
        <v>12.04</v>
      </c>
      <c r="O134" s="10">
        <f t="shared" si="6"/>
        <v>36.06</v>
      </c>
      <c r="P134" s="10">
        <f t="shared" si="11"/>
        <v>9.5635115252574785</v>
      </c>
      <c r="Q134" s="4">
        <v>-26907.991000000002</v>
      </c>
      <c r="R134" s="4">
        <v>300008.2</v>
      </c>
      <c r="S134" s="4">
        <v>169398.27799999999</v>
      </c>
      <c r="T134" s="4">
        <v>93371.436000000002</v>
      </c>
      <c r="U134" s="4">
        <v>0</v>
      </c>
      <c r="V134" s="4">
        <v>469406.478</v>
      </c>
      <c r="W134" s="4">
        <v>442509.90500000003</v>
      </c>
      <c r="X134" s="4">
        <f t="shared" si="7"/>
        <v>2407.2127076923075</v>
      </c>
      <c r="Y134" s="4">
        <f t="shared" si="8"/>
        <v>1928.3848307692308</v>
      </c>
      <c r="Z134" s="4">
        <f t="shared" si="9"/>
        <v>1790.4536871794874</v>
      </c>
      <c r="AA134" s="4">
        <f t="shared" si="10"/>
        <v>1538.5035897435898</v>
      </c>
    </row>
    <row r="135" spans="1:27">
      <c r="A135" t="s">
        <v>35</v>
      </c>
      <c r="B135" t="s">
        <v>207</v>
      </c>
      <c r="C135" t="s">
        <v>210</v>
      </c>
      <c r="D135" s="8">
        <v>152</v>
      </c>
      <c r="E135" s="26">
        <v>1</v>
      </c>
      <c r="F135" s="10">
        <v>1</v>
      </c>
      <c r="G135" s="10">
        <v>15.3</v>
      </c>
      <c r="H135" s="10">
        <v>0</v>
      </c>
      <c r="I135" s="10">
        <v>0</v>
      </c>
      <c r="J135" s="10">
        <v>9.7799999999999994</v>
      </c>
      <c r="K135" s="10">
        <v>6.58</v>
      </c>
      <c r="L135" s="10">
        <v>17.3</v>
      </c>
      <c r="M135" s="11">
        <v>0.59779951100244499</v>
      </c>
      <c r="N135" s="10">
        <v>11.46</v>
      </c>
      <c r="O135" s="10">
        <f t="shared" si="6"/>
        <v>28.76</v>
      </c>
      <c r="P135" s="10">
        <f t="shared" si="11"/>
        <v>9.9346405228758172</v>
      </c>
      <c r="Q135" s="4">
        <v>-11775.195</v>
      </c>
      <c r="R135" s="4">
        <v>253406.11300000001</v>
      </c>
      <c r="S135" s="4">
        <v>134016.33499999999</v>
      </c>
      <c r="T135" s="4">
        <v>86267.64</v>
      </c>
      <c r="U135" s="4">
        <v>0</v>
      </c>
      <c r="V135" s="4">
        <v>387422.44799999997</v>
      </c>
      <c r="W135" s="4">
        <v>375657.11300000001</v>
      </c>
      <c r="X135" s="4">
        <f t="shared" si="7"/>
        <v>2548.8318947368421</v>
      </c>
      <c r="Y135" s="4">
        <f t="shared" si="8"/>
        <v>1981.2816315789471</v>
      </c>
      <c r="Z135" s="4">
        <f t="shared" si="9"/>
        <v>1903.8781118421052</v>
      </c>
      <c r="AA135" s="4">
        <f t="shared" si="10"/>
        <v>1667.1454802631579</v>
      </c>
    </row>
    <row r="136" spans="1:27">
      <c r="A136" t="s">
        <v>146</v>
      </c>
      <c r="B136" t="s">
        <v>207</v>
      </c>
      <c r="C136" t="s">
        <v>211</v>
      </c>
      <c r="D136" s="8">
        <v>31</v>
      </c>
      <c r="E136" s="26">
        <v>0.9</v>
      </c>
      <c r="F136" s="10">
        <v>0</v>
      </c>
      <c r="G136" s="10">
        <v>5.49</v>
      </c>
      <c r="H136" s="10">
        <v>0</v>
      </c>
      <c r="I136" s="10">
        <v>0</v>
      </c>
      <c r="J136" s="10">
        <v>2.89</v>
      </c>
      <c r="K136" s="10">
        <v>3.5</v>
      </c>
      <c r="L136" s="10">
        <v>6.3900000000000006</v>
      </c>
      <c r="M136" s="11">
        <v>0.45226917057902971</v>
      </c>
      <c r="N136" s="10">
        <v>3.2</v>
      </c>
      <c r="O136" s="10">
        <f t="shared" si="6"/>
        <v>9.59</v>
      </c>
      <c r="P136" s="10">
        <f t="shared" si="11"/>
        <v>5.646630236794171</v>
      </c>
      <c r="Q136" s="4">
        <v>-4845.63</v>
      </c>
      <c r="R136" s="4">
        <v>84927.328999999998</v>
      </c>
      <c r="S136" s="4">
        <v>66417.657999999996</v>
      </c>
      <c r="T136" s="4">
        <v>36803.82</v>
      </c>
      <c r="U136" s="4">
        <v>0</v>
      </c>
      <c r="V136" s="4">
        <v>151344.98699999999</v>
      </c>
      <c r="W136" s="4">
        <v>146503.92000000001</v>
      </c>
      <c r="X136" s="4">
        <f t="shared" si="7"/>
        <v>4882.0963548387099</v>
      </c>
      <c r="Y136" s="4">
        <f t="shared" si="8"/>
        <v>3694.8763548387092</v>
      </c>
      <c r="Z136" s="4">
        <f t="shared" si="9"/>
        <v>3538.7129032258067</v>
      </c>
      <c r="AA136" s="4">
        <f t="shared" si="10"/>
        <v>2739.5912580645158</v>
      </c>
    </row>
    <row r="137" spans="1:27">
      <c r="A137" t="s">
        <v>56</v>
      </c>
      <c r="B137" t="s">
        <v>207</v>
      </c>
      <c r="C137" t="s">
        <v>212</v>
      </c>
      <c r="D137" s="8">
        <v>224</v>
      </c>
      <c r="E137" s="26">
        <v>1</v>
      </c>
      <c r="F137" s="10">
        <v>0.5</v>
      </c>
      <c r="G137" s="10">
        <v>21.93</v>
      </c>
      <c r="H137" s="10">
        <v>2</v>
      </c>
      <c r="I137" s="10">
        <v>2.0299999999999998</v>
      </c>
      <c r="J137" s="10">
        <v>20.170000000000002</v>
      </c>
      <c r="K137" s="10">
        <v>7.29</v>
      </c>
      <c r="L137" s="10">
        <v>27.46</v>
      </c>
      <c r="M137" s="11">
        <v>0.73452294246176264</v>
      </c>
      <c r="N137" s="10">
        <v>21.36</v>
      </c>
      <c r="O137" s="10">
        <f t="shared" ref="O137:O163" si="12">+N137+L137</f>
        <v>48.82</v>
      </c>
      <c r="P137" s="10">
        <f t="shared" si="11"/>
        <v>9.3606351859590475</v>
      </c>
      <c r="Q137" s="4">
        <v>-18220.395</v>
      </c>
      <c r="R137" s="4">
        <v>359952.45</v>
      </c>
      <c r="S137" s="4">
        <v>153559.568</v>
      </c>
      <c r="T137" s="4">
        <v>77289.107999999993</v>
      </c>
      <c r="U137" s="4">
        <v>0</v>
      </c>
      <c r="V137" s="4">
        <v>513512.01799999998</v>
      </c>
      <c r="W137" s="4">
        <v>495302.99699999997</v>
      </c>
      <c r="X137" s="4">
        <f t="shared" si="7"/>
        <v>2292.4643660714287</v>
      </c>
      <c r="Y137" s="4">
        <f t="shared" si="8"/>
        <v>1947.4237053571428</v>
      </c>
      <c r="Z137" s="4">
        <f t="shared" si="9"/>
        <v>1866.1334330357142</v>
      </c>
      <c r="AA137" s="4">
        <f t="shared" si="10"/>
        <v>1606.9305803571428</v>
      </c>
    </row>
    <row r="138" spans="1:27">
      <c r="A138" t="s">
        <v>146</v>
      </c>
      <c r="B138" t="s">
        <v>213</v>
      </c>
      <c r="C138" t="s">
        <v>214</v>
      </c>
      <c r="D138" s="8">
        <v>36</v>
      </c>
      <c r="E138" s="26">
        <v>0.8</v>
      </c>
      <c r="F138" s="10">
        <v>0</v>
      </c>
      <c r="G138" s="10">
        <v>7.39</v>
      </c>
      <c r="H138" s="10">
        <v>0</v>
      </c>
      <c r="I138" s="10">
        <v>0</v>
      </c>
      <c r="J138" s="10">
        <v>5.88</v>
      </c>
      <c r="K138" s="10">
        <v>0.88</v>
      </c>
      <c r="L138" s="10">
        <v>8.19</v>
      </c>
      <c r="M138" s="11">
        <v>0.86982248520710059</v>
      </c>
      <c r="N138" s="10">
        <v>5.65</v>
      </c>
      <c r="O138" s="10">
        <f t="shared" si="12"/>
        <v>13.84</v>
      </c>
      <c r="P138" s="10">
        <f t="shared" ref="P138:P164" si="13">+D138/(G138+H138)</f>
        <v>4.8714479025710418</v>
      </c>
      <c r="Q138" s="4">
        <v>-7553.3739999999998</v>
      </c>
      <c r="R138" s="4">
        <v>120137.386</v>
      </c>
      <c r="S138" s="4">
        <v>45317.017999999996</v>
      </c>
      <c r="T138" s="4">
        <v>28822</v>
      </c>
      <c r="U138" s="4">
        <v>2289.328</v>
      </c>
      <c r="V138" s="4">
        <v>165454.40400000001</v>
      </c>
      <c r="W138" s="4">
        <v>157901.03</v>
      </c>
      <c r="X138" s="4">
        <f t="shared" ref="X138:X164" si="14">+V138/D138</f>
        <v>4595.9556666666667</v>
      </c>
      <c r="Y138" s="4">
        <f t="shared" ref="Y138:Y164" si="15">+((V138-(T138+U138))/D138)</f>
        <v>3731.7521111111109</v>
      </c>
      <c r="Z138" s="4">
        <f t="shared" ref="Z138:Z164" si="16">+(W138-(U138+T138))/D138</f>
        <v>3521.9361666666664</v>
      </c>
      <c r="AA138" s="4">
        <f t="shared" ref="AA138:AA164" si="17">+R138/D138</f>
        <v>3337.149611111111</v>
      </c>
    </row>
    <row r="139" spans="1:27">
      <c r="A139" t="s">
        <v>91</v>
      </c>
      <c r="B139" t="s">
        <v>213</v>
      </c>
      <c r="C139" t="s">
        <v>215</v>
      </c>
      <c r="D139" s="8">
        <v>90</v>
      </c>
      <c r="E139" s="26">
        <v>0.65</v>
      </c>
      <c r="F139" s="10">
        <v>1</v>
      </c>
      <c r="G139" s="10">
        <v>11.22</v>
      </c>
      <c r="H139" s="10">
        <v>0</v>
      </c>
      <c r="I139" s="10">
        <v>0</v>
      </c>
      <c r="J139" s="10">
        <v>3.98</v>
      </c>
      <c r="K139" s="10">
        <v>8.89</v>
      </c>
      <c r="L139" s="10">
        <v>12.870000000000001</v>
      </c>
      <c r="M139" s="11">
        <v>0.30924630924630925</v>
      </c>
      <c r="N139" s="10">
        <v>7.74</v>
      </c>
      <c r="O139" s="10">
        <f t="shared" si="12"/>
        <v>20.61</v>
      </c>
      <c r="P139" s="10">
        <f t="shared" si="13"/>
        <v>8.0213903743315509</v>
      </c>
      <c r="Q139" s="4">
        <v>-13566.844999999999</v>
      </c>
      <c r="R139" s="4">
        <v>172533.63200000001</v>
      </c>
      <c r="S139" s="4">
        <v>64220.877</v>
      </c>
      <c r="T139" s="4">
        <v>13492</v>
      </c>
      <c r="U139" s="4">
        <v>12160.049000000001</v>
      </c>
      <c r="V139" s="4">
        <v>236754.50899999999</v>
      </c>
      <c r="W139" s="4">
        <v>223187.66399999999</v>
      </c>
      <c r="X139" s="4">
        <f t="shared" si="14"/>
        <v>2630.6056555555556</v>
      </c>
      <c r="Y139" s="4">
        <f t="shared" si="15"/>
        <v>2345.5828888888886</v>
      </c>
      <c r="Z139" s="4">
        <f t="shared" si="16"/>
        <v>2194.8401666666664</v>
      </c>
      <c r="AA139" s="4">
        <f t="shared" si="17"/>
        <v>1917.0403555555556</v>
      </c>
    </row>
    <row r="140" spans="1:27">
      <c r="A140" t="s">
        <v>91</v>
      </c>
      <c r="B140" t="s">
        <v>213</v>
      </c>
      <c r="C140" t="s">
        <v>216</v>
      </c>
      <c r="D140" s="8">
        <v>92</v>
      </c>
      <c r="E140" s="26">
        <v>1</v>
      </c>
      <c r="F140" s="10">
        <v>0</v>
      </c>
      <c r="G140" s="10">
        <v>13.5</v>
      </c>
      <c r="H140" s="10">
        <v>1</v>
      </c>
      <c r="I140" s="10">
        <v>0.7</v>
      </c>
      <c r="J140" s="10">
        <v>12.03</v>
      </c>
      <c r="K140" s="10">
        <v>4.17</v>
      </c>
      <c r="L140" s="10">
        <v>16.2</v>
      </c>
      <c r="M140" s="11">
        <v>0.74259259259259258</v>
      </c>
      <c r="N140" s="10">
        <v>6.95</v>
      </c>
      <c r="O140" s="10">
        <f t="shared" si="12"/>
        <v>23.15</v>
      </c>
      <c r="P140" s="10">
        <f t="shared" si="13"/>
        <v>6.3448275862068968</v>
      </c>
      <c r="Q140" s="4">
        <v>-2253.69</v>
      </c>
      <c r="R140" s="4">
        <v>194391.13500000001</v>
      </c>
      <c r="S140" s="4">
        <v>66658.797000000006</v>
      </c>
      <c r="T140" s="4">
        <v>51967</v>
      </c>
      <c r="U140" s="4">
        <v>0</v>
      </c>
      <c r="V140" s="4">
        <v>261049.932</v>
      </c>
      <c r="W140" s="4">
        <v>258796.242</v>
      </c>
      <c r="X140" s="4">
        <f t="shared" si="14"/>
        <v>2837.4992608695652</v>
      </c>
      <c r="Y140" s="4">
        <f t="shared" si="15"/>
        <v>2272.6405652173912</v>
      </c>
      <c r="Z140" s="4">
        <f t="shared" si="16"/>
        <v>2248.1439347826085</v>
      </c>
      <c r="AA140" s="4">
        <f t="shared" si="17"/>
        <v>2112.9471195652177</v>
      </c>
    </row>
    <row r="141" spans="1:27">
      <c r="A141" t="s">
        <v>39</v>
      </c>
      <c r="B141" t="s">
        <v>213</v>
      </c>
      <c r="C141" t="s">
        <v>217</v>
      </c>
      <c r="D141" s="8">
        <v>383</v>
      </c>
      <c r="E141" s="26">
        <v>1</v>
      </c>
      <c r="F141" s="10">
        <v>1</v>
      </c>
      <c r="G141" s="10">
        <v>37.5</v>
      </c>
      <c r="H141" s="10">
        <v>2.5</v>
      </c>
      <c r="I141" s="10">
        <v>3.78</v>
      </c>
      <c r="J141" s="10">
        <v>43.78</v>
      </c>
      <c r="K141" s="10">
        <v>2.97</v>
      </c>
      <c r="L141" s="10">
        <v>45.78</v>
      </c>
      <c r="M141" s="11">
        <v>0.93647058823529417</v>
      </c>
      <c r="N141" s="10">
        <v>26.75</v>
      </c>
      <c r="O141" s="10">
        <f t="shared" si="12"/>
        <v>72.53</v>
      </c>
      <c r="P141" s="10">
        <f t="shared" si="13"/>
        <v>9.5749999999999993</v>
      </c>
      <c r="Q141" s="4">
        <v>-15490.587</v>
      </c>
      <c r="R141" s="4">
        <v>621569.71699999995</v>
      </c>
      <c r="S141" s="4">
        <v>292704.01199999999</v>
      </c>
      <c r="T141" s="4">
        <v>225251</v>
      </c>
      <c r="U141" s="4">
        <v>610</v>
      </c>
      <c r="V141" s="4">
        <v>914273.72900000005</v>
      </c>
      <c r="W141" s="4">
        <v>898783.14199999999</v>
      </c>
      <c r="X141" s="4">
        <f t="shared" si="14"/>
        <v>2387.1376736292427</v>
      </c>
      <c r="Y141" s="4">
        <f t="shared" si="15"/>
        <v>1797.4222689295041</v>
      </c>
      <c r="Z141" s="4">
        <f t="shared" si="16"/>
        <v>1756.9768720626632</v>
      </c>
      <c r="AA141" s="4">
        <f t="shared" si="17"/>
        <v>1622.8974334203654</v>
      </c>
    </row>
    <row r="142" spans="1:27">
      <c r="A142" t="s">
        <v>134</v>
      </c>
      <c r="B142" t="s">
        <v>213</v>
      </c>
      <c r="C142" t="s">
        <v>218</v>
      </c>
      <c r="D142" s="8">
        <v>7</v>
      </c>
      <c r="E142" s="26">
        <v>0.8</v>
      </c>
      <c r="F142" s="10">
        <v>0</v>
      </c>
      <c r="G142" s="10">
        <v>2</v>
      </c>
      <c r="H142" s="10">
        <v>0</v>
      </c>
      <c r="I142" s="10">
        <v>0</v>
      </c>
      <c r="J142" s="10">
        <v>1.8</v>
      </c>
      <c r="K142" s="10">
        <v>1</v>
      </c>
      <c r="L142" s="10">
        <v>2.8</v>
      </c>
      <c r="M142" s="11">
        <v>0.6428571428571429</v>
      </c>
      <c r="N142" s="10">
        <v>1.4</v>
      </c>
      <c r="O142" s="10">
        <f t="shared" si="12"/>
        <v>4.1999999999999993</v>
      </c>
      <c r="P142" s="10">
        <f t="shared" si="13"/>
        <v>3.5</v>
      </c>
      <c r="Q142" s="4">
        <v>-1269.8900000000001</v>
      </c>
      <c r="R142" s="4">
        <v>24918.920999999998</v>
      </c>
      <c r="S142" s="4">
        <v>8708.0319999999992</v>
      </c>
      <c r="T142" s="4">
        <v>3869</v>
      </c>
      <c r="U142" s="4">
        <v>504.72</v>
      </c>
      <c r="V142" s="4">
        <v>33626.953000000001</v>
      </c>
      <c r="W142" s="4">
        <v>32357.062999999998</v>
      </c>
      <c r="X142" s="4">
        <f t="shared" si="14"/>
        <v>4803.8504285714289</v>
      </c>
      <c r="Y142" s="4">
        <f t="shared" si="15"/>
        <v>4179.0332857142857</v>
      </c>
      <c r="Z142" s="4">
        <f t="shared" si="16"/>
        <v>3997.620428571428</v>
      </c>
      <c r="AA142" s="4">
        <f t="shared" si="17"/>
        <v>3559.8458571428569</v>
      </c>
    </row>
    <row r="143" spans="1:27">
      <c r="A143" t="s">
        <v>91</v>
      </c>
      <c r="B143" t="s">
        <v>213</v>
      </c>
      <c r="C143" t="s">
        <v>219</v>
      </c>
      <c r="D143" s="8">
        <v>63</v>
      </c>
      <c r="E143" s="26">
        <v>0.9</v>
      </c>
      <c r="F143" s="10">
        <v>1</v>
      </c>
      <c r="G143" s="10">
        <v>12.03</v>
      </c>
      <c r="H143" s="10">
        <v>1</v>
      </c>
      <c r="I143" s="10">
        <v>1</v>
      </c>
      <c r="J143" s="10">
        <v>11.03</v>
      </c>
      <c r="K143" s="10">
        <v>4.9000000000000004</v>
      </c>
      <c r="L143" s="10">
        <v>15.93</v>
      </c>
      <c r="M143" s="11">
        <v>0.69240426867545513</v>
      </c>
      <c r="N143" s="10">
        <v>7.5</v>
      </c>
      <c r="O143" s="10">
        <f t="shared" si="12"/>
        <v>23.43</v>
      </c>
      <c r="P143" s="10">
        <f t="shared" si="13"/>
        <v>4.8349961627014588</v>
      </c>
      <c r="Q143" s="4">
        <v>-3907.1210000000001</v>
      </c>
      <c r="R143" s="4">
        <v>170367.92199999999</v>
      </c>
      <c r="S143" s="4">
        <v>29612.760999999999</v>
      </c>
      <c r="T143" s="4">
        <v>9492</v>
      </c>
      <c r="U143" s="4">
        <v>94.406000000000006</v>
      </c>
      <c r="V143" s="4">
        <v>199980.68299999999</v>
      </c>
      <c r="W143" s="4">
        <v>196073.56200000001</v>
      </c>
      <c r="X143" s="4">
        <f t="shared" si="14"/>
        <v>3174.2965555555552</v>
      </c>
      <c r="Y143" s="4">
        <f t="shared" si="15"/>
        <v>3022.1313809523808</v>
      </c>
      <c r="Z143" s="4">
        <f t="shared" si="16"/>
        <v>2960.1135873015874</v>
      </c>
      <c r="AA143" s="4">
        <f t="shared" si="17"/>
        <v>2704.2527301587302</v>
      </c>
    </row>
    <row r="144" spans="1:27">
      <c r="A144" t="s">
        <v>91</v>
      </c>
      <c r="B144" t="s">
        <v>220</v>
      </c>
      <c r="C144" t="s">
        <v>221</v>
      </c>
      <c r="D144" s="8">
        <v>78</v>
      </c>
      <c r="E144" s="26">
        <v>1</v>
      </c>
      <c r="F144" s="10">
        <v>1</v>
      </c>
      <c r="G144" s="10">
        <v>10.61</v>
      </c>
      <c r="H144" s="10">
        <v>1</v>
      </c>
      <c r="I144" s="10">
        <v>0</v>
      </c>
      <c r="J144" s="10">
        <v>12</v>
      </c>
      <c r="K144" s="10">
        <v>2.61</v>
      </c>
      <c r="L144" s="10">
        <v>13.61</v>
      </c>
      <c r="M144" s="11">
        <v>0.82135523613963046</v>
      </c>
      <c r="N144" s="10">
        <v>8.93</v>
      </c>
      <c r="O144" s="10">
        <f t="shared" si="12"/>
        <v>22.54</v>
      </c>
      <c r="P144" s="10">
        <f t="shared" si="13"/>
        <v>6.7183462532299743</v>
      </c>
      <c r="Q144" s="4">
        <v>-8063.7579999999998</v>
      </c>
      <c r="R144" s="4">
        <v>189833.236</v>
      </c>
      <c r="S144" s="4">
        <v>91447.93</v>
      </c>
      <c r="T144" s="4">
        <v>44793.756000000001</v>
      </c>
      <c r="U144" s="4">
        <v>12986.218000000001</v>
      </c>
      <c r="V144" s="4">
        <v>281281.16600000003</v>
      </c>
      <c r="W144" s="4">
        <v>273217.408</v>
      </c>
      <c r="X144" s="4">
        <f t="shared" si="14"/>
        <v>3606.1687948717954</v>
      </c>
      <c r="Y144" s="4">
        <f t="shared" si="15"/>
        <v>2865.3998974358979</v>
      </c>
      <c r="Z144" s="4">
        <f t="shared" si="16"/>
        <v>2762.0183846153845</v>
      </c>
      <c r="AA144" s="4">
        <f t="shared" si="17"/>
        <v>2433.7594358974361</v>
      </c>
    </row>
    <row r="145" spans="1:27">
      <c r="A145" t="s">
        <v>47</v>
      </c>
      <c r="B145" t="s">
        <v>222</v>
      </c>
      <c r="C145" t="s">
        <v>223</v>
      </c>
      <c r="D145" s="8">
        <v>517</v>
      </c>
      <c r="E145" s="26">
        <v>1</v>
      </c>
      <c r="F145" s="10">
        <v>2</v>
      </c>
      <c r="G145" s="10">
        <v>45.7</v>
      </c>
      <c r="H145" s="10">
        <v>3</v>
      </c>
      <c r="I145" s="10">
        <v>6.12</v>
      </c>
      <c r="J145" s="10">
        <v>57.29</v>
      </c>
      <c r="K145" s="10">
        <v>1.41</v>
      </c>
      <c r="L145" s="10">
        <v>57.67</v>
      </c>
      <c r="M145" s="11">
        <v>0.97597955706984674</v>
      </c>
      <c r="N145" s="10">
        <v>34.67</v>
      </c>
      <c r="O145" s="10">
        <f t="shared" si="12"/>
        <v>92.34</v>
      </c>
      <c r="P145" s="10">
        <f t="shared" si="13"/>
        <v>10.616016427104721</v>
      </c>
      <c r="Q145" s="4">
        <v>-40201.955000000002</v>
      </c>
      <c r="R145" s="4">
        <v>816899.42599999998</v>
      </c>
      <c r="S145" s="4">
        <v>315070.054</v>
      </c>
      <c r="T145" s="4">
        <v>205938</v>
      </c>
      <c r="U145" s="4">
        <v>0</v>
      </c>
      <c r="V145" s="4">
        <v>1131969.48</v>
      </c>
      <c r="W145" s="4">
        <v>1091767.5249999999</v>
      </c>
      <c r="X145" s="4">
        <f t="shared" si="14"/>
        <v>2189.496092843327</v>
      </c>
      <c r="Y145" s="4">
        <f t="shared" si="15"/>
        <v>1791.1634042553192</v>
      </c>
      <c r="Z145" s="4">
        <f t="shared" si="16"/>
        <v>1713.4033365570597</v>
      </c>
      <c r="AA145" s="4">
        <f t="shared" si="17"/>
        <v>1580.0762591876207</v>
      </c>
    </row>
    <row r="146" spans="1:27">
      <c r="A146" t="s">
        <v>35</v>
      </c>
      <c r="B146" t="s">
        <v>224</v>
      </c>
      <c r="C146" t="s">
        <v>225</v>
      </c>
      <c r="D146" s="8">
        <v>130</v>
      </c>
      <c r="E146" s="26">
        <v>1</v>
      </c>
      <c r="F146" s="10">
        <v>1</v>
      </c>
      <c r="G146" s="10">
        <v>18.98</v>
      </c>
      <c r="H146" s="10">
        <v>3</v>
      </c>
      <c r="I146" s="10">
        <v>5.0199999999999996</v>
      </c>
      <c r="J146" s="10">
        <v>19.489999999999998</v>
      </c>
      <c r="K146" s="10">
        <v>9.51</v>
      </c>
      <c r="L146" s="10">
        <v>29</v>
      </c>
      <c r="M146" s="11">
        <v>0.67206896551724138</v>
      </c>
      <c r="N146" s="10">
        <v>14.7</v>
      </c>
      <c r="O146" s="10">
        <f t="shared" si="12"/>
        <v>43.7</v>
      </c>
      <c r="P146" s="10">
        <f t="shared" si="13"/>
        <v>5.9144676979071882</v>
      </c>
      <c r="Q146" s="4">
        <v>-15574.855</v>
      </c>
      <c r="R146" s="4">
        <v>364893.83799999999</v>
      </c>
      <c r="S146" s="4">
        <v>177382.239</v>
      </c>
      <c r="T146" s="4">
        <v>77827.285999999993</v>
      </c>
      <c r="U146" s="4">
        <v>14939.617</v>
      </c>
      <c r="V146" s="4">
        <v>542276.07700000005</v>
      </c>
      <c r="W146" s="4">
        <v>526611.22199999995</v>
      </c>
      <c r="X146" s="4">
        <f t="shared" si="14"/>
        <v>4171.3544384615388</v>
      </c>
      <c r="Y146" s="4">
        <f t="shared" si="15"/>
        <v>3457.7628769230773</v>
      </c>
      <c r="Z146" s="4">
        <f t="shared" si="16"/>
        <v>3337.2639923076922</v>
      </c>
      <c r="AA146" s="4">
        <f t="shared" si="17"/>
        <v>2806.8756769230768</v>
      </c>
    </row>
    <row r="147" spans="1:27">
      <c r="A147" t="s">
        <v>32</v>
      </c>
      <c r="B147" t="s">
        <v>224</v>
      </c>
      <c r="C147" t="s">
        <v>226</v>
      </c>
      <c r="D147" s="8">
        <v>718</v>
      </c>
      <c r="E147" s="26">
        <v>1</v>
      </c>
      <c r="F147" s="10">
        <v>1</v>
      </c>
      <c r="G147" s="10">
        <v>55.4</v>
      </c>
      <c r="H147" s="10">
        <v>6</v>
      </c>
      <c r="I147" s="10">
        <v>15.6</v>
      </c>
      <c r="J147" s="10">
        <v>70.180000000000007</v>
      </c>
      <c r="K147" s="10">
        <v>9.7799999999999994</v>
      </c>
      <c r="L147" s="10">
        <v>79</v>
      </c>
      <c r="M147" s="11">
        <v>0.87768884442221107</v>
      </c>
      <c r="N147" s="10">
        <v>46.03</v>
      </c>
      <c r="O147" s="10">
        <f t="shared" si="12"/>
        <v>125.03</v>
      </c>
      <c r="P147" s="10">
        <f t="shared" si="13"/>
        <v>11.693811074918568</v>
      </c>
      <c r="Q147" s="4">
        <v>-35104</v>
      </c>
      <c r="R147" s="4">
        <v>916926</v>
      </c>
      <c r="S147" s="4">
        <v>435518</v>
      </c>
      <c r="T147" s="4">
        <v>202970.861</v>
      </c>
      <c r="U147" s="4">
        <v>23708.782999999999</v>
      </c>
      <c r="V147" s="4">
        <f>+S147+R147</f>
        <v>1352444</v>
      </c>
      <c r="W147" s="4">
        <f>+V147+Q147</f>
        <v>1317340</v>
      </c>
      <c r="X147" s="4">
        <f t="shared" si="14"/>
        <v>1883.6267409470752</v>
      </c>
      <c r="Y147" s="4">
        <f t="shared" si="15"/>
        <v>1567.9169303621168</v>
      </c>
      <c r="Z147" s="4">
        <f t="shared" si="16"/>
        <v>1519.0255654596099</v>
      </c>
      <c r="AA147" s="4">
        <f t="shared" si="17"/>
        <v>1277.0557103064066</v>
      </c>
    </row>
    <row r="148" spans="1:27">
      <c r="A148" t="s">
        <v>32</v>
      </c>
      <c r="B148" t="s">
        <v>224</v>
      </c>
      <c r="C148" t="s">
        <v>227</v>
      </c>
      <c r="D148" s="8">
        <v>637</v>
      </c>
      <c r="E148" s="26">
        <v>1</v>
      </c>
      <c r="F148" s="10">
        <v>1</v>
      </c>
      <c r="G148" s="10">
        <v>46.8</v>
      </c>
      <c r="H148" s="10">
        <v>4</v>
      </c>
      <c r="I148" s="10">
        <v>11.1</v>
      </c>
      <c r="J148" s="10">
        <v>60.24</v>
      </c>
      <c r="K148" s="10">
        <v>4.8</v>
      </c>
      <c r="L148" s="10">
        <v>63.9</v>
      </c>
      <c r="M148" s="11">
        <v>0.92619926199261982</v>
      </c>
      <c r="N148" s="10">
        <v>36.19</v>
      </c>
      <c r="O148" s="10">
        <f t="shared" si="12"/>
        <v>100.09</v>
      </c>
      <c r="P148" s="10">
        <f t="shared" si="13"/>
        <v>12.539370078740157</v>
      </c>
      <c r="Q148" s="4">
        <v>-31850.815999999999</v>
      </c>
      <c r="R148" s="4">
        <v>887313.92000000004</v>
      </c>
      <c r="S148" s="4">
        <v>338811.576</v>
      </c>
      <c r="T148" s="4">
        <v>165911.772</v>
      </c>
      <c r="U148" s="4">
        <v>2272.011</v>
      </c>
      <c r="V148" s="4">
        <v>1226125.496</v>
      </c>
      <c r="W148" s="4">
        <v>1189687.912</v>
      </c>
      <c r="X148" s="4">
        <f t="shared" si="14"/>
        <v>1924.8437927786499</v>
      </c>
      <c r="Y148" s="4">
        <f t="shared" si="15"/>
        <v>1660.819015698587</v>
      </c>
      <c r="Z148" s="4">
        <f t="shared" si="16"/>
        <v>1603.6171569858711</v>
      </c>
      <c r="AA148" s="4">
        <f t="shared" si="17"/>
        <v>1392.9574882260597</v>
      </c>
    </row>
    <row r="149" spans="1:27">
      <c r="A149" t="s">
        <v>56</v>
      </c>
      <c r="B149" t="s">
        <v>228</v>
      </c>
      <c r="C149" t="s">
        <v>229</v>
      </c>
      <c r="D149" s="8">
        <v>255</v>
      </c>
      <c r="E149" s="26">
        <v>1</v>
      </c>
      <c r="F149" s="10">
        <v>2</v>
      </c>
      <c r="G149" s="10">
        <v>23.5</v>
      </c>
      <c r="H149" s="10">
        <v>0</v>
      </c>
      <c r="I149" s="10">
        <v>4.7699999999999996</v>
      </c>
      <c r="J149" s="10">
        <v>26.19</v>
      </c>
      <c r="K149" s="10">
        <v>6.03</v>
      </c>
      <c r="L149" s="10">
        <v>31.27</v>
      </c>
      <c r="M149" s="11">
        <v>0.8128491620111733</v>
      </c>
      <c r="N149" s="10">
        <v>20.79</v>
      </c>
      <c r="O149" s="10">
        <f t="shared" si="12"/>
        <v>52.06</v>
      </c>
      <c r="P149" s="10">
        <f t="shared" si="13"/>
        <v>10.851063829787234</v>
      </c>
      <c r="Q149" s="4">
        <v>-30</v>
      </c>
      <c r="R149" s="4">
        <v>391690.88500000001</v>
      </c>
      <c r="S149" s="4">
        <v>131261.27100000001</v>
      </c>
      <c r="T149" s="4">
        <v>75249.251999999993</v>
      </c>
      <c r="U149" s="4">
        <v>2531.5</v>
      </c>
      <c r="V149" s="4">
        <v>522952.15600000002</v>
      </c>
      <c r="W149" s="4">
        <v>522922.15600000002</v>
      </c>
      <c r="X149" s="4">
        <f t="shared" si="14"/>
        <v>2050.7927686274511</v>
      </c>
      <c r="Y149" s="4">
        <f t="shared" si="15"/>
        <v>1745.7702117647061</v>
      </c>
      <c r="Z149" s="4">
        <f t="shared" si="16"/>
        <v>1745.6525647058825</v>
      </c>
      <c r="AA149" s="4">
        <f t="shared" si="17"/>
        <v>1536.0426862745098</v>
      </c>
    </row>
    <row r="150" spans="1:27">
      <c r="A150" t="s">
        <v>134</v>
      </c>
      <c r="B150" t="s">
        <v>228</v>
      </c>
      <c r="C150" t="s">
        <v>230</v>
      </c>
      <c r="D150" s="8">
        <v>2</v>
      </c>
      <c r="E150" s="26">
        <v>0.75</v>
      </c>
      <c r="F150" s="10">
        <v>0</v>
      </c>
      <c r="G150" s="10">
        <v>1</v>
      </c>
      <c r="H150" s="10">
        <v>0</v>
      </c>
      <c r="I150" s="10">
        <v>0</v>
      </c>
      <c r="J150" s="10">
        <v>1.75</v>
      </c>
      <c r="K150" s="10">
        <v>0</v>
      </c>
      <c r="L150" s="10">
        <v>1.75</v>
      </c>
      <c r="M150" s="11">
        <v>1</v>
      </c>
      <c r="N150" s="10">
        <v>0.59</v>
      </c>
      <c r="O150" s="10">
        <f t="shared" si="12"/>
        <v>2.34</v>
      </c>
      <c r="P150" s="10">
        <f t="shared" si="13"/>
        <v>2</v>
      </c>
      <c r="Q150" s="4">
        <v>-85.364999999999995</v>
      </c>
      <c r="R150" s="4">
        <v>30701.476999999999</v>
      </c>
      <c r="S150" s="4">
        <v>12820.266</v>
      </c>
      <c r="T150" s="4">
        <v>8508.6479999999992</v>
      </c>
      <c r="U150" s="4">
        <v>0</v>
      </c>
      <c r="V150" s="4">
        <v>43521.743000000002</v>
      </c>
      <c r="W150" s="4">
        <v>43436.377999999997</v>
      </c>
      <c r="X150" s="4">
        <f t="shared" si="14"/>
        <v>21760.871500000001</v>
      </c>
      <c r="Y150" s="4">
        <f t="shared" si="15"/>
        <v>17506.547500000001</v>
      </c>
      <c r="Z150" s="4">
        <f t="shared" si="16"/>
        <v>17463.864999999998</v>
      </c>
      <c r="AA150" s="4">
        <f t="shared" si="17"/>
        <v>15350.738499999999</v>
      </c>
    </row>
    <row r="151" spans="1:27">
      <c r="A151" t="s">
        <v>91</v>
      </c>
      <c r="B151" t="s">
        <v>231</v>
      </c>
      <c r="C151" t="s">
        <v>232</v>
      </c>
      <c r="D151" s="8">
        <v>61</v>
      </c>
      <c r="E151" s="26">
        <v>1</v>
      </c>
      <c r="F151" s="10">
        <v>1.1000000000000001</v>
      </c>
      <c r="G151" s="10">
        <v>7.1</v>
      </c>
      <c r="H151" s="10">
        <v>0</v>
      </c>
      <c r="I151" s="10">
        <v>0</v>
      </c>
      <c r="J151" s="10">
        <v>6.45</v>
      </c>
      <c r="K151" s="10">
        <v>2.75</v>
      </c>
      <c r="L151" s="10">
        <v>9.1999999999999993</v>
      </c>
      <c r="M151" s="11">
        <v>0.70108695652173925</v>
      </c>
      <c r="N151" s="10">
        <v>3.64</v>
      </c>
      <c r="O151" s="10">
        <f t="shared" si="12"/>
        <v>12.84</v>
      </c>
      <c r="P151" s="10">
        <f t="shared" si="13"/>
        <v>8.591549295774648</v>
      </c>
      <c r="Q151" s="4">
        <v>-10795.12</v>
      </c>
      <c r="R151" s="4">
        <v>132069.649</v>
      </c>
      <c r="S151" s="4">
        <v>51779.373</v>
      </c>
      <c r="T151" s="4">
        <v>17750.475999999999</v>
      </c>
      <c r="U151" s="4">
        <v>16306.2</v>
      </c>
      <c r="V151" s="4">
        <v>183849.022</v>
      </c>
      <c r="W151" s="4">
        <v>173053.902</v>
      </c>
      <c r="X151" s="4">
        <f t="shared" si="14"/>
        <v>3013.9183934426228</v>
      </c>
      <c r="Y151" s="4">
        <f t="shared" si="15"/>
        <v>2455.6122295081964</v>
      </c>
      <c r="Z151" s="4">
        <f t="shared" si="16"/>
        <v>2278.6430491803276</v>
      </c>
      <c r="AA151" s="4">
        <f t="shared" si="17"/>
        <v>2165.076213114754</v>
      </c>
    </row>
    <row r="152" spans="1:27">
      <c r="A152" t="s">
        <v>146</v>
      </c>
      <c r="B152" t="s">
        <v>233</v>
      </c>
      <c r="C152" t="s">
        <v>234</v>
      </c>
      <c r="D152" s="8">
        <v>38</v>
      </c>
      <c r="E152" s="26">
        <v>1</v>
      </c>
      <c r="F152" s="10">
        <v>0</v>
      </c>
      <c r="G152" s="10">
        <v>5.65</v>
      </c>
      <c r="H152" s="10">
        <v>0</v>
      </c>
      <c r="I152" s="10">
        <v>0</v>
      </c>
      <c r="J152" s="10">
        <v>3.3</v>
      </c>
      <c r="K152" s="10">
        <v>3.35</v>
      </c>
      <c r="L152" s="10">
        <v>6.65</v>
      </c>
      <c r="M152" s="11">
        <v>0.49624060150375937</v>
      </c>
      <c r="N152" s="10">
        <v>4.91</v>
      </c>
      <c r="O152" s="10">
        <f t="shared" si="12"/>
        <v>11.56</v>
      </c>
      <c r="P152" s="10">
        <f t="shared" si="13"/>
        <v>6.7256637168141591</v>
      </c>
      <c r="Q152" s="4">
        <v>-9431.5419999999995</v>
      </c>
      <c r="R152" s="4">
        <v>104422.56299999999</v>
      </c>
      <c r="S152" s="4">
        <v>81692.180999999997</v>
      </c>
      <c r="T152" s="4">
        <v>35097.472000000002</v>
      </c>
      <c r="U152" s="4">
        <v>24554.29</v>
      </c>
      <c r="V152" s="4">
        <v>186114.74400000001</v>
      </c>
      <c r="W152" s="4">
        <v>176683.20199999999</v>
      </c>
      <c r="X152" s="4">
        <f t="shared" si="14"/>
        <v>4897.7564210526316</v>
      </c>
      <c r="Y152" s="4">
        <f t="shared" si="15"/>
        <v>3327.9732105263161</v>
      </c>
      <c r="Z152" s="4">
        <f t="shared" si="16"/>
        <v>3079.7747368421051</v>
      </c>
      <c r="AA152" s="4">
        <f t="shared" si="17"/>
        <v>2747.9621842105262</v>
      </c>
    </row>
    <row r="153" spans="1:27">
      <c r="A153" t="s">
        <v>56</v>
      </c>
      <c r="B153" t="s">
        <v>235</v>
      </c>
      <c r="C153" t="s">
        <v>236</v>
      </c>
      <c r="D153" s="8">
        <v>237</v>
      </c>
      <c r="E153" s="26">
        <v>1</v>
      </c>
      <c r="F153" s="10">
        <v>2</v>
      </c>
      <c r="G153" s="10">
        <v>27.67</v>
      </c>
      <c r="H153" s="10">
        <v>1</v>
      </c>
      <c r="I153" s="10">
        <v>1.8</v>
      </c>
      <c r="J153" s="10">
        <v>30.4</v>
      </c>
      <c r="K153" s="10">
        <v>1</v>
      </c>
      <c r="L153" s="10">
        <v>33.47</v>
      </c>
      <c r="M153" s="11">
        <v>0.96815286624203822</v>
      </c>
      <c r="N153" s="10">
        <v>17.72</v>
      </c>
      <c r="O153" s="10">
        <f t="shared" si="12"/>
        <v>51.19</v>
      </c>
      <c r="P153" s="10">
        <f t="shared" si="13"/>
        <v>8.2664806417858383</v>
      </c>
      <c r="Q153" s="4">
        <v>-29043.456999999999</v>
      </c>
      <c r="R153" s="4">
        <v>419382.87099999998</v>
      </c>
      <c r="S153" s="4">
        <v>219171.44399999999</v>
      </c>
      <c r="T153" s="4">
        <v>80100.66</v>
      </c>
      <c r="U153" s="4">
        <v>52837.669000000002</v>
      </c>
      <c r="V153" s="4">
        <v>638554.31499999994</v>
      </c>
      <c r="W153" s="4">
        <v>609510.85800000001</v>
      </c>
      <c r="X153" s="4">
        <f t="shared" si="14"/>
        <v>2694.3220042194089</v>
      </c>
      <c r="Y153" s="4">
        <f t="shared" si="15"/>
        <v>2133.4007848101264</v>
      </c>
      <c r="Z153" s="4">
        <f t="shared" si="16"/>
        <v>2010.8545527426159</v>
      </c>
      <c r="AA153" s="4">
        <f t="shared" si="17"/>
        <v>1769.5479789029534</v>
      </c>
    </row>
    <row r="154" spans="1:27">
      <c r="A154" t="s">
        <v>35</v>
      </c>
      <c r="B154" t="s">
        <v>237</v>
      </c>
      <c r="C154" t="s">
        <v>238</v>
      </c>
      <c r="D154" s="8">
        <v>132</v>
      </c>
      <c r="E154" s="26">
        <v>1</v>
      </c>
      <c r="F154" s="10">
        <v>1</v>
      </c>
      <c r="G154" s="10">
        <v>16.93</v>
      </c>
      <c r="H154" s="10">
        <v>1</v>
      </c>
      <c r="I154" s="10">
        <v>0</v>
      </c>
      <c r="J154" s="10">
        <v>17.649999999999999</v>
      </c>
      <c r="K154" s="10">
        <v>2.2799999999999998</v>
      </c>
      <c r="L154" s="10">
        <v>19.93</v>
      </c>
      <c r="M154" s="11">
        <v>0.88559959859508275</v>
      </c>
      <c r="N154" s="10">
        <v>12.6</v>
      </c>
      <c r="O154" s="10">
        <f t="shared" si="12"/>
        <v>32.53</v>
      </c>
      <c r="P154" s="10">
        <f t="shared" si="13"/>
        <v>7.3619631901840492</v>
      </c>
      <c r="Q154" s="4">
        <v>-23567.883999999998</v>
      </c>
      <c r="R154" s="4">
        <v>245850.05799999999</v>
      </c>
      <c r="S154" s="4">
        <v>105775.565</v>
      </c>
      <c r="T154" s="4">
        <v>39249.548000000003</v>
      </c>
      <c r="U154" s="4">
        <v>0</v>
      </c>
      <c r="V154" s="4">
        <v>351625.62300000002</v>
      </c>
      <c r="W154" s="4">
        <v>328057.739</v>
      </c>
      <c r="X154" s="4">
        <f t="shared" si="14"/>
        <v>2663.8304772727274</v>
      </c>
      <c r="Y154" s="4">
        <f t="shared" si="15"/>
        <v>2366.4854166666669</v>
      </c>
      <c r="Z154" s="4">
        <f t="shared" si="16"/>
        <v>2187.9408409090906</v>
      </c>
      <c r="AA154" s="4">
        <f t="shared" si="17"/>
        <v>1862.5004393939394</v>
      </c>
    </row>
    <row r="155" spans="1:27">
      <c r="A155" t="s">
        <v>91</v>
      </c>
      <c r="B155" t="s">
        <v>237</v>
      </c>
      <c r="C155" t="s">
        <v>239</v>
      </c>
      <c r="D155" s="8">
        <v>81</v>
      </c>
      <c r="E155" s="26">
        <v>1</v>
      </c>
      <c r="F155" s="10">
        <v>1</v>
      </c>
      <c r="G155" s="10">
        <v>9.51</v>
      </c>
      <c r="H155" s="10">
        <v>0</v>
      </c>
      <c r="I155" s="10">
        <v>0</v>
      </c>
      <c r="J155" s="10">
        <v>8.07</v>
      </c>
      <c r="K155" s="10">
        <v>3.44</v>
      </c>
      <c r="L155" s="10">
        <v>11.51</v>
      </c>
      <c r="M155" s="11">
        <v>0.7011294526498697</v>
      </c>
      <c r="N155" s="10">
        <v>5.75</v>
      </c>
      <c r="O155" s="10">
        <f t="shared" si="12"/>
        <v>17.259999999999998</v>
      </c>
      <c r="P155" s="10">
        <f t="shared" si="13"/>
        <v>8.517350157728707</v>
      </c>
      <c r="Q155" s="4">
        <v>-31387.794000000002</v>
      </c>
      <c r="R155" s="4">
        <v>135615.58100000001</v>
      </c>
      <c r="S155" s="4">
        <v>88707.016000000003</v>
      </c>
      <c r="T155" s="4">
        <v>31666.358</v>
      </c>
      <c r="U155" s="4">
        <v>0</v>
      </c>
      <c r="V155" s="4">
        <v>224322.59700000001</v>
      </c>
      <c r="W155" s="4">
        <v>192934.80300000001</v>
      </c>
      <c r="X155" s="4">
        <f t="shared" si="14"/>
        <v>2769.414777777778</v>
      </c>
      <c r="Y155" s="4">
        <f t="shared" si="15"/>
        <v>2378.4720864197529</v>
      </c>
      <c r="Z155" s="4">
        <f t="shared" si="16"/>
        <v>1990.9684567901236</v>
      </c>
      <c r="AA155" s="4">
        <f t="shared" si="17"/>
        <v>1674.2664320987656</v>
      </c>
    </row>
    <row r="156" spans="1:27">
      <c r="A156" t="s">
        <v>91</v>
      </c>
      <c r="B156" t="s">
        <v>240</v>
      </c>
      <c r="C156" t="s">
        <v>241</v>
      </c>
      <c r="D156" s="8">
        <v>96</v>
      </c>
      <c r="E156" s="26">
        <v>1</v>
      </c>
      <c r="F156" s="10">
        <v>1</v>
      </c>
      <c r="G156" s="10">
        <v>11.49</v>
      </c>
      <c r="H156" s="10">
        <v>1</v>
      </c>
      <c r="I156" s="10">
        <v>0</v>
      </c>
      <c r="J156" s="10">
        <v>14.49</v>
      </c>
      <c r="K156" s="10">
        <v>0</v>
      </c>
      <c r="L156" s="10">
        <v>14.49</v>
      </c>
      <c r="M156" s="11">
        <v>1</v>
      </c>
      <c r="N156" s="10">
        <v>8.3800000000000008</v>
      </c>
      <c r="O156" s="10">
        <f t="shared" si="12"/>
        <v>22.87</v>
      </c>
      <c r="P156" s="10">
        <f t="shared" si="13"/>
        <v>7.6861489191353085</v>
      </c>
      <c r="Q156" s="4">
        <v>-58296.366999999998</v>
      </c>
      <c r="R156" s="4">
        <v>198440.21299999999</v>
      </c>
      <c r="S156" s="4">
        <v>84419.464999999997</v>
      </c>
      <c r="T156" s="4">
        <v>23131.911</v>
      </c>
      <c r="U156" s="4">
        <v>16580.628000000001</v>
      </c>
      <c r="V156" s="4">
        <v>282859.67800000001</v>
      </c>
      <c r="W156" s="4">
        <v>224563.31099999999</v>
      </c>
      <c r="X156" s="4">
        <f t="shared" si="14"/>
        <v>2946.4549791666668</v>
      </c>
      <c r="Y156" s="4">
        <f t="shared" si="15"/>
        <v>2532.7826979166671</v>
      </c>
      <c r="Z156" s="4">
        <f t="shared" si="16"/>
        <v>1925.528875</v>
      </c>
      <c r="AA156" s="4">
        <f t="shared" si="17"/>
        <v>2067.0855520833334</v>
      </c>
    </row>
    <row r="157" spans="1:27">
      <c r="A157" t="s">
        <v>39</v>
      </c>
      <c r="B157" t="s">
        <v>242</v>
      </c>
      <c r="C157" t="s">
        <v>243</v>
      </c>
      <c r="D157" s="8">
        <v>378</v>
      </c>
      <c r="E157" s="26">
        <v>1</v>
      </c>
      <c r="F157" s="10">
        <v>1</v>
      </c>
      <c r="G157" s="10">
        <v>34.26</v>
      </c>
      <c r="H157" s="10">
        <v>3</v>
      </c>
      <c r="I157" s="10">
        <v>3.35</v>
      </c>
      <c r="J157" s="10">
        <v>39.15</v>
      </c>
      <c r="K157" s="10">
        <v>1.42</v>
      </c>
      <c r="L157" s="10">
        <v>42.61</v>
      </c>
      <c r="M157" s="11">
        <v>0.96499876756223801</v>
      </c>
      <c r="N157" s="10">
        <v>13</v>
      </c>
      <c r="O157" s="10">
        <f t="shared" si="12"/>
        <v>55.61</v>
      </c>
      <c r="P157" s="10">
        <f t="shared" si="13"/>
        <v>10.144927536231885</v>
      </c>
      <c r="Q157" s="4">
        <v>-98514.487999999998</v>
      </c>
      <c r="R157" s="4">
        <v>568542.62300000002</v>
      </c>
      <c r="S157" s="4">
        <v>167528.889</v>
      </c>
      <c r="T157" s="4">
        <v>66164.012000000002</v>
      </c>
      <c r="U157" s="4">
        <v>0</v>
      </c>
      <c r="V157" s="4">
        <v>736071.51199999999</v>
      </c>
      <c r="W157" s="4">
        <v>637557.02399999998</v>
      </c>
      <c r="X157" s="4">
        <f t="shared" si="14"/>
        <v>1947.2791322751323</v>
      </c>
      <c r="Y157" s="4">
        <f t="shared" si="15"/>
        <v>1772.2420634920634</v>
      </c>
      <c r="Z157" s="4">
        <f t="shared" si="16"/>
        <v>1511.6217248677249</v>
      </c>
      <c r="AA157" s="4">
        <f t="shared" si="17"/>
        <v>1504.0810132275133</v>
      </c>
    </row>
    <row r="158" spans="1:27">
      <c r="A158" t="s">
        <v>56</v>
      </c>
      <c r="B158" t="s">
        <v>244</v>
      </c>
      <c r="C158" t="s">
        <v>245</v>
      </c>
      <c r="D158" s="8">
        <v>250</v>
      </c>
      <c r="E158" s="26">
        <v>1</v>
      </c>
      <c r="F158" s="10">
        <v>1</v>
      </c>
      <c r="G158" s="10">
        <v>26.08</v>
      </c>
      <c r="H158" s="10">
        <v>1</v>
      </c>
      <c r="I158" s="10">
        <v>4.75</v>
      </c>
      <c r="J158" s="10">
        <v>30.85</v>
      </c>
      <c r="K158" s="10">
        <v>2.98</v>
      </c>
      <c r="L158" s="10">
        <v>33.83</v>
      </c>
      <c r="M158" s="11">
        <v>0.91191250369494536</v>
      </c>
      <c r="N158" s="10">
        <v>19.62</v>
      </c>
      <c r="O158" s="10">
        <f t="shared" si="12"/>
        <v>53.45</v>
      </c>
      <c r="P158" s="10">
        <f t="shared" si="13"/>
        <v>9.2319054652880368</v>
      </c>
      <c r="Q158" s="4">
        <v>-26059.946</v>
      </c>
      <c r="R158" s="4">
        <v>425760.66600000003</v>
      </c>
      <c r="S158" s="4">
        <v>151742.95199999999</v>
      </c>
      <c r="T158" s="4">
        <v>65784.995999999999</v>
      </c>
      <c r="U158" s="4">
        <v>2177.6480000000001</v>
      </c>
      <c r="V158" s="4">
        <v>577503.61800000002</v>
      </c>
      <c r="W158" s="4">
        <v>551443.67200000002</v>
      </c>
      <c r="X158" s="4">
        <f t="shared" si="14"/>
        <v>2310.0144719999998</v>
      </c>
      <c r="Y158" s="4">
        <f t="shared" si="15"/>
        <v>2038.1638960000002</v>
      </c>
      <c r="Z158" s="4">
        <f t="shared" si="16"/>
        <v>1933.9241120000002</v>
      </c>
      <c r="AA158" s="4">
        <f t="shared" si="17"/>
        <v>1703.0426640000001</v>
      </c>
    </row>
    <row r="159" spans="1:27">
      <c r="A159" t="s">
        <v>91</v>
      </c>
      <c r="B159" t="s">
        <v>246</v>
      </c>
      <c r="C159" t="s">
        <v>247</v>
      </c>
      <c r="D159" s="8">
        <v>54</v>
      </c>
      <c r="E159" s="26">
        <v>0.8</v>
      </c>
      <c r="F159" s="10">
        <v>1</v>
      </c>
      <c r="G159" s="10">
        <v>7.43</v>
      </c>
      <c r="H159" s="10">
        <v>0</v>
      </c>
      <c r="I159" s="10">
        <v>1.8</v>
      </c>
      <c r="J159" s="10">
        <v>8.43</v>
      </c>
      <c r="K159" s="10">
        <v>2.6</v>
      </c>
      <c r="L159" s="10">
        <v>11.030000000000001</v>
      </c>
      <c r="M159" s="11">
        <v>0.76427923844061652</v>
      </c>
      <c r="N159" s="10">
        <v>7.63</v>
      </c>
      <c r="O159" s="10">
        <f t="shared" si="12"/>
        <v>18.66</v>
      </c>
      <c r="P159" s="10">
        <f t="shared" si="13"/>
        <v>7.2678331090174968</v>
      </c>
      <c r="Q159" s="4">
        <v>-3582.4879999999998</v>
      </c>
      <c r="R159" s="4">
        <v>153735.39600000001</v>
      </c>
      <c r="S159" s="4">
        <v>131831.20000000001</v>
      </c>
      <c r="T159" s="4">
        <v>38887.536</v>
      </c>
      <c r="U159" s="4">
        <v>18865.055</v>
      </c>
      <c r="V159" s="4">
        <v>285566.59600000002</v>
      </c>
      <c r="W159" s="4">
        <v>281984.10800000001</v>
      </c>
      <c r="X159" s="4">
        <f t="shared" si="14"/>
        <v>5288.2702962962967</v>
      </c>
      <c r="Y159" s="4">
        <f t="shared" si="15"/>
        <v>4218.7778703703707</v>
      </c>
      <c r="Z159" s="4">
        <f t="shared" si="16"/>
        <v>4152.4354999999996</v>
      </c>
      <c r="AA159" s="4">
        <f t="shared" si="17"/>
        <v>2846.9517777777778</v>
      </c>
    </row>
    <row r="160" spans="1:27">
      <c r="A160" t="s">
        <v>146</v>
      </c>
      <c r="B160" t="s">
        <v>248</v>
      </c>
      <c r="C160" t="s">
        <v>249</v>
      </c>
      <c r="D160" s="8">
        <v>45</v>
      </c>
      <c r="E160" s="26">
        <v>1</v>
      </c>
      <c r="F160" s="10">
        <v>0</v>
      </c>
      <c r="G160" s="10">
        <v>6.03</v>
      </c>
      <c r="H160" s="10">
        <v>1</v>
      </c>
      <c r="I160" s="10">
        <v>0</v>
      </c>
      <c r="J160" s="10">
        <v>6.41</v>
      </c>
      <c r="K160" s="10">
        <v>1.67</v>
      </c>
      <c r="L160" s="10">
        <v>8.0300000000000011</v>
      </c>
      <c r="M160" s="11">
        <v>0.79331683168316836</v>
      </c>
      <c r="N160" s="10">
        <v>3.67</v>
      </c>
      <c r="O160" s="10">
        <f t="shared" si="12"/>
        <v>11.700000000000001</v>
      </c>
      <c r="P160" s="10">
        <f t="shared" si="13"/>
        <v>6.4011379800853483</v>
      </c>
      <c r="Q160" s="4">
        <v>-5334.7889999999998</v>
      </c>
      <c r="R160" s="4">
        <v>101485.519</v>
      </c>
      <c r="S160" s="4">
        <v>119778.389</v>
      </c>
      <c r="T160" s="4">
        <v>8872.3559999999998</v>
      </c>
      <c r="U160" s="4">
        <v>38736.572</v>
      </c>
      <c r="V160" s="4">
        <v>221263.908</v>
      </c>
      <c r="W160" s="4">
        <v>215929.11900000001</v>
      </c>
      <c r="X160" s="4">
        <f t="shared" si="14"/>
        <v>4916.9757333333337</v>
      </c>
      <c r="Y160" s="4">
        <f t="shared" si="15"/>
        <v>3858.9995555555552</v>
      </c>
      <c r="Z160" s="4">
        <f t="shared" si="16"/>
        <v>3740.4486888888887</v>
      </c>
      <c r="AA160" s="4">
        <f t="shared" si="17"/>
        <v>2255.2337555555555</v>
      </c>
    </row>
    <row r="161" spans="1:27">
      <c r="A161" t="s">
        <v>91</v>
      </c>
      <c r="B161" t="s">
        <v>250</v>
      </c>
      <c r="C161" t="s">
        <v>251</v>
      </c>
      <c r="D161" s="8">
        <v>53</v>
      </c>
      <c r="E161" s="26">
        <v>1</v>
      </c>
      <c r="F161" s="10">
        <v>1</v>
      </c>
      <c r="G161" s="10">
        <v>8.11</v>
      </c>
      <c r="H161" s="10">
        <v>0</v>
      </c>
      <c r="I161" s="10">
        <v>0</v>
      </c>
      <c r="J161" s="10">
        <v>6.53</v>
      </c>
      <c r="K161" s="10">
        <v>3.58</v>
      </c>
      <c r="L161" s="10">
        <v>10.11</v>
      </c>
      <c r="M161" s="11">
        <v>0.64589515331355096</v>
      </c>
      <c r="N161" s="10">
        <v>1.01</v>
      </c>
      <c r="O161" s="10">
        <f t="shared" si="12"/>
        <v>11.12</v>
      </c>
      <c r="P161" s="10">
        <f t="shared" si="13"/>
        <v>6.5351418002466097</v>
      </c>
      <c r="Q161" s="4">
        <v>-5078.5590000000002</v>
      </c>
      <c r="R161" s="4">
        <v>109268.30100000001</v>
      </c>
      <c r="S161" s="4">
        <v>81366.884999999995</v>
      </c>
      <c r="T161" s="4">
        <v>15621.204</v>
      </c>
      <c r="U161" s="4">
        <v>15268.540999999999</v>
      </c>
      <c r="V161" s="4">
        <v>190635.18599999999</v>
      </c>
      <c r="W161" s="4">
        <v>185556.62700000001</v>
      </c>
      <c r="X161" s="4">
        <f t="shared" si="14"/>
        <v>3596.8903018867923</v>
      </c>
      <c r="Y161" s="4">
        <f t="shared" si="15"/>
        <v>3014.0649245283016</v>
      </c>
      <c r="Z161" s="4">
        <f t="shared" si="16"/>
        <v>2918.2430566037738</v>
      </c>
      <c r="AA161" s="4">
        <f t="shared" si="17"/>
        <v>2061.6660566037735</v>
      </c>
    </row>
    <row r="162" spans="1:27">
      <c r="A162" t="s">
        <v>91</v>
      </c>
      <c r="B162" t="s">
        <v>250</v>
      </c>
      <c r="C162" t="s">
        <v>252</v>
      </c>
      <c r="D162" s="8">
        <v>81</v>
      </c>
      <c r="E162" s="26">
        <v>0.9</v>
      </c>
      <c r="F162" s="10">
        <v>1</v>
      </c>
      <c r="G162" s="10">
        <v>10.98</v>
      </c>
      <c r="H162" s="10">
        <v>0</v>
      </c>
      <c r="I162" s="10">
        <v>1.07</v>
      </c>
      <c r="J162" s="10">
        <v>13.31</v>
      </c>
      <c r="K162" s="10">
        <v>0.64</v>
      </c>
      <c r="L162" s="10">
        <v>13.950000000000001</v>
      </c>
      <c r="M162" s="11">
        <v>0.9541218637992831</v>
      </c>
      <c r="N162" s="10">
        <v>5.2</v>
      </c>
      <c r="O162" s="10">
        <f t="shared" si="12"/>
        <v>19.150000000000002</v>
      </c>
      <c r="P162" s="10">
        <f t="shared" si="13"/>
        <v>7.3770491803278686</v>
      </c>
      <c r="Q162" s="4">
        <v>-18473.812000000002</v>
      </c>
      <c r="R162" s="4">
        <v>175886.94200000001</v>
      </c>
      <c r="S162" s="4">
        <v>105156.19899999999</v>
      </c>
      <c r="T162" s="4">
        <v>27869.022000000001</v>
      </c>
      <c r="U162" s="4">
        <v>23309.412</v>
      </c>
      <c r="V162" s="4">
        <v>281043.141</v>
      </c>
      <c r="W162" s="4">
        <v>262569.32900000003</v>
      </c>
      <c r="X162" s="4">
        <f t="shared" si="14"/>
        <v>3469.6684074074074</v>
      </c>
      <c r="Y162" s="4">
        <f t="shared" si="15"/>
        <v>2837.8358888888888</v>
      </c>
      <c r="Z162" s="4">
        <f t="shared" si="16"/>
        <v>2609.7641358024694</v>
      </c>
      <c r="AA162" s="4">
        <f t="shared" si="17"/>
        <v>2171.443728395062</v>
      </c>
    </row>
    <row r="163" spans="1:27">
      <c r="A163" t="s">
        <v>35</v>
      </c>
      <c r="B163" t="s">
        <v>253</v>
      </c>
      <c r="C163" t="s">
        <v>254</v>
      </c>
      <c r="D163" s="8">
        <v>112</v>
      </c>
      <c r="E163" s="26">
        <v>1</v>
      </c>
      <c r="F163" s="10">
        <v>1</v>
      </c>
      <c r="G163" s="10">
        <v>13.42</v>
      </c>
      <c r="H163" s="10">
        <v>0.8</v>
      </c>
      <c r="I163" s="10">
        <v>0</v>
      </c>
      <c r="J163" s="10">
        <v>12.47</v>
      </c>
      <c r="K163" s="10">
        <v>3.75</v>
      </c>
      <c r="L163" s="10">
        <v>16.22</v>
      </c>
      <c r="M163" s="11">
        <v>0.76880394574599265</v>
      </c>
      <c r="N163" s="10">
        <v>12.2</v>
      </c>
      <c r="O163" s="10">
        <f t="shared" si="12"/>
        <v>28.419999999999998</v>
      </c>
      <c r="P163" s="10">
        <f t="shared" si="13"/>
        <v>7.8762306610407871</v>
      </c>
      <c r="Q163" s="4">
        <v>-17546.825000000001</v>
      </c>
      <c r="R163" s="4">
        <v>238081.88399999999</v>
      </c>
      <c r="S163" s="4">
        <v>109960.171</v>
      </c>
      <c r="T163" s="4">
        <v>38677.411</v>
      </c>
      <c r="U163" s="4">
        <v>35295.427000000003</v>
      </c>
      <c r="V163" s="4">
        <v>348042.05499999999</v>
      </c>
      <c r="W163" s="4">
        <v>330495.23</v>
      </c>
      <c r="X163" s="4">
        <f t="shared" si="14"/>
        <v>3107.5183482142857</v>
      </c>
      <c r="Y163" s="4">
        <f t="shared" si="15"/>
        <v>2447.0465803571428</v>
      </c>
      <c r="Z163" s="4">
        <f>+(W163-(U163+T163))/D163</f>
        <v>2290.3784999999998</v>
      </c>
      <c r="AA163" s="4">
        <f t="shared" si="17"/>
        <v>2125.7311071428571</v>
      </c>
    </row>
    <row r="164" spans="1:27" s="16" customFormat="1">
      <c r="B164" s="16" t="s">
        <v>255</v>
      </c>
      <c r="D164" s="17">
        <f>SUM(D8:D163)</f>
        <v>45210</v>
      </c>
      <c r="E164" s="18">
        <f>SUM(E8:E163)</f>
        <v>152.40000000000003</v>
      </c>
      <c r="F164" s="18">
        <f t="shared" ref="F164:L164" si="18">SUM(F8:F163)</f>
        <v>124.67999999999999</v>
      </c>
      <c r="G164" s="18">
        <f t="shared" si="18"/>
        <v>4015.8300000000004</v>
      </c>
      <c r="H164" s="18">
        <f t="shared" si="18"/>
        <v>304.56000000000012</v>
      </c>
      <c r="I164" s="18">
        <f t="shared" si="18"/>
        <v>401.66999999999996</v>
      </c>
      <c r="J164" s="18">
        <f t="shared" si="18"/>
        <v>4269.32</v>
      </c>
      <c r="K164" s="18">
        <f t="shared" si="18"/>
        <v>731.7299999999999</v>
      </c>
      <c r="L164" s="18">
        <f t="shared" si="18"/>
        <v>4997.6299999999974</v>
      </c>
      <c r="M164" s="19">
        <f>+J164/L164</f>
        <v>0.85426892346972505</v>
      </c>
      <c r="N164" s="18">
        <f>SUM(N8:N163)</f>
        <v>2622.4199999999983</v>
      </c>
      <c r="O164" s="18">
        <f>SUM(O8:O163)</f>
        <v>7620.05</v>
      </c>
      <c r="P164" s="20">
        <f t="shared" si="13"/>
        <v>10.464333081041294</v>
      </c>
      <c r="Q164" s="17">
        <f>SUM(Q8:Q163)</f>
        <v>-3862478.9088347815</v>
      </c>
      <c r="R164" s="17">
        <f t="shared" ref="R164:W164" si="19">SUM(R8:R163)</f>
        <v>66255674.255043477</v>
      </c>
      <c r="S164" s="17">
        <f t="shared" si="19"/>
        <v>28500179.383365225</v>
      </c>
      <c r="T164" s="17">
        <f t="shared" si="19"/>
        <v>17249503.698999994</v>
      </c>
      <c r="U164" s="17">
        <f t="shared" si="19"/>
        <v>960975.08100000024</v>
      </c>
      <c r="V164" s="17">
        <f t="shared" si="19"/>
        <v>94755853.638408661</v>
      </c>
      <c r="W164" s="17">
        <f t="shared" si="19"/>
        <v>90891557.342573971</v>
      </c>
      <c r="X164" s="21">
        <f t="shared" si="14"/>
        <v>2095.9047475870088</v>
      </c>
      <c r="Y164" s="21">
        <f t="shared" si="15"/>
        <v>1693.1071634242128</v>
      </c>
      <c r="Z164" s="21">
        <f t="shared" si="16"/>
        <v>1607.6327928019016</v>
      </c>
      <c r="AA164" s="21">
        <f t="shared" si="17"/>
        <v>1465.5092735023993</v>
      </c>
    </row>
    <row r="167" spans="1:27">
      <c r="D167" s="21"/>
      <c r="E167" s="22"/>
      <c r="F167" s="22"/>
      <c r="G167" s="22"/>
      <c r="H167" s="22"/>
      <c r="I167" s="22"/>
      <c r="J167" s="22"/>
      <c r="K167" s="22"/>
      <c r="L167" s="22"/>
      <c r="M167" s="23"/>
      <c r="N167" s="22"/>
      <c r="O167" s="22"/>
      <c r="P167" s="20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70" spans="1:27">
      <c r="K170" s="10"/>
    </row>
    <row r="172" spans="1:27">
      <c r="D172" s="4"/>
    </row>
  </sheetData>
  <pageMargins left="0.7" right="0.7" top="0.75" bottom="0.75" header="0.3" footer="0.3"/>
  <pageSetup paperSize="9" orientation="portrait" r:id="rId1"/>
  <ignoredErrors>
    <ignoredError sqref="M164:P164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91C91-1B74-4162-82E2-E605E078A169}">
  <dimension ref="A1:AA173"/>
  <sheetViews>
    <sheetView topLeftCell="A148" workbookViewId="0">
      <selection activeCell="P169" sqref="P169"/>
    </sheetView>
  </sheetViews>
  <sheetFormatPr defaultRowHeight="15"/>
  <cols>
    <col min="1" max="1" width="10.85546875" customWidth="1"/>
    <col min="2" max="2" width="35.85546875" customWidth="1"/>
    <col min="3" max="3" width="35.28515625" customWidth="1"/>
    <col min="4" max="4" width="10.5703125" style="55" customWidth="1"/>
    <col min="5" max="5" width="10.85546875" style="30" customWidth="1"/>
    <col min="6" max="6" width="11.28515625" style="30" customWidth="1"/>
    <col min="7" max="7" width="9.42578125" style="30" customWidth="1"/>
    <col min="8" max="9" width="8.5703125" style="30" customWidth="1"/>
    <col min="10" max="11" width="12.140625" style="30" customWidth="1"/>
    <col min="12" max="12" width="11.28515625" style="30" customWidth="1"/>
    <col min="13" max="13" width="12" style="56" customWidth="1"/>
    <col min="14" max="14" width="12.140625" style="30" customWidth="1"/>
    <col min="15" max="15" width="10.85546875" style="30" customWidth="1"/>
    <col min="16" max="16" width="10.140625" style="30" customWidth="1"/>
    <col min="17" max="17" width="12.28515625" style="32" customWidth="1"/>
    <col min="18" max="18" width="11.5703125" style="32" customWidth="1"/>
    <col min="19" max="19" width="15.140625" style="32" customWidth="1"/>
    <col min="20" max="20" width="12.85546875" style="32" customWidth="1"/>
    <col min="21" max="21" width="11.7109375" style="32" customWidth="1"/>
    <col min="22" max="22" width="10.140625" style="32" bestFit="1" customWidth="1"/>
    <col min="23" max="23" width="11.140625" style="32" bestFit="1" customWidth="1"/>
    <col min="24" max="24" width="9.140625" style="32"/>
    <col min="25" max="25" width="12.42578125" style="32" customWidth="1"/>
    <col min="26" max="26" width="12.85546875" style="32" customWidth="1"/>
    <col min="27" max="27" width="11.7109375" style="32" customWidth="1"/>
  </cols>
  <sheetData>
    <row r="1" spans="1:27">
      <c r="A1" s="1" t="s">
        <v>0</v>
      </c>
      <c r="B1" s="2"/>
      <c r="C1" s="1"/>
      <c r="D1" s="28"/>
      <c r="E1" s="29"/>
      <c r="F1" s="29" t="s">
        <v>1</v>
      </c>
      <c r="G1" s="29"/>
      <c r="H1" s="29" t="s">
        <v>2</v>
      </c>
      <c r="I1" s="29"/>
      <c r="K1" s="29"/>
      <c r="L1" s="29"/>
      <c r="M1" s="31"/>
      <c r="N1" s="29" t="s">
        <v>4</v>
      </c>
      <c r="O1" s="29"/>
      <c r="R1" s="33"/>
      <c r="S1" s="29" t="s">
        <v>3</v>
      </c>
    </row>
    <row r="7" spans="1:27" s="38" customFormat="1" ht="90">
      <c r="A7" s="34" t="s">
        <v>5</v>
      </c>
      <c r="B7" s="34" t="s">
        <v>6</v>
      </c>
      <c r="C7" s="34" t="s">
        <v>7</v>
      </c>
      <c r="D7" s="34" t="s">
        <v>8</v>
      </c>
      <c r="E7" s="35" t="s">
        <v>9</v>
      </c>
      <c r="F7" s="35" t="s">
        <v>10</v>
      </c>
      <c r="G7" s="35" t="s">
        <v>11</v>
      </c>
      <c r="H7" s="35" t="s">
        <v>256</v>
      </c>
      <c r="I7" s="35" t="s">
        <v>13</v>
      </c>
      <c r="J7" s="35" t="s">
        <v>14</v>
      </c>
      <c r="K7" s="35" t="s">
        <v>15</v>
      </c>
      <c r="L7" s="35" t="s">
        <v>16</v>
      </c>
      <c r="M7" s="36" t="s">
        <v>257</v>
      </c>
      <c r="N7" s="35" t="s">
        <v>18</v>
      </c>
      <c r="O7" s="35" t="s">
        <v>19</v>
      </c>
      <c r="P7" s="35" t="s">
        <v>20</v>
      </c>
      <c r="Q7" s="37" t="s">
        <v>21</v>
      </c>
      <c r="R7" s="37" t="s">
        <v>22</v>
      </c>
      <c r="S7" s="37" t="s">
        <v>23</v>
      </c>
      <c r="T7" s="37" t="s">
        <v>24</v>
      </c>
      <c r="U7" s="37" t="s">
        <v>25</v>
      </c>
      <c r="V7" s="37" t="s">
        <v>26</v>
      </c>
      <c r="W7" s="37" t="s">
        <v>27</v>
      </c>
      <c r="X7" s="37" t="s">
        <v>28</v>
      </c>
      <c r="Y7" s="37" t="s">
        <v>29</v>
      </c>
      <c r="Z7" s="37" t="s">
        <v>30</v>
      </c>
      <c r="AA7" s="37" t="s">
        <v>31</v>
      </c>
    </row>
    <row r="8" spans="1:27">
      <c r="A8" s="39" t="s">
        <v>258</v>
      </c>
      <c r="B8" s="39" t="s">
        <v>228</v>
      </c>
      <c r="C8" s="39" t="s">
        <v>230</v>
      </c>
      <c r="D8" s="40">
        <v>2</v>
      </c>
      <c r="E8" s="41">
        <v>0.75</v>
      </c>
      <c r="F8" s="41">
        <v>0</v>
      </c>
      <c r="G8" s="41">
        <v>1</v>
      </c>
      <c r="H8" s="41">
        <v>0</v>
      </c>
      <c r="I8" s="41">
        <v>0</v>
      </c>
      <c r="J8" s="41">
        <v>1.75</v>
      </c>
      <c r="K8" s="41">
        <v>0</v>
      </c>
      <c r="L8" s="41">
        <v>1.75</v>
      </c>
      <c r="M8" s="42">
        <v>1</v>
      </c>
      <c r="N8" s="41">
        <v>0.59</v>
      </c>
      <c r="O8" s="41">
        <f>+N8+L8</f>
        <v>2.34</v>
      </c>
      <c r="P8" s="41">
        <f>+D8/(G8+H8)</f>
        <v>2</v>
      </c>
      <c r="Q8" s="40">
        <v>-85.364999999999995</v>
      </c>
      <c r="R8" s="40">
        <v>30701.476999999999</v>
      </c>
      <c r="S8" s="40">
        <v>12820.266</v>
      </c>
      <c r="T8" s="40">
        <v>8508.6479999999992</v>
      </c>
      <c r="U8" s="40">
        <v>0</v>
      </c>
      <c r="V8" s="40">
        <v>43521.743000000002</v>
      </c>
      <c r="W8" s="40">
        <v>43436.377999999997</v>
      </c>
      <c r="X8" s="40">
        <f t="shared" ref="X8:X71" si="0">+V8/D8</f>
        <v>21760.871500000001</v>
      </c>
      <c r="Y8" s="40">
        <f t="shared" ref="Y8:Y71" si="1">+((V8-(T8+U8))/D8)</f>
        <v>17506.547500000001</v>
      </c>
      <c r="Z8" s="40">
        <f t="shared" ref="Z8:Z71" si="2">+(W8-(U8+T8))/D8</f>
        <v>17463.864999999998</v>
      </c>
      <c r="AA8" s="40">
        <f t="shared" ref="AA8:AA71" si="3">+R8/D8</f>
        <v>15350.738499999999</v>
      </c>
    </row>
    <row r="9" spans="1:27">
      <c r="A9" s="43" t="s">
        <v>258</v>
      </c>
      <c r="B9" s="43" t="s">
        <v>213</v>
      </c>
      <c r="C9" s="43" t="s">
        <v>218</v>
      </c>
      <c r="D9" s="44">
        <v>7</v>
      </c>
      <c r="E9" s="45">
        <v>0.8</v>
      </c>
      <c r="F9" s="45">
        <v>0</v>
      </c>
      <c r="G9" s="45">
        <v>2</v>
      </c>
      <c r="H9" s="45">
        <v>0</v>
      </c>
      <c r="I9" s="45">
        <v>0</v>
      </c>
      <c r="J9" s="45">
        <v>1.8</v>
      </c>
      <c r="K9" s="45">
        <v>1</v>
      </c>
      <c r="L9" s="45">
        <v>2.8</v>
      </c>
      <c r="M9" s="46">
        <v>0.6428571428571429</v>
      </c>
      <c r="N9" s="45">
        <v>1.4</v>
      </c>
      <c r="O9" s="45">
        <f t="shared" ref="O9:O75" si="4">+N9+L9</f>
        <v>4.1999999999999993</v>
      </c>
      <c r="P9" s="100">
        <f t="shared" ref="P9:P16" si="5">+D9/(G9+H9)</f>
        <v>3.5</v>
      </c>
      <c r="Q9" s="44">
        <v>-1269.8900000000001</v>
      </c>
      <c r="R9" s="44">
        <v>24918.920999999998</v>
      </c>
      <c r="S9" s="44">
        <v>8708.0319999999992</v>
      </c>
      <c r="T9" s="44">
        <v>3869</v>
      </c>
      <c r="U9" s="44">
        <v>504.72</v>
      </c>
      <c r="V9" s="44">
        <v>33626.953000000001</v>
      </c>
      <c r="W9" s="44">
        <v>32357.062999999998</v>
      </c>
      <c r="X9" s="44">
        <f t="shared" si="0"/>
        <v>4803.8504285714289</v>
      </c>
      <c r="Y9" s="44">
        <f t="shared" si="1"/>
        <v>4179.0332857142857</v>
      </c>
      <c r="Z9" s="44">
        <f t="shared" si="2"/>
        <v>3997.620428571428</v>
      </c>
      <c r="AA9" s="44">
        <f t="shared" si="3"/>
        <v>3559.8458571428569</v>
      </c>
    </row>
    <row r="10" spans="1:27">
      <c r="A10" s="39" t="s">
        <v>258</v>
      </c>
      <c r="B10" s="39" t="s">
        <v>158</v>
      </c>
      <c r="C10" s="39" t="s">
        <v>159</v>
      </c>
      <c r="D10" s="40">
        <v>8</v>
      </c>
      <c r="E10" s="41">
        <v>1</v>
      </c>
      <c r="F10" s="41">
        <v>0</v>
      </c>
      <c r="G10" s="41">
        <v>1.94</v>
      </c>
      <c r="H10" s="41">
        <v>0</v>
      </c>
      <c r="I10" s="41">
        <v>0</v>
      </c>
      <c r="J10" s="41">
        <v>2.94</v>
      </c>
      <c r="K10" s="41">
        <v>0</v>
      </c>
      <c r="L10" s="41">
        <v>2.94</v>
      </c>
      <c r="M10" s="42">
        <v>1</v>
      </c>
      <c r="N10" s="41">
        <v>0.75</v>
      </c>
      <c r="O10" s="41">
        <f t="shared" si="4"/>
        <v>3.69</v>
      </c>
      <c r="P10" s="41">
        <f t="shared" si="5"/>
        <v>4.123711340206186</v>
      </c>
      <c r="Q10" s="40">
        <v>-4634.8720000000003</v>
      </c>
      <c r="R10" s="40">
        <v>35215.442999999999</v>
      </c>
      <c r="S10" s="40">
        <v>10948.314</v>
      </c>
      <c r="T10" s="40">
        <v>6700</v>
      </c>
      <c r="U10" s="40">
        <v>0</v>
      </c>
      <c r="V10" s="40">
        <v>46163.756999999998</v>
      </c>
      <c r="W10" s="40">
        <v>41528.885000000002</v>
      </c>
      <c r="X10" s="40">
        <f t="shared" si="0"/>
        <v>5770.4696249999997</v>
      </c>
      <c r="Y10" s="40">
        <f t="shared" si="1"/>
        <v>4932.9696249999997</v>
      </c>
      <c r="Z10" s="40">
        <f t="shared" si="2"/>
        <v>4353.6106250000003</v>
      </c>
      <c r="AA10" s="40">
        <f t="shared" si="3"/>
        <v>4401.9303749999999</v>
      </c>
    </row>
    <row r="11" spans="1:27">
      <c r="A11" s="43" t="s">
        <v>258</v>
      </c>
      <c r="B11" s="43" t="s">
        <v>183</v>
      </c>
      <c r="C11" s="43" t="s">
        <v>185</v>
      </c>
      <c r="D11" s="44">
        <v>8</v>
      </c>
      <c r="E11" s="45">
        <v>0.85</v>
      </c>
      <c r="F11" s="45">
        <v>0</v>
      </c>
      <c r="G11" s="45">
        <v>2</v>
      </c>
      <c r="H11" s="45">
        <v>0</v>
      </c>
      <c r="I11" s="45">
        <v>0</v>
      </c>
      <c r="J11" s="45">
        <v>1.85</v>
      </c>
      <c r="K11" s="45">
        <v>1</v>
      </c>
      <c r="L11" s="45">
        <v>2.85</v>
      </c>
      <c r="M11" s="46">
        <v>0.64912280701754388</v>
      </c>
      <c r="N11" s="45">
        <v>3.25</v>
      </c>
      <c r="O11" s="45">
        <f t="shared" si="4"/>
        <v>6.1</v>
      </c>
      <c r="P11" s="100">
        <f t="shared" si="5"/>
        <v>4</v>
      </c>
      <c r="Q11" s="44">
        <v>-1214.1659999999999</v>
      </c>
      <c r="R11" s="44">
        <v>38618.639999999999</v>
      </c>
      <c r="S11" s="44">
        <v>22358.511999999999</v>
      </c>
      <c r="T11" s="44">
        <v>9648.6839999999993</v>
      </c>
      <c r="U11" s="44">
        <v>4096.2479999999996</v>
      </c>
      <c r="V11" s="44">
        <v>60977.152000000002</v>
      </c>
      <c r="W11" s="44">
        <v>59762.985999999997</v>
      </c>
      <c r="X11" s="44">
        <f t="shared" si="0"/>
        <v>7622.1440000000002</v>
      </c>
      <c r="Y11" s="44">
        <f t="shared" si="1"/>
        <v>5904.0275000000001</v>
      </c>
      <c r="Z11" s="44">
        <f t="shared" si="2"/>
        <v>5752.2567499999996</v>
      </c>
      <c r="AA11" s="44">
        <f t="shared" si="3"/>
        <v>4827.33</v>
      </c>
    </row>
    <row r="12" spans="1:27">
      <c r="A12" s="39" t="s">
        <v>258</v>
      </c>
      <c r="B12" s="39" t="s">
        <v>135</v>
      </c>
      <c r="C12" s="39" t="s">
        <v>136</v>
      </c>
      <c r="D12" s="40">
        <v>12</v>
      </c>
      <c r="E12" s="41">
        <v>0.7</v>
      </c>
      <c r="F12" s="41">
        <v>0</v>
      </c>
      <c r="G12" s="41">
        <v>2.4</v>
      </c>
      <c r="H12" s="41">
        <v>0</v>
      </c>
      <c r="I12" s="41">
        <v>0</v>
      </c>
      <c r="J12" s="41">
        <v>3.1</v>
      </c>
      <c r="K12" s="41">
        <v>1.4</v>
      </c>
      <c r="L12" s="41">
        <v>1.7</v>
      </c>
      <c r="M12" s="42">
        <v>0.55000000000000004</v>
      </c>
      <c r="N12" s="41">
        <v>4.9000000000000004</v>
      </c>
      <c r="O12" s="41">
        <f t="shared" si="4"/>
        <v>6.6000000000000005</v>
      </c>
      <c r="P12" s="41">
        <f t="shared" si="5"/>
        <v>5</v>
      </c>
      <c r="Q12" s="40">
        <v>-14364</v>
      </c>
      <c r="R12" s="40">
        <v>61728</v>
      </c>
      <c r="S12" s="40">
        <v>27263</v>
      </c>
      <c r="T12" s="40"/>
      <c r="U12" s="40"/>
      <c r="V12" s="40">
        <f>+S12+R12</f>
        <v>88991</v>
      </c>
      <c r="W12" s="40">
        <f>+V12+Q12</f>
        <v>74627</v>
      </c>
      <c r="X12" s="40">
        <f t="shared" si="0"/>
        <v>7415.916666666667</v>
      </c>
      <c r="Y12" s="40">
        <f t="shared" si="1"/>
        <v>7415.916666666667</v>
      </c>
      <c r="Z12" s="40">
        <f t="shared" si="2"/>
        <v>6218.916666666667</v>
      </c>
      <c r="AA12" s="40">
        <f t="shared" si="3"/>
        <v>5144</v>
      </c>
    </row>
    <row r="13" spans="1:27">
      <c r="A13" s="43" t="s">
        <v>258</v>
      </c>
      <c r="B13" s="43" t="s">
        <v>143</v>
      </c>
      <c r="C13" s="43" t="s">
        <v>144</v>
      </c>
      <c r="D13" s="44">
        <v>12</v>
      </c>
      <c r="E13" s="45">
        <v>1</v>
      </c>
      <c r="F13" s="45">
        <v>0</v>
      </c>
      <c r="G13" s="45">
        <v>3.81</v>
      </c>
      <c r="H13" s="45">
        <v>0</v>
      </c>
      <c r="I13" s="45">
        <v>0.83</v>
      </c>
      <c r="J13" s="45">
        <v>3.92</v>
      </c>
      <c r="K13" s="45">
        <v>0</v>
      </c>
      <c r="L13" s="45">
        <v>5.6400000000000006</v>
      </c>
      <c r="M13" s="46">
        <v>1</v>
      </c>
      <c r="N13" s="45">
        <v>0.63</v>
      </c>
      <c r="O13" s="45">
        <f t="shared" si="4"/>
        <v>6.2700000000000005</v>
      </c>
      <c r="P13" s="100">
        <f t="shared" si="5"/>
        <v>3.1496062992125982</v>
      </c>
      <c r="Q13" s="44">
        <v>-915.31</v>
      </c>
      <c r="R13" s="44">
        <v>45616.213000000003</v>
      </c>
      <c r="S13" s="44">
        <v>25951.011999999999</v>
      </c>
      <c r="T13" s="44">
        <v>15168.986999999999</v>
      </c>
      <c r="U13" s="44">
        <v>1089</v>
      </c>
      <c r="V13" s="44">
        <v>71567.225000000006</v>
      </c>
      <c r="W13" s="44">
        <v>70651.914999999994</v>
      </c>
      <c r="X13" s="44">
        <f t="shared" si="0"/>
        <v>5963.9354166666672</v>
      </c>
      <c r="Y13" s="44">
        <f t="shared" si="1"/>
        <v>4609.1031666666668</v>
      </c>
      <c r="Z13" s="44">
        <f t="shared" si="2"/>
        <v>4532.8273333333327</v>
      </c>
      <c r="AA13" s="44">
        <f t="shared" si="3"/>
        <v>3801.3510833333335</v>
      </c>
    </row>
    <row r="14" spans="1:27">
      <c r="A14" s="39" t="s">
        <v>258</v>
      </c>
      <c r="B14" s="39" t="s">
        <v>174</v>
      </c>
      <c r="C14" s="39" t="s">
        <v>178</v>
      </c>
      <c r="D14" s="40">
        <v>15</v>
      </c>
      <c r="E14" s="41">
        <v>0.5</v>
      </c>
      <c r="F14" s="41">
        <v>0</v>
      </c>
      <c r="G14" s="41">
        <v>2</v>
      </c>
      <c r="H14" s="41">
        <v>0</v>
      </c>
      <c r="I14" s="41">
        <v>0</v>
      </c>
      <c r="J14" s="41">
        <v>2.5</v>
      </c>
      <c r="K14" s="41">
        <v>0</v>
      </c>
      <c r="L14" s="41">
        <v>2.5</v>
      </c>
      <c r="M14" s="42">
        <v>1</v>
      </c>
      <c r="N14" s="41">
        <v>1.5</v>
      </c>
      <c r="O14" s="41">
        <f t="shared" si="4"/>
        <v>4</v>
      </c>
      <c r="P14" s="41">
        <f t="shared" si="5"/>
        <v>7.5</v>
      </c>
      <c r="Q14" s="40">
        <v>-1667.4</v>
      </c>
      <c r="R14" s="40">
        <v>36990.735000000001</v>
      </c>
      <c r="S14" s="40">
        <v>16356.055</v>
      </c>
      <c r="T14" s="40">
        <v>10425.39</v>
      </c>
      <c r="U14" s="40">
        <v>0</v>
      </c>
      <c r="V14" s="40">
        <v>53346.79</v>
      </c>
      <c r="W14" s="40">
        <v>51679.39</v>
      </c>
      <c r="X14" s="40">
        <f t="shared" si="0"/>
        <v>3556.4526666666666</v>
      </c>
      <c r="Y14" s="40">
        <f t="shared" si="1"/>
        <v>2861.4266666666667</v>
      </c>
      <c r="Z14" s="40">
        <f t="shared" si="2"/>
        <v>2750.2666666666669</v>
      </c>
      <c r="AA14" s="40">
        <f t="shared" si="3"/>
        <v>2466.049</v>
      </c>
    </row>
    <row r="15" spans="1:27">
      <c r="A15" s="43" t="s">
        <v>258</v>
      </c>
      <c r="B15" s="43" t="s">
        <v>156</v>
      </c>
      <c r="C15" s="43" t="s">
        <v>157</v>
      </c>
      <c r="D15" s="44">
        <v>16</v>
      </c>
      <c r="E15" s="45">
        <v>0.75</v>
      </c>
      <c r="F15" s="45">
        <v>0</v>
      </c>
      <c r="G15" s="45">
        <v>4.6900000000000004</v>
      </c>
      <c r="H15" s="45">
        <v>0</v>
      </c>
      <c r="I15" s="45">
        <v>0</v>
      </c>
      <c r="J15" s="45">
        <v>1.75</v>
      </c>
      <c r="K15" s="45">
        <v>3.69</v>
      </c>
      <c r="L15" s="45">
        <v>5.44</v>
      </c>
      <c r="M15" s="46">
        <v>0.32169117647058826</v>
      </c>
      <c r="N15" s="45">
        <v>2.6</v>
      </c>
      <c r="O15" s="45">
        <f t="shared" si="4"/>
        <v>8.0400000000000009</v>
      </c>
      <c r="P15" s="100">
        <f t="shared" si="5"/>
        <v>3.4115138592750531</v>
      </c>
      <c r="Q15" s="44">
        <v>-5085.4404347826085</v>
      </c>
      <c r="R15" s="44">
        <v>53993.668043478261</v>
      </c>
      <c r="S15" s="44">
        <v>13609.14656521739</v>
      </c>
      <c r="T15" s="44">
        <v>4804</v>
      </c>
      <c r="U15" s="44">
        <v>1156.0999999999999</v>
      </c>
      <c r="V15" s="44">
        <v>67602.814608695655</v>
      </c>
      <c r="W15" s="44">
        <v>62517.374173913049</v>
      </c>
      <c r="X15" s="44">
        <f t="shared" si="0"/>
        <v>4225.1759130434784</v>
      </c>
      <c r="Y15" s="44">
        <f t="shared" si="1"/>
        <v>3852.6696630434785</v>
      </c>
      <c r="Z15" s="44">
        <f t="shared" si="2"/>
        <v>3534.8296358695657</v>
      </c>
      <c r="AA15" s="44">
        <f t="shared" si="3"/>
        <v>3374.6042527173913</v>
      </c>
    </row>
    <row r="16" spans="1:27" s="16" customFormat="1">
      <c r="A16" s="47" t="s">
        <v>258</v>
      </c>
      <c r="B16" s="47" t="s">
        <v>259</v>
      </c>
      <c r="C16" s="47"/>
      <c r="D16" s="48">
        <f>+D15+D14+D13+D12+D11+D10+D9+D8</f>
        <v>80</v>
      </c>
      <c r="E16" s="49">
        <f t="shared" ref="E16:W16" si="6">+E15+E14+E13+E12+E11+E10+E9+E8</f>
        <v>6.3500000000000005</v>
      </c>
      <c r="F16" s="49">
        <f t="shared" si="6"/>
        <v>0</v>
      </c>
      <c r="G16" s="49">
        <f t="shared" si="6"/>
        <v>19.84</v>
      </c>
      <c r="H16" s="49">
        <f t="shared" si="6"/>
        <v>0</v>
      </c>
      <c r="I16" s="49">
        <f t="shared" si="6"/>
        <v>0.83</v>
      </c>
      <c r="J16" s="49">
        <f t="shared" si="6"/>
        <v>19.61</v>
      </c>
      <c r="K16" s="49">
        <f t="shared" si="6"/>
        <v>7.09</v>
      </c>
      <c r="L16" s="49">
        <f t="shared" si="6"/>
        <v>25.620000000000005</v>
      </c>
      <c r="M16" s="50">
        <f>+J16/L16</f>
        <v>0.76541764246682265</v>
      </c>
      <c r="N16" s="49">
        <f t="shared" si="6"/>
        <v>15.62</v>
      </c>
      <c r="O16" s="49">
        <f t="shared" si="6"/>
        <v>41.240000000000009</v>
      </c>
      <c r="P16" s="99">
        <f t="shared" si="5"/>
        <v>4.032258064516129</v>
      </c>
      <c r="Q16" s="48">
        <f t="shared" si="6"/>
        <v>-29236.44343478261</v>
      </c>
      <c r="R16" s="48">
        <f t="shared" si="6"/>
        <v>327783.09704347822</v>
      </c>
      <c r="S16" s="48">
        <f t="shared" si="6"/>
        <v>138014.3375652174</v>
      </c>
      <c r="T16" s="48">
        <f t="shared" si="6"/>
        <v>59124.709000000003</v>
      </c>
      <c r="U16" s="48">
        <f t="shared" si="6"/>
        <v>6846.0680000000002</v>
      </c>
      <c r="V16" s="48">
        <f t="shared" si="6"/>
        <v>465797.43460869568</v>
      </c>
      <c r="W16" s="48">
        <f t="shared" si="6"/>
        <v>436560.991173913</v>
      </c>
      <c r="X16" s="48">
        <f t="shared" si="0"/>
        <v>5822.4679326086962</v>
      </c>
      <c r="Y16" s="48">
        <f t="shared" si="1"/>
        <v>4997.833220108696</v>
      </c>
      <c r="Z16" s="48">
        <f t="shared" si="2"/>
        <v>4632.3776771739122</v>
      </c>
      <c r="AA16" s="48">
        <f t="shared" si="3"/>
        <v>4097.2887130434774</v>
      </c>
    </row>
    <row r="17" spans="1:27">
      <c r="A17" s="43" t="s">
        <v>146</v>
      </c>
      <c r="B17" s="43" t="s">
        <v>153</v>
      </c>
      <c r="C17" s="43" t="s">
        <v>154</v>
      </c>
      <c r="D17" s="44">
        <v>23</v>
      </c>
      <c r="E17" s="45">
        <v>1</v>
      </c>
      <c r="F17" s="45">
        <v>0</v>
      </c>
      <c r="G17" s="45">
        <v>4.97</v>
      </c>
      <c r="H17" s="45">
        <v>0</v>
      </c>
      <c r="I17" s="45">
        <v>0</v>
      </c>
      <c r="J17" s="45">
        <v>3.02</v>
      </c>
      <c r="K17" s="45">
        <v>2.95</v>
      </c>
      <c r="L17" s="45">
        <v>5.97</v>
      </c>
      <c r="M17" s="46">
        <v>0.50586264656616409</v>
      </c>
      <c r="N17" s="45">
        <v>3.1</v>
      </c>
      <c r="O17" s="45">
        <f t="shared" si="4"/>
        <v>9.07</v>
      </c>
      <c r="P17" s="100">
        <f>+D17/(G17+H17)</f>
        <v>4.6277665995975861</v>
      </c>
      <c r="Q17" s="44">
        <v>-550</v>
      </c>
      <c r="R17" s="44">
        <v>65927.664000000004</v>
      </c>
      <c r="S17" s="44">
        <v>17816.924999999999</v>
      </c>
      <c r="T17" s="44">
        <v>6162.32</v>
      </c>
      <c r="U17" s="44">
        <v>3324.375</v>
      </c>
      <c r="V17" s="44">
        <v>83744.589000000007</v>
      </c>
      <c r="W17" s="44">
        <v>83194.589000000007</v>
      </c>
      <c r="X17" s="44">
        <f t="shared" si="0"/>
        <v>3641.0690869565219</v>
      </c>
      <c r="Y17" s="44">
        <f t="shared" si="1"/>
        <v>3228.6040869565218</v>
      </c>
      <c r="Z17" s="44">
        <f t="shared" si="2"/>
        <v>3204.6910434782608</v>
      </c>
      <c r="AA17" s="44">
        <f t="shared" si="3"/>
        <v>2866.4201739130435</v>
      </c>
    </row>
    <row r="18" spans="1:27">
      <c r="A18" s="39" t="s">
        <v>146</v>
      </c>
      <c r="B18" s="39" t="s">
        <v>189</v>
      </c>
      <c r="C18" s="39" t="s">
        <v>190</v>
      </c>
      <c r="D18" s="40">
        <v>23</v>
      </c>
      <c r="E18" s="41">
        <v>1</v>
      </c>
      <c r="F18" s="41">
        <v>0</v>
      </c>
      <c r="G18" s="41">
        <v>3.21</v>
      </c>
      <c r="H18" s="41">
        <v>1</v>
      </c>
      <c r="I18" s="41">
        <v>0</v>
      </c>
      <c r="J18" s="41">
        <v>5.21</v>
      </c>
      <c r="K18" s="41">
        <v>0</v>
      </c>
      <c r="L18" s="41">
        <v>5.21</v>
      </c>
      <c r="M18" s="42">
        <v>1</v>
      </c>
      <c r="N18" s="41">
        <v>3.61</v>
      </c>
      <c r="O18" s="41">
        <f t="shared" si="4"/>
        <v>8.82</v>
      </c>
      <c r="P18" s="41">
        <f t="shared" ref="P18:P32" si="7">+D18/(G18+H18)</f>
        <v>5.4631828978622332</v>
      </c>
      <c r="Q18" s="40">
        <v>-8977.5774000000001</v>
      </c>
      <c r="R18" s="40">
        <v>46121.404199999997</v>
      </c>
      <c r="S18" s="40">
        <v>27338.8668</v>
      </c>
      <c r="T18" s="40">
        <v>26826.756000000001</v>
      </c>
      <c r="U18" s="40">
        <v>4544.585</v>
      </c>
      <c r="V18" s="40">
        <v>73460.270999999993</v>
      </c>
      <c r="W18" s="40">
        <v>64482.693599999991</v>
      </c>
      <c r="X18" s="40">
        <f t="shared" si="0"/>
        <v>3193.9248260869563</v>
      </c>
      <c r="Y18" s="40">
        <f t="shared" si="1"/>
        <v>1829.9534782608694</v>
      </c>
      <c r="Z18" s="40">
        <f t="shared" si="2"/>
        <v>1439.6240260869561</v>
      </c>
      <c r="AA18" s="40">
        <f t="shared" si="3"/>
        <v>2005.2784434782607</v>
      </c>
    </row>
    <row r="19" spans="1:27">
      <c r="A19" s="43" t="s">
        <v>146</v>
      </c>
      <c r="B19" s="43" t="s">
        <v>183</v>
      </c>
      <c r="C19" s="43" t="s">
        <v>186</v>
      </c>
      <c r="D19" s="44">
        <v>28</v>
      </c>
      <c r="E19" s="45">
        <v>0.8</v>
      </c>
      <c r="F19" s="45">
        <v>0.7</v>
      </c>
      <c r="G19" s="45">
        <v>5.95</v>
      </c>
      <c r="H19" s="45">
        <v>0</v>
      </c>
      <c r="I19" s="45">
        <v>0</v>
      </c>
      <c r="J19" s="45">
        <v>4.3</v>
      </c>
      <c r="K19" s="45">
        <v>3.15</v>
      </c>
      <c r="L19" s="45">
        <v>7.45</v>
      </c>
      <c r="M19" s="46">
        <v>0.57718120805369133</v>
      </c>
      <c r="N19" s="45">
        <v>3.7</v>
      </c>
      <c r="O19" s="45">
        <f t="shared" si="4"/>
        <v>11.15</v>
      </c>
      <c r="P19" s="100">
        <f t="shared" si="7"/>
        <v>4.7058823529411766</v>
      </c>
      <c r="Q19" s="44">
        <v>-6186.6059999999998</v>
      </c>
      <c r="R19" s="44">
        <v>138227.54199999999</v>
      </c>
      <c r="S19" s="44">
        <v>42288.845999999998</v>
      </c>
      <c r="T19" s="44">
        <v>16454.867999999999</v>
      </c>
      <c r="U19" s="44">
        <v>15163.482</v>
      </c>
      <c r="V19" s="44">
        <v>180516.38800000001</v>
      </c>
      <c r="W19" s="44">
        <v>174329.78200000001</v>
      </c>
      <c r="X19" s="44">
        <f t="shared" si="0"/>
        <v>6447.013857142857</v>
      </c>
      <c r="Y19" s="44">
        <f t="shared" si="1"/>
        <v>5317.7870714285718</v>
      </c>
      <c r="Z19" s="44">
        <f t="shared" si="2"/>
        <v>5096.8368571428573</v>
      </c>
      <c r="AA19" s="44">
        <f t="shared" si="3"/>
        <v>4936.6979285714278</v>
      </c>
    </row>
    <row r="20" spans="1:27">
      <c r="A20" s="39" t="s">
        <v>146</v>
      </c>
      <c r="B20" s="39" t="s">
        <v>207</v>
      </c>
      <c r="C20" s="39" t="s">
        <v>211</v>
      </c>
      <c r="D20" s="40">
        <v>31</v>
      </c>
      <c r="E20" s="41">
        <v>0.9</v>
      </c>
      <c r="F20" s="41">
        <v>0</v>
      </c>
      <c r="G20" s="41">
        <v>5.49</v>
      </c>
      <c r="H20" s="41">
        <v>0</v>
      </c>
      <c r="I20" s="41">
        <v>0</v>
      </c>
      <c r="J20" s="41">
        <v>2.89</v>
      </c>
      <c r="K20" s="41">
        <v>3.5</v>
      </c>
      <c r="L20" s="41">
        <v>6.3900000000000006</v>
      </c>
      <c r="M20" s="42">
        <v>0.45226917057902971</v>
      </c>
      <c r="N20" s="41">
        <v>3.2</v>
      </c>
      <c r="O20" s="41">
        <f t="shared" si="4"/>
        <v>9.59</v>
      </c>
      <c r="P20" s="41">
        <f t="shared" si="7"/>
        <v>5.646630236794171</v>
      </c>
      <c r="Q20" s="40">
        <v>-4845.63</v>
      </c>
      <c r="R20" s="40">
        <v>84927.328999999998</v>
      </c>
      <c r="S20" s="40">
        <v>66417.657999999996</v>
      </c>
      <c r="T20" s="40">
        <v>36803.82</v>
      </c>
      <c r="U20" s="40">
        <v>0</v>
      </c>
      <c r="V20" s="40">
        <v>151344.98699999999</v>
      </c>
      <c r="W20" s="40">
        <v>146503.92000000001</v>
      </c>
      <c r="X20" s="40">
        <f t="shared" si="0"/>
        <v>4882.0963548387099</v>
      </c>
      <c r="Y20" s="40">
        <f t="shared" si="1"/>
        <v>3694.8763548387092</v>
      </c>
      <c r="Z20" s="40">
        <f t="shared" si="2"/>
        <v>3538.7129032258067</v>
      </c>
      <c r="AA20" s="40">
        <f t="shared" si="3"/>
        <v>2739.5912580645158</v>
      </c>
    </row>
    <row r="21" spans="1:27">
      <c r="A21" s="43" t="s">
        <v>146</v>
      </c>
      <c r="B21" s="43" t="s">
        <v>172</v>
      </c>
      <c r="C21" s="43" t="s">
        <v>173</v>
      </c>
      <c r="D21" s="44">
        <v>35</v>
      </c>
      <c r="E21" s="45">
        <v>0.8</v>
      </c>
      <c r="F21" s="45">
        <v>0</v>
      </c>
      <c r="G21" s="45">
        <v>5.5</v>
      </c>
      <c r="H21" s="45">
        <v>0</v>
      </c>
      <c r="I21" s="45">
        <v>1</v>
      </c>
      <c r="J21" s="45">
        <v>6.5</v>
      </c>
      <c r="K21" s="45">
        <v>0.8</v>
      </c>
      <c r="L21" s="45">
        <v>7.3</v>
      </c>
      <c r="M21" s="46">
        <v>0.8904109589041096</v>
      </c>
      <c r="N21" s="45">
        <v>6.3</v>
      </c>
      <c r="O21" s="45">
        <f t="shared" si="4"/>
        <v>13.6</v>
      </c>
      <c r="P21" s="100">
        <f t="shared" si="7"/>
        <v>6.3636363636363633</v>
      </c>
      <c r="Q21" s="44">
        <v>-10571.891</v>
      </c>
      <c r="R21" s="44">
        <v>110768.33500000001</v>
      </c>
      <c r="S21" s="44">
        <v>68680.53</v>
      </c>
      <c r="T21" s="44">
        <v>14466</v>
      </c>
      <c r="U21" s="44">
        <v>27542.136999999999</v>
      </c>
      <c r="V21" s="44">
        <v>179448.86499999999</v>
      </c>
      <c r="W21" s="44">
        <v>168876.97399999999</v>
      </c>
      <c r="X21" s="44">
        <f t="shared" si="0"/>
        <v>5127.1104285714282</v>
      </c>
      <c r="Y21" s="44">
        <f t="shared" si="1"/>
        <v>3926.8779428571429</v>
      </c>
      <c r="Z21" s="44">
        <f t="shared" si="2"/>
        <v>3624.8239142857137</v>
      </c>
      <c r="AA21" s="44">
        <f t="shared" si="3"/>
        <v>3164.8095714285714</v>
      </c>
    </row>
    <row r="22" spans="1:27">
      <c r="A22" s="39" t="s">
        <v>146</v>
      </c>
      <c r="B22" s="39" t="s">
        <v>202</v>
      </c>
      <c r="C22" s="39" t="s">
        <v>204</v>
      </c>
      <c r="D22" s="40">
        <v>35</v>
      </c>
      <c r="E22" s="41">
        <v>0.8</v>
      </c>
      <c r="F22" s="41">
        <v>0</v>
      </c>
      <c r="G22" s="41">
        <v>7.75</v>
      </c>
      <c r="H22" s="41">
        <v>0</v>
      </c>
      <c r="I22" s="41">
        <v>0</v>
      </c>
      <c r="J22" s="41">
        <v>6.9</v>
      </c>
      <c r="K22" s="41">
        <v>1.65</v>
      </c>
      <c r="L22" s="41">
        <v>8.5500000000000007</v>
      </c>
      <c r="M22" s="42">
        <v>0.80701754385964908</v>
      </c>
      <c r="N22" s="41">
        <v>5.85</v>
      </c>
      <c r="O22" s="41">
        <f t="shared" si="4"/>
        <v>14.4</v>
      </c>
      <c r="P22" s="41">
        <f t="shared" si="7"/>
        <v>4.5161290322580649</v>
      </c>
      <c r="Q22" s="40">
        <v>-9743.6029999999992</v>
      </c>
      <c r="R22" s="40">
        <v>145288.29300000001</v>
      </c>
      <c r="S22" s="40">
        <v>80681.89</v>
      </c>
      <c r="T22" s="40">
        <v>0</v>
      </c>
      <c r="U22" s="40">
        <v>36442.959000000003</v>
      </c>
      <c r="V22" s="40">
        <v>225970.18299999999</v>
      </c>
      <c r="W22" s="40">
        <v>216226.58</v>
      </c>
      <c r="X22" s="40">
        <f t="shared" si="0"/>
        <v>6456.2909428571429</v>
      </c>
      <c r="Y22" s="40">
        <f t="shared" si="1"/>
        <v>5415.0635428571422</v>
      </c>
      <c r="Z22" s="40">
        <f t="shared" si="2"/>
        <v>5136.6748857142857</v>
      </c>
      <c r="AA22" s="40">
        <f t="shared" si="3"/>
        <v>4151.0940857142859</v>
      </c>
    </row>
    <row r="23" spans="1:27">
      <c r="A23" s="43" t="s">
        <v>146</v>
      </c>
      <c r="B23" s="43" t="s">
        <v>149</v>
      </c>
      <c r="C23" s="43" t="s">
        <v>150</v>
      </c>
      <c r="D23" s="44">
        <v>36</v>
      </c>
      <c r="E23" s="45">
        <v>0.75</v>
      </c>
      <c r="F23" s="45">
        <v>0</v>
      </c>
      <c r="G23" s="45">
        <v>6.36</v>
      </c>
      <c r="H23" s="45">
        <v>0.8</v>
      </c>
      <c r="I23" s="45">
        <v>0</v>
      </c>
      <c r="J23" s="45">
        <v>3.52</v>
      </c>
      <c r="K23" s="45">
        <v>4.3899999999999997</v>
      </c>
      <c r="L23" s="45">
        <v>7.91</v>
      </c>
      <c r="M23" s="46">
        <v>0.44500632111251581</v>
      </c>
      <c r="N23" s="45">
        <v>3.11</v>
      </c>
      <c r="O23" s="45">
        <f t="shared" si="4"/>
        <v>11.02</v>
      </c>
      <c r="P23" s="100">
        <f t="shared" si="7"/>
        <v>5.027932960893855</v>
      </c>
      <c r="Q23" s="44">
        <v>-43874.932000000001</v>
      </c>
      <c r="R23" s="44">
        <v>116909.81779999999</v>
      </c>
      <c r="S23" s="44">
        <v>80039.842000000004</v>
      </c>
      <c r="T23" s="44">
        <v>23215.164000000001</v>
      </c>
      <c r="U23" s="44">
        <v>12250.888999999999</v>
      </c>
      <c r="V23" s="44">
        <v>196949.65980000002</v>
      </c>
      <c r="W23" s="44">
        <v>153074.72780000002</v>
      </c>
      <c r="X23" s="44">
        <f t="shared" si="0"/>
        <v>5470.8238833333344</v>
      </c>
      <c r="Y23" s="44">
        <f t="shared" si="1"/>
        <v>4485.6557444444443</v>
      </c>
      <c r="Z23" s="44">
        <f t="shared" si="2"/>
        <v>3266.9076333333342</v>
      </c>
      <c r="AA23" s="44">
        <f t="shared" si="3"/>
        <v>3247.4949388888886</v>
      </c>
    </row>
    <row r="24" spans="1:27">
      <c r="A24" s="39" t="s">
        <v>146</v>
      </c>
      <c r="B24" s="39" t="s">
        <v>213</v>
      </c>
      <c r="C24" s="39" t="s">
        <v>214</v>
      </c>
      <c r="D24" s="40">
        <v>36</v>
      </c>
      <c r="E24" s="41">
        <v>0.8</v>
      </c>
      <c r="F24" s="41">
        <v>0</v>
      </c>
      <c r="G24" s="41">
        <v>7.39</v>
      </c>
      <c r="H24" s="41">
        <v>0</v>
      </c>
      <c r="I24" s="41">
        <v>0</v>
      </c>
      <c r="J24" s="41">
        <v>5.88</v>
      </c>
      <c r="K24" s="41">
        <v>0.88</v>
      </c>
      <c r="L24" s="41">
        <v>8.19</v>
      </c>
      <c r="M24" s="42">
        <v>0.86982248520710059</v>
      </c>
      <c r="N24" s="41">
        <v>5.65</v>
      </c>
      <c r="O24" s="41">
        <f t="shared" si="4"/>
        <v>13.84</v>
      </c>
      <c r="P24" s="41">
        <f t="shared" si="7"/>
        <v>4.8714479025710418</v>
      </c>
      <c r="Q24" s="40">
        <v>-7553.3739999999998</v>
      </c>
      <c r="R24" s="40">
        <v>120137.386</v>
      </c>
      <c r="S24" s="40">
        <v>45317.017999999996</v>
      </c>
      <c r="T24" s="40">
        <v>28822</v>
      </c>
      <c r="U24" s="40">
        <v>2289.328</v>
      </c>
      <c r="V24" s="40">
        <v>165454.40400000001</v>
      </c>
      <c r="W24" s="40">
        <v>157901.03</v>
      </c>
      <c r="X24" s="40">
        <f t="shared" si="0"/>
        <v>4595.9556666666667</v>
      </c>
      <c r="Y24" s="40">
        <f t="shared" si="1"/>
        <v>3731.7521111111109</v>
      </c>
      <c r="Z24" s="40">
        <f t="shared" si="2"/>
        <v>3521.9361666666664</v>
      </c>
      <c r="AA24" s="40">
        <f t="shared" si="3"/>
        <v>3337.149611111111</v>
      </c>
    </row>
    <row r="25" spans="1:27">
      <c r="A25" s="43" t="s">
        <v>146</v>
      </c>
      <c r="B25" s="43" t="s">
        <v>143</v>
      </c>
      <c r="C25" s="43" t="s">
        <v>148</v>
      </c>
      <c r="D25" s="44">
        <v>37</v>
      </c>
      <c r="E25" s="45">
        <v>1</v>
      </c>
      <c r="F25" s="45">
        <v>0</v>
      </c>
      <c r="G25" s="45">
        <v>4.87</v>
      </c>
      <c r="H25" s="45">
        <v>0</v>
      </c>
      <c r="I25" s="45">
        <v>0.83</v>
      </c>
      <c r="J25" s="45">
        <v>4.45</v>
      </c>
      <c r="K25" s="45">
        <v>2.25</v>
      </c>
      <c r="L25" s="45">
        <v>6.7</v>
      </c>
      <c r="M25" s="46">
        <v>0.66417910447761197</v>
      </c>
      <c r="N25" s="45">
        <v>2.0499999999999998</v>
      </c>
      <c r="O25" s="45">
        <f t="shared" si="4"/>
        <v>8.75</v>
      </c>
      <c r="P25" s="100">
        <f t="shared" si="7"/>
        <v>7.5975359342915807</v>
      </c>
      <c r="Q25" s="44">
        <v>-543.62599999999998</v>
      </c>
      <c r="R25" s="44">
        <v>81662.372000000003</v>
      </c>
      <c r="S25" s="44">
        <v>29201.661</v>
      </c>
      <c r="T25" s="44">
        <v>17530.937000000002</v>
      </c>
      <c r="U25" s="44">
        <v>0</v>
      </c>
      <c r="V25" s="44">
        <v>110864.033</v>
      </c>
      <c r="W25" s="44">
        <v>110320.40700000001</v>
      </c>
      <c r="X25" s="44">
        <f t="shared" si="0"/>
        <v>2996.3252162162162</v>
      </c>
      <c r="Y25" s="44">
        <f t="shared" si="1"/>
        <v>2522.5161081081078</v>
      </c>
      <c r="Z25" s="44">
        <f t="shared" si="2"/>
        <v>2507.8235135135137</v>
      </c>
      <c r="AA25" s="44">
        <f t="shared" si="3"/>
        <v>2207.0911351351351</v>
      </c>
    </row>
    <row r="26" spans="1:27">
      <c r="A26" s="39" t="s">
        <v>146</v>
      </c>
      <c r="B26" s="39" t="s">
        <v>200</v>
      </c>
      <c r="C26" s="39" t="s">
        <v>201</v>
      </c>
      <c r="D26" s="40">
        <v>37</v>
      </c>
      <c r="E26" s="41">
        <v>1</v>
      </c>
      <c r="F26" s="41">
        <v>0</v>
      </c>
      <c r="G26" s="41">
        <v>5.7</v>
      </c>
      <c r="H26" s="41">
        <v>0</v>
      </c>
      <c r="I26" s="41">
        <v>0</v>
      </c>
      <c r="J26" s="41">
        <v>5</v>
      </c>
      <c r="K26" s="41">
        <v>1.7</v>
      </c>
      <c r="L26" s="41">
        <v>6.7</v>
      </c>
      <c r="M26" s="42">
        <v>0.74626865671641784</v>
      </c>
      <c r="N26" s="41">
        <v>5.43</v>
      </c>
      <c r="O26" s="41">
        <f t="shared" si="4"/>
        <v>12.129999999999999</v>
      </c>
      <c r="P26" s="41">
        <f t="shared" si="7"/>
        <v>6.4912280701754383</v>
      </c>
      <c r="Q26" s="40">
        <v>-204.86500000000001</v>
      </c>
      <c r="R26" s="40">
        <v>97541.577000000005</v>
      </c>
      <c r="S26" s="40">
        <v>36975.326000000001</v>
      </c>
      <c r="T26" s="40">
        <v>25703.664000000001</v>
      </c>
      <c r="U26" s="40">
        <v>0</v>
      </c>
      <c r="V26" s="40">
        <v>134516.90299999999</v>
      </c>
      <c r="W26" s="40">
        <v>134312.038</v>
      </c>
      <c r="X26" s="40">
        <f t="shared" si="0"/>
        <v>3635.5919729729726</v>
      </c>
      <c r="Y26" s="40">
        <f t="shared" si="1"/>
        <v>2940.8983513513508</v>
      </c>
      <c r="Z26" s="40">
        <f t="shared" si="2"/>
        <v>2935.3614594594592</v>
      </c>
      <c r="AA26" s="40">
        <f t="shared" si="3"/>
        <v>2636.2588378378377</v>
      </c>
    </row>
    <row r="27" spans="1:27">
      <c r="A27" s="43" t="s">
        <v>146</v>
      </c>
      <c r="B27" s="43" t="s">
        <v>151</v>
      </c>
      <c r="C27" s="43" t="s">
        <v>152</v>
      </c>
      <c r="D27" s="44">
        <v>38</v>
      </c>
      <c r="E27" s="45">
        <v>0.8</v>
      </c>
      <c r="F27" s="45">
        <v>0</v>
      </c>
      <c r="G27" s="45">
        <v>4.1500000000000004</v>
      </c>
      <c r="H27" s="45">
        <v>0.6</v>
      </c>
      <c r="I27" s="45">
        <v>0</v>
      </c>
      <c r="J27" s="45">
        <v>3.4</v>
      </c>
      <c r="K27" s="45">
        <v>2.15</v>
      </c>
      <c r="L27" s="45">
        <v>5.55</v>
      </c>
      <c r="M27" s="46">
        <v>0.61261261261261257</v>
      </c>
      <c r="N27" s="45">
        <v>4.24</v>
      </c>
      <c r="O27" s="45">
        <f t="shared" si="4"/>
        <v>9.7899999999999991</v>
      </c>
      <c r="P27" s="100">
        <f t="shared" si="7"/>
        <v>8</v>
      </c>
      <c r="Q27" s="44">
        <v>-9269.2039999999997</v>
      </c>
      <c r="R27" s="44">
        <v>76939.519</v>
      </c>
      <c r="S27" s="44">
        <v>50040.936000000002</v>
      </c>
      <c r="T27" s="44">
        <v>19973.831999999999</v>
      </c>
      <c r="U27" s="44">
        <v>0</v>
      </c>
      <c r="V27" s="44">
        <v>126980.455</v>
      </c>
      <c r="W27" s="44">
        <v>117711.251</v>
      </c>
      <c r="X27" s="44">
        <f t="shared" si="0"/>
        <v>3341.5909210526315</v>
      </c>
      <c r="Y27" s="44">
        <f t="shared" si="1"/>
        <v>2815.9637631578948</v>
      </c>
      <c r="Z27" s="44">
        <f t="shared" si="2"/>
        <v>2572.0373421052632</v>
      </c>
      <c r="AA27" s="44">
        <f t="shared" si="3"/>
        <v>2024.7241842105263</v>
      </c>
    </row>
    <row r="28" spans="1:27">
      <c r="A28" s="39" t="s">
        <v>146</v>
      </c>
      <c r="B28" s="39" t="s">
        <v>233</v>
      </c>
      <c r="C28" s="39" t="s">
        <v>234</v>
      </c>
      <c r="D28" s="40">
        <v>38</v>
      </c>
      <c r="E28" s="41">
        <v>1</v>
      </c>
      <c r="F28" s="41">
        <v>0</v>
      </c>
      <c r="G28" s="41">
        <v>5.65</v>
      </c>
      <c r="H28" s="41">
        <v>0</v>
      </c>
      <c r="I28" s="41">
        <v>0</v>
      </c>
      <c r="J28" s="41">
        <v>3.3</v>
      </c>
      <c r="K28" s="41">
        <v>3.35</v>
      </c>
      <c r="L28" s="41">
        <v>6.65</v>
      </c>
      <c r="M28" s="42">
        <v>0.49624060150375937</v>
      </c>
      <c r="N28" s="41">
        <v>4.91</v>
      </c>
      <c r="O28" s="41">
        <f t="shared" si="4"/>
        <v>11.56</v>
      </c>
      <c r="P28" s="41">
        <f t="shared" si="7"/>
        <v>6.7256637168141591</v>
      </c>
      <c r="Q28" s="40">
        <v>-9431.5419999999995</v>
      </c>
      <c r="R28" s="40">
        <v>104422.56299999999</v>
      </c>
      <c r="S28" s="40">
        <v>81692.180999999997</v>
      </c>
      <c r="T28" s="40">
        <v>35097.472000000002</v>
      </c>
      <c r="U28" s="40">
        <v>24554.29</v>
      </c>
      <c r="V28" s="40">
        <v>186114.74400000001</v>
      </c>
      <c r="W28" s="40">
        <v>176683.20199999999</v>
      </c>
      <c r="X28" s="40">
        <f t="shared" si="0"/>
        <v>4897.7564210526316</v>
      </c>
      <c r="Y28" s="40">
        <f t="shared" si="1"/>
        <v>3327.9732105263161</v>
      </c>
      <c r="Z28" s="40">
        <f t="shared" si="2"/>
        <v>3079.7747368421051</v>
      </c>
      <c r="AA28" s="40">
        <f t="shared" si="3"/>
        <v>2747.9621842105262</v>
      </c>
    </row>
    <row r="29" spans="1:27">
      <c r="A29" s="43" t="s">
        <v>146</v>
      </c>
      <c r="B29" s="43" t="s">
        <v>143</v>
      </c>
      <c r="C29" s="43" t="s">
        <v>147</v>
      </c>
      <c r="D29" s="44">
        <v>44</v>
      </c>
      <c r="E29" s="45">
        <v>1</v>
      </c>
      <c r="F29" s="45">
        <v>0</v>
      </c>
      <c r="G29" s="45">
        <v>6.82</v>
      </c>
      <c r="H29" s="45">
        <v>0</v>
      </c>
      <c r="I29" s="45">
        <v>0</v>
      </c>
      <c r="J29" s="45">
        <v>5.28</v>
      </c>
      <c r="K29" s="45">
        <v>2.54</v>
      </c>
      <c r="L29" s="45">
        <v>7.82</v>
      </c>
      <c r="M29" s="46">
        <v>0.67519181585677746</v>
      </c>
      <c r="N29" s="45">
        <v>1.85</v>
      </c>
      <c r="O29" s="45">
        <f t="shared" si="4"/>
        <v>9.67</v>
      </c>
      <c r="P29" s="100">
        <f t="shared" si="7"/>
        <v>6.4516129032258061</v>
      </c>
      <c r="Q29" s="44">
        <v>-1316.328</v>
      </c>
      <c r="R29" s="44">
        <v>76794.732000000004</v>
      </c>
      <c r="S29" s="44">
        <v>31472.915000000001</v>
      </c>
      <c r="T29" s="44">
        <v>15365.078</v>
      </c>
      <c r="U29" s="44">
        <v>1468.5640000000001</v>
      </c>
      <c r="V29" s="44">
        <v>108267.647</v>
      </c>
      <c r="W29" s="44">
        <v>106951.319</v>
      </c>
      <c r="X29" s="44">
        <f t="shared" si="0"/>
        <v>2460.6283409090906</v>
      </c>
      <c r="Y29" s="44">
        <f t="shared" si="1"/>
        <v>2078.0455681818185</v>
      </c>
      <c r="Z29" s="44">
        <f t="shared" si="2"/>
        <v>2048.1290227272725</v>
      </c>
      <c r="AA29" s="44">
        <f t="shared" si="3"/>
        <v>1745.3348181818183</v>
      </c>
    </row>
    <row r="30" spans="1:27">
      <c r="A30" s="39" t="s">
        <v>146</v>
      </c>
      <c r="B30" s="39" t="s">
        <v>160</v>
      </c>
      <c r="C30" s="39" t="s">
        <v>161</v>
      </c>
      <c r="D30" s="40">
        <v>44</v>
      </c>
      <c r="E30" s="41">
        <v>1</v>
      </c>
      <c r="F30" s="41">
        <v>0</v>
      </c>
      <c r="G30" s="41">
        <v>4.8</v>
      </c>
      <c r="H30" s="41">
        <v>0</v>
      </c>
      <c r="I30" s="41">
        <v>1</v>
      </c>
      <c r="J30" s="41">
        <v>4.45</v>
      </c>
      <c r="K30" s="41">
        <v>2.35</v>
      </c>
      <c r="L30" s="41">
        <v>6.8</v>
      </c>
      <c r="M30" s="42">
        <v>0.65441176470588236</v>
      </c>
      <c r="N30" s="41">
        <v>5</v>
      </c>
      <c r="O30" s="41">
        <f t="shared" si="4"/>
        <v>11.8</v>
      </c>
      <c r="P30" s="41">
        <f t="shared" si="7"/>
        <v>9.1666666666666679</v>
      </c>
      <c r="Q30" s="40">
        <v>-5242.4080000000004</v>
      </c>
      <c r="R30" s="40">
        <v>115331.149</v>
      </c>
      <c r="S30" s="40">
        <v>30119.392</v>
      </c>
      <c r="T30" s="40">
        <v>11625</v>
      </c>
      <c r="U30" s="40">
        <v>0</v>
      </c>
      <c r="V30" s="40">
        <v>145450.541</v>
      </c>
      <c r="W30" s="40">
        <v>140208.133</v>
      </c>
      <c r="X30" s="40">
        <f t="shared" si="0"/>
        <v>3305.6941136363635</v>
      </c>
      <c r="Y30" s="40">
        <f t="shared" si="1"/>
        <v>3041.489568181818</v>
      </c>
      <c r="Z30" s="40">
        <f t="shared" si="2"/>
        <v>2922.3439318181818</v>
      </c>
      <c r="AA30" s="40">
        <f t="shared" si="3"/>
        <v>2621.1624772727273</v>
      </c>
    </row>
    <row r="31" spans="1:27">
      <c r="A31" s="43" t="s">
        <v>146</v>
      </c>
      <c r="B31" s="43" t="s">
        <v>248</v>
      </c>
      <c r="C31" s="43" t="s">
        <v>249</v>
      </c>
      <c r="D31" s="44">
        <v>45</v>
      </c>
      <c r="E31" s="45">
        <v>1</v>
      </c>
      <c r="F31" s="45">
        <v>0</v>
      </c>
      <c r="G31" s="45">
        <v>6.03</v>
      </c>
      <c r="H31" s="45">
        <v>1</v>
      </c>
      <c r="I31" s="45">
        <v>0</v>
      </c>
      <c r="J31" s="45">
        <v>6.41</v>
      </c>
      <c r="K31" s="45">
        <v>1.67</v>
      </c>
      <c r="L31" s="45">
        <v>8.0300000000000011</v>
      </c>
      <c r="M31" s="46">
        <v>0.79331683168316836</v>
      </c>
      <c r="N31" s="45">
        <v>3.67</v>
      </c>
      <c r="O31" s="45">
        <f t="shared" si="4"/>
        <v>11.700000000000001</v>
      </c>
      <c r="P31" s="100">
        <f t="shared" si="7"/>
        <v>6.4011379800853483</v>
      </c>
      <c r="Q31" s="44">
        <v>-5334.7889999999998</v>
      </c>
      <c r="R31" s="44">
        <v>101485.519</v>
      </c>
      <c r="S31" s="44">
        <v>119778.389</v>
      </c>
      <c r="T31" s="44">
        <v>8872.3559999999998</v>
      </c>
      <c r="U31" s="44">
        <v>38736.572</v>
      </c>
      <c r="V31" s="44">
        <v>221263.908</v>
      </c>
      <c r="W31" s="44">
        <v>215929.11900000001</v>
      </c>
      <c r="X31" s="44">
        <f t="shared" si="0"/>
        <v>4916.9757333333337</v>
      </c>
      <c r="Y31" s="44">
        <f t="shared" si="1"/>
        <v>3858.9995555555552</v>
      </c>
      <c r="Z31" s="44">
        <f t="shared" si="2"/>
        <v>3740.4486888888887</v>
      </c>
      <c r="AA31" s="44">
        <f t="shared" si="3"/>
        <v>2255.2337555555555</v>
      </c>
    </row>
    <row r="32" spans="1:27">
      <c r="A32" s="39" t="s">
        <v>146</v>
      </c>
      <c r="B32" s="39" t="s">
        <v>196</v>
      </c>
      <c r="C32" s="39" t="s">
        <v>197</v>
      </c>
      <c r="D32" s="40">
        <v>48</v>
      </c>
      <c r="E32" s="41">
        <v>1</v>
      </c>
      <c r="F32" s="41">
        <v>0</v>
      </c>
      <c r="G32" s="41">
        <v>7</v>
      </c>
      <c r="H32" s="41">
        <v>0</v>
      </c>
      <c r="I32" s="41">
        <v>0.81</v>
      </c>
      <c r="J32" s="41">
        <v>8.8000000000000007</v>
      </c>
      <c r="K32" s="41">
        <v>0</v>
      </c>
      <c r="L32" s="41">
        <v>8.81</v>
      </c>
      <c r="M32" s="42">
        <v>1</v>
      </c>
      <c r="N32" s="41">
        <v>5.2</v>
      </c>
      <c r="O32" s="41">
        <f t="shared" si="4"/>
        <v>14.010000000000002</v>
      </c>
      <c r="P32" s="41">
        <f t="shared" si="7"/>
        <v>6.8571428571428568</v>
      </c>
      <c r="Q32" s="40">
        <v>-1066.3240000000001</v>
      </c>
      <c r="R32" s="40">
        <v>118700.986</v>
      </c>
      <c r="S32" s="40">
        <v>62810.374000000003</v>
      </c>
      <c r="T32" s="40">
        <v>38992.298000000003</v>
      </c>
      <c r="U32" s="40">
        <v>5151.5190000000002</v>
      </c>
      <c r="V32" s="40">
        <v>181511.36</v>
      </c>
      <c r="W32" s="40">
        <v>180445.03599999999</v>
      </c>
      <c r="X32" s="40">
        <f t="shared" si="0"/>
        <v>3781.4866666666662</v>
      </c>
      <c r="Y32" s="40">
        <f t="shared" si="1"/>
        <v>2861.8238124999993</v>
      </c>
      <c r="Z32" s="40">
        <f t="shared" si="2"/>
        <v>2839.6087291666663</v>
      </c>
      <c r="AA32" s="40">
        <f t="shared" si="3"/>
        <v>2472.9372083333333</v>
      </c>
    </row>
    <row r="33" spans="1:27" s="16" customFormat="1">
      <c r="A33" s="51" t="s">
        <v>146</v>
      </c>
      <c r="B33" s="51" t="s">
        <v>260</v>
      </c>
      <c r="C33" s="51"/>
      <c r="D33" s="52">
        <f>SUM(D17:D32)</f>
        <v>578</v>
      </c>
      <c r="E33" s="53">
        <f t="shared" ref="E33:O33" si="8">SUM(E17:E32)</f>
        <v>14.65</v>
      </c>
      <c r="F33" s="53">
        <f t="shared" si="8"/>
        <v>0.7</v>
      </c>
      <c r="G33" s="53">
        <f t="shared" si="8"/>
        <v>91.64</v>
      </c>
      <c r="H33" s="53">
        <f t="shared" si="8"/>
        <v>3.4</v>
      </c>
      <c r="I33" s="53">
        <f t="shared" si="8"/>
        <v>3.64</v>
      </c>
      <c r="J33" s="53">
        <f t="shared" si="8"/>
        <v>79.31</v>
      </c>
      <c r="K33" s="53">
        <f t="shared" si="8"/>
        <v>33.33</v>
      </c>
      <c r="L33" s="53">
        <f t="shared" si="8"/>
        <v>114.03000000000002</v>
      </c>
      <c r="M33" s="54">
        <f>+J33/L33</f>
        <v>0.69551872314303242</v>
      </c>
      <c r="N33" s="53">
        <f t="shared" si="8"/>
        <v>66.86999999999999</v>
      </c>
      <c r="O33" s="53">
        <f t="shared" si="8"/>
        <v>180.89999999999998</v>
      </c>
      <c r="P33" s="101">
        <f>+D33/(G33+H33)</f>
        <v>6.0816498316498313</v>
      </c>
      <c r="Q33" s="52">
        <f>SUM(Q17:Q32)</f>
        <v>-124712.69939999998</v>
      </c>
      <c r="R33" s="52">
        <f t="shared" ref="R33:W33" si="9">SUM(R17:R32)</f>
        <v>1601186.1880000003</v>
      </c>
      <c r="S33" s="52">
        <f t="shared" si="9"/>
        <v>870672.74979999999</v>
      </c>
      <c r="T33" s="52">
        <f t="shared" si="9"/>
        <v>325911.565</v>
      </c>
      <c r="U33" s="52">
        <f t="shared" si="9"/>
        <v>171468.69999999998</v>
      </c>
      <c r="V33" s="52">
        <f t="shared" si="9"/>
        <v>2471858.9378</v>
      </c>
      <c r="W33" s="52">
        <f t="shared" si="9"/>
        <v>2347150.8013999998</v>
      </c>
      <c r="X33" s="52">
        <f t="shared" si="0"/>
        <v>4276.5725567474046</v>
      </c>
      <c r="Y33" s="52">
        <f t="shared" si="1"/>
        <v>3416.0530671280276</v>
      </c>
      <c r="Z33" s="52">
        <f t="shared" si="2"/>
        <v>3200.2950456747399</v>
      </c>
      <c r="AA33" s="52">
        <f t="shared" si="3"/>
        <v>2770.2183183391007</v>
      </c>
    </row>
    <row r="34" spans="1:27">
      <c r="A34" s="39" t="s">
        <v>91</v>
      </c>
      <c r="B34" s="39" t="s">
        <v>198</v>
      </c>
      <c r="C34" s="39" t="s">
        <v>199</v>
      </c>
      <c r="D34" s="40">
        <v>53</v>
      </c>
      <c r="E34" s="41">
        <v>1</v>
      </c>
      <c r="F34" s="41">
        <v>0</v>
      </c>
      <c r="G34" s="41">
        <v>9.41</v>
      </c>
      <c r="H34" s="41">
        <v>0</v>
      </c>
      <c r="I34" s="41">
        <v>0</v>
      </c>
      <c r="J34" s="41">
        <v>8.77</v>
      </c>
      <c r="K34" s="41">
        <v>1.64</v>
      </c>
      <c r="L34" s="41">
        <v>10.41</v>
      </c>
      <c r="M34" s="42">
        <v>0.84245917387127756</v>
      </c>
      <c r="N34" s="41">
        <v>1.89</v>
      </c>
      <c r="O34" s="41">
        <f t="shared" si="4"/>
        <v>12.3</v>
      </c>
      <c r="P34" s="41">
        <f>+D34/(G34+H34)</f>
        <v>5.63230605738576</v>
      </c>
      <c r="Q34" s="40">
        <v>-8598</v>
      </c>
      <c r="R34" s="40">
        <v>113198.811</v>
      </c>
      <c r="S34" s="40">
        <v>41919.201000000001</v>
      </c>
      <c r="T34" s="40">
        <v>21607</v>
      </c>
      <c r="U34" s="40">
        <v>3775.4</v>
      </c>
      <c r="V34" s="40">
        <v>155118.01199999999</v>
      </c>
      <c r="W34" s="40">
        <v>146520.01199999999</v>
      </c>
      <c r="X34" s="40">
        <f t="shared" si="0"/>
        <v>2926.7549433962263</v>
      </c>
      <c r="Y34" s="40">
        <f t="shared" si="1"/>
        <v>2447.8417358490565</v>
      </c>
      <c r="Z34" s="40">
        <f t="shared" si="2"/>
        <v>2285.6153207547168</v>
      </c>
      <c r="AA34" s="40">
        <f t="shared" si="3"/>
        <v>2135.8266226415094</v>
      </c>
    </row>
    <row r="35" spans="1:27">
      <c r="A35" s="43" t="s">
        <v>91</v>
      </c>
      <c r="B35" s="43" t="s">
        <v>250</v>
      </c>
      <c r="C35" s="43" t="s">
        <v>251</v>
      </c>
      <c r="D35" s="44">
        <v>53</v>
      </c>
      <c r="E35" s="45">
        <v>1</v>
      </c>
      <c r="F35" s="45">
        <v>1</v>
      </c>
      <c r="G35" s="45">
        <v>8.11</v>
      </c>
      <c r="H35" s="45">
        <v>0</v>
      </c>
      <c r="I35" s="45">
        <v>0</v>
      </c>
      <c r="J35" s="45">
        <v>6.53</v>
      </c>
      <c r="K35" s="45">
        <v>3.58</v>
      </c>
      <c r="L35" s="45">
        <v>10.11</v>
      </c>
      <c r="M35" s="46">
        <v>0.64589515331355096</v>
      </c>
      <c r="N35" s="45">
        <v>1.01</v>
      </c>
      <c r="O35" s="45">
        <f t="shared" si="4"/>
        <v>11.12</v>
      </c>
      <c r="P35" s="100">
        <f t="shared" ref="P35:P55" si="10">+D35/(G35+H35)</f>
        <v>6.5351418002466097</v>
      </c>
      <c r="Q35" s="44">
        <v>-5078.5590000000002</v>
      </c>
      <c r="R35" s="44">
        <v>109268.30100000001</v>
      </c>
      <c r="S35" s="44">
        <v>81366.884999999995</v>
      </c>
      <c r="T35" s="44">
        <v>15621.204</v>
      </c>
      <c r="U35" s="44">
        <v>15268.540999999999</v>
      </c>
      <c r="V35" s="44">
        <v>190635.18599999999</v>
      </c>
      <c r="W35" s="44">
        <v>185556.62700000001</v>
      </c>
      <c r="X35" s="44">
        <f t="shared" si="0"/>
        <v>3596.8903018867923</v>
      </c>
      <c r="Y35" s="44">
        <f t="shared" si="1"/>
        <v>3014.0649245283016</v>
      </c>
      <c r="Z35" s="44">
        <f t="shared" si="2"/>
        <v>2918.2430566037738</v>
      </c>
      <c r="AA35" s="44">
        <f t="shared" si="3"/>
        <v>2061.6660566037735</v>
      </c>
    </row>
    <row r="36" spans="1:27">
      <c r="A36" s="39" t="s">
        <v>91</v>
      </c>
      <c r="B36" s="39" t="s">
        <v>246</v>
      </c>
      <c r="C36" s="39" t="s">
        <v>247</v>
      </c>
      <c r="D36" s="40">
        <v>54</v>
      </c>
      <c r="E36" s="41">
        <v>0.8</v>
      </c>
      <c r="F36" s="41">
        <v>1</v>
      </c>
      <c r="G36" s="41">
        <v>7.43</v>
      </c>
      <c r="H36" s="41">
        <v>0</v>
      </c>
      <c r="I36" s="41">
        <v>1.8</v>
      </c>
      <c r="J36" s="41">
        <v>8.43</v>
      </c>
      <c r="K36" s="41">
        <v>2.6</v>
      </c>
      <c r="L36" s="41">
        <v>11.030000000000001</v>
      </c>
      <c r="M36" s="42">
        <v>0.76427923844061652</v>
      </c>
      <c r="N36" s="41">
        <v>7.63</v>
      </c>
      <c r="O36" s="41">
        <f t="shared" si="4"/>
        <v>18.66</v>
      </c>
      <c r="P36" s="41">
        <f t="shared" si="10"/>
        <v>7.2678331090174968</v>
      </c>
      <c r="Q36" s="40">
        <v>-3582.4879999999998</v>
      </c>
      <c r="R36" s="40">
        <v>153735.39600000001</v>
      </c>
      <c r="S36" s="40">
        <v>131831.20000000001</v>
      </c>
      <c r="T36" s="40">
        <v>38887.536</v>
      </c>
      <c r="U36" s="40">
        <v>18865.055</v>
      </c>
      <c r="V36" s="40">
        <v>285566.59600000002</v>
      </c>
      <c r="W36" s="40">
        <v>281984.10800000001</v>
      </c>
      <c r="X36" s="40">
        <f t="shared" si="0"/>
        <v>5288.2702962962967</v>
      </c>
      <c r="Y36" s="40">
        <f t="shared" si="1"/>
        <v>4218.7778703703707</v>
      </c>
      <c r="Z36" s="40">
        <f t="shared" si="2"/>
        <v>4152.4354999999996</v>
      </c>
      <c r="AA36" s="40">
        <f t="shared" si="3"/>
        <v>2846.9517777777778</v>
      </c>
    </row>
    <row r="37" spans="1:27">
      <c r="A37" s="43" t="s">
        <v>91</v>
      </c>
      <c r="B37" s="43" t="s">
        <v>231</v>
      </c>
      <c r="C37" s="43" t="s">
        <v>232</v>
      </c>
      <c r="D37" s="44">
        <v>61</v>
      </c>
      <c r="E37" s="45">
        <v>1</v>
      </c>
      <c r="F37" s="45">
        <v>1.1000000000000001</v>
      </c>
      <c r="G37" s="45">
        <v>7.1</v>
      </c>
      <c r="H37" s="45">
        <v>0</v>
      </c>
      <c r="I37" s="45">
        <v>0</v>
      </c>
      <c r="J37" s="45">
        <v>6.45</v>
      </c>
      <c r="K37" s="45">
        <v>2.75</v>
      </c>
      <c r="L37" s="45">
        <v>9.1999999999999993</v>
      </c>
      <c r="M37" s="46">
        <v>0.70108695652173925</v>
      </c>
      <c r="N37" s="45">
        <v>3.64</v>
      </c>
      <c r="O37" s="45">
        <f t="shared" si="4"/>
        <v>12.84</v>
      </c>
      <c r="P37" s="100">
        <f t="shared" si="10"/>
        <v>8.591549295774648</v>
      </c>
      <c r="Q37" s="44">
        <v>-10795.12</v>
      </c>
      <c r="R37" s="44">
        <v>132069.649</v>
      </c>
      <c r="S37" s="44">
        <v>51779.373</v>
      </c>
      <c r="T37" s="44">
        <v>17750.475999999999</v>
      </c>
      <c r="U37" s="44">
        <v>16306.2</v>
      </c>
      <c r="V37" s="44">
        <v>183849.022</v>
      </c>
      <c r="W37" s="44">
        <v>173053.902</v>
      </c>
      <c r="X37" s="44">
        <f t="shared" si="0"/>
        <v>3013.9183934426228</v>
      </c>
      <c r="Y37" s="44">
        <f t="shared" si="1"/>
        <v>2455.6122295081964</v>
      </c>
      <c r="Z37" s="44">
        <f t="shared" si="2"/>
        <v>2278.6430491803276</v>
      </c>
      <c r="AA37" s="44">
        <f t="shared" si="3"/>
        <v>2165.076213114754</v>
      </c>
    </row>
    <row r="38" spans="1:27">
      <c r="A38" s="39" t="s">
        <v>91</v>
      </c>
      <c r="B38" s="39" t="s">
        <v>213</v>
      </c>
      <c r="C38" s="39" t="s">
        <v>219</v>
      </c>
      <c r="D38" s="40">
        <v>63</v>
      </c>
      <c r="E38" s="41">
        <v>0.9</v>
      </c>
      <c r="F38" s="41">
        <v>1</v>
      </c>
      <c r="G38" s="41">
        <v>12.03</v>
      </c>
      <c r="H38" s="41">
        <v>1</v>
      </c>
      <c r="I38" s="41">
        <v>1</v>
      </c>
      <c r="J38" s="41">
        <v>11.03</v>
      </c>
      <c r="K38" s="41">
        <v>4.9000000000000004</v>
      </c>
      <c r="L38" s="41">
        <v>15.93</v>
      </c>
      <c r="M38" s="42">
        <v>0.69240426867545513</v>
      </c>
      <c r="N38" s="41">
        <v>7.5</v>
      </c>
      <c r="O38" s="41">
        <f t="shared" si="4"/>
        <v>23.43</v>
      </c>
      <c r="P38" s="41">
        <f t="shared" si="10"/>
        <v>4.8349961627014588</v>
      </c>
      <c r="Q38" s="40">
        <v>-3907.1210000000001</v>
      </c>
      <c r="R38" s="40">
        <v>170367.92199999999</v>
      </c>
      <c r="S38" s="40">
        <v>29612.760999999999</v>
      </c>
      <c r="T38" s="40">
        <v>9492</v>
      </c>
      <c r="U38" s="40">
        <v>94.406000000000006</v>
      </c>
      <c r="V38" s="40">
        <v>199980.68299999999</v>
      </c>
      <c r="W38" s="40">
        <v>196073.56200000001</v>
      </c>
      <c r="X38" s="40">
        <f t="shared" si="0"/>
        <v>3174.2965555555552</v>
      </c>
      <c r="Y38" s="40">
        <f t="shared" si="1"/>
        <v>3022.1313809523808</v>
      </c>
      <c r="Z38" s="40">
        <f t="shared" si="2"/>
        <v>2960.1135873015874</v>
      </c>
      <c r="AA38" s="40">
        <f t="shared" si="3"/>
        <v>2704.2527301587302</v>
      </c>
    </row>
    <row r="39" spans="1:27">
      <c r="A39" s="43" t="s">
        <v>91</v>
      </c>
      <c r="B39" s="43" t="s">
        <v>194</v>
      </c>
      <c r="C39" s="43" t="s">
        <v>195</v>
      </c>
      <c r="D39" s="44">
        <v>65</v>
      </c>
      <c r="E39" s="45">
        <v>1</v>
      </c>
      <c r="F39" s="45">
        <v>1</v>
      </c>
      <c r="G39" s="45">
        <v>7.64</v>
      </c>
      <c r="H39" s="45">
        <v>0</v>
      </c>
      <c r="I39" s="45">
        <v>1</v>
      </c>
      <c r="J39" s="45">
        <v>9.89</v>
      </c>
      <c r="K39" s="45">
        <v>0.75</v>
      </c>
      <c r="L39" s="45">
        <v>10.64</v>
      </c>
      <c r="M39" s="46">
        <v>0.92951127819548873</v>
      </c>
      <c r="N39" s="45">
        <v>6</v>
      </c>
      <c r="O39" s="45">
        <f t="shared" si="4"/>
        <v>16.64</v>
      </c>
      <c r="P39" s="100">
        <f t="shared" si="10"/>
        <v>8.5078534031413611</v>
      </c>
      <c r="Q39" s="44">
        <v>-24861.54</v>
      </c>
      <c r="R39" s="44">
        <v>158671.77100000001</v>
      </c>
      <c r="S39" s="44">
        <v>90353.03</v>
      </c>
      <c r="T39" s="44">
        <v>37269.455999999998</v>
      </c>
      <c r="U39" s="44">
        <v>17966.760999999999</v>
      </c>
      <c r="V39" s="44">
        <v>249024.80100000001</v>
      </c>
      <c r="W39" s="44">
        <v>224668.261</v>
      </c>
      <c r="X39" s="44">
        <f t="shared" si="0"/>
        <v>3831.1507846153845</v>
      </c>
      <c r="Y39" s="44">
        <f t="shared" si="1"/>
        <v>2981.3628307692306</v>
      </c>
      <c r="Z39" s="44">
        <f t="shared" si="2"/>
        <v>2606.6468307692307</v>
      </c>
      <c r="AA39" s="44">
        <f t="shared" si="3"/>
        <v>2441.1041692307695</v>
      </c>
    </row>
    <row r="40" spans="1:27">
      <c r="A40" s="39" t="s">
        <v>91</v>
      </c>
      <c r="B40" s="39" t="s">
        <v>205</v>
      </c>
      <c r="C40" s="39" t="s">
        <v>206</v>
      </c>
      <c r="D40" s="40">
        <v>68</v>
      </c>
      <c r="E40" s="41">
        <v>1</v>
      </c>
      <c r="F40" s="41">
        <v>0</v>
      </c>
      <c r="G40" s="41">
        <v>10.59</v>
      </c>
      <c r="H40" s="41">
        <v>2</v>
      </c>
      <c r="I40" s="41">
        <v>0</v>
      </c>
      <c r="J40" s="41">
        <v>7.4</v>
      </c>
      <c r="K40" s="41">
        <v>6.19</v>
      </c>
      <c r="L40" s="41">
        <v>13.59</v>
      </c>
      <c r="M40" s="42">
        <v>0.54451802796173665</v>
      </c>
      <c r="N40" s="41">
        <v>3.6</v>
      </c>
      <c r="O40" s="41">
        <f t="shared" si="4"/>
        <v>17.190000000000001</v>
      </c>
      <c r="P40" s="41">
        <f t="shared" si="10"/>
        <v>5.4011119936457508</v>
      </c>
      <c r="Q40" s="40">
        <v>-22116.282999999999</v>
      </c>
      <c r="R40" s="40">
        <v>139522.761</v>
      </c>
      <c r="S40" s="40">
        <v>49644.082999999999</v>
      </c>
      <c r="T40" s="40">
        <v>34428.406999999999</v>
      </c>
      <c r="U40" s="40">
        <v>0</v>
      </c>
      <c r="V40" s="40">
        <v>189166.84400000001</v>
      </c>
      <c r="W40" s="40">
        <v>167050.56099999999</v>
      </c>
      <c r="X40" s="40">
        <f t="shared" si="0"/>
        <v>2781.8653529411768</v>
      </c>
      <c r="Y40" s="40">
        <f t="shared" si="1"/>
        <v>2275.5652500000001</v>
      </c>
      <c r="Z40" s="40">
        <f t="shared" si="2"/>
        <v>1950.3257941176469</v>
      </c>
      <c r="AA40" s="40">
        <f t="shared" si="3"/>
        <v>2051.8053088235292</v>
      </c>
    </row>
    <row r="41" spans="1:27">
      <c r="A41" s="43" t="s">
        <v>91</v>
      </c>
      <c r="B41" s="43" t="s">
        <v>202</v>
      </c>
      <c r="C41" s="43" t="s">
        <v>203</v>
      </c>
      <c r="D41" s="44">
        <v>71</v>
      </c>
      <c r="E41" s="45">
        <v>0.7</v>
      </c>
      <c r="F41" s="45">
        <v>0</v>
      </c>
      <c r="G41" s="45">
        <v>9.31</v>
      </c>
      <c r="H41" s="45">
        <v>2.65</v>
      </c>
      <c r="I41" s="45">
        <v>1</v>
      </c>
      <c r="J41" s="45">
        <v>12.41</v>
      </c>
      <c r="K41" s="45">
        <v>1.25</v>
      </c>
      <c r="L41" s="45">
        <v>13.66</v>
      </c>
      <c r="M41" s="46">
        <v>0.90849194729136162</v>
      </c>
      <c r="N41" s="45">
        <v>9.64</v>
      </c>
      <c r="O41" s="45">
        <f t="shared" si="4"/>
        <v>23.3</v>
      </c>
      <c r="P41" s="100">
        <f t="shared" si="10"/>
        <v>5.9364548494983271</v>
      </c>
      <c r="Q41" s="44">
        <v>-16681.758000000002</v>
      </c>
      <c r="R41" s="44">
        <v>201904.8</v>
      </c>
      <c r="S41" s="44">
        <v>91398.989000000001</v>
      </c>
      <c r="T41" s="44">
        <v>0</v>
      </c>
      <c r="U41" s="44">
        <v>31361.38</v>
      </c>
      <c r="V41" s="44">
        <v>293303.78899999999</v>
      </c>
      <c r="W41" s="44">
        <v>276622.03100000002</v>
      </c>
      <c r="X41" s="44">
        <f t="shared" si="0"/>
        <v>4131.0392816901403</v>
      </c>
      <c r="Y41" s="44">
        <f t="shared" si="1"/>
        <v>3689.3297042253521</v>
      </c>
      <c r="Z41" s="44">
        <f t="shared" si="2"/>
        <v>3454.3753661971832</v>
      </c>
      <c r="AA41" s="44">
        <f t="shared" si="3"/>
        <v>2843.7295774647887</v>
      </c>
    </row>
    <row r="42" spans="1:27">
      <c r="A42" s="39" t="s">
        <v>91</v>
      </c>
      <c r="B42" s="39" t="s">
        <v>162</v>
      </c>
      <c r="C42" s="39" t="s">
        <v>164</v>
      </c>
      <c r="D42" s="40">
        <v>76</v>
      </c>
      <c r="E42" s="41">
        <v>1</v>
      </c>
      <c r="F42" s="41">
        <v>1</v>
      </c>
      <c r="G42" s="41">
        <v>9.66</v>
      </c>
      <c r="H42" s="41">
        <v>1</v>
      </c>
      <c r="I42" s="41">
        <v>0</v>
      </c>
      <c r="J42" s="41">
        <v>12.66</v>
      </c>
      <c r="K42" s="41">
        <v>0</v>
      </c>
      <c r="L42" s="41">
        <v>12.66</v>
      </c>
      <c r="M42" s="42">
        <v>1</v>
      </c>
      <c r="N42" s="41">
        <v>7.9</v>
      </c>
      <c r="O42" s="41">
        <f t="shared" si="4"/>
        <v>20.560000000000002</v>
      </c>
      <c r="P42" s="41">
        <f t="shared" si="10"/>
        <v>7.1294559099437151</v>
      </c>
      <c r="Q42" s="40">
        <v>-25426.425999999999</v>
      </c>
      <c r="R42" s="40">
        <v>165808.77299999999</v>
      </c>
      <c r="S42" s="40">
        <v>101360.421</v>
      </c>
      <c r="T42" s="40">
        <v>29040</v>
      </c>
      <c r="U42" s="40">
        <v>39986.159</v>
      </c>
      <c r="V42" s="40">
        <v>267169.19400000002</v>
      </c>
      <c r="W42" s="40">
        <v>241784.03</v>
      </c>
      <c r="X42" s="40">
        <f t="shared" si="0"/>
        <v>3515.3841315789477</v>
      </c>
      <c r="Y42" s="40">
        <f t="shared" si="1"/>
        <v>2607.1451973684216</v>
      </c>
      <c r="Z42" s="40">
        <f t="shared" si="2"/>
        <v>2273.1298815789473</v>
      </c>
      <c r="AA42" s="40">
        <f t="shared" si="3"/>
        <v>2181.6943815789473</v>
      </c>
    </row>
    <row r="43" spans="1:27">
      <c r="A43" s="43" t="s">
        <v>91</v>
      </c>
      <c r="B43" s="43" t="s">
        <v>170</v>
      </c>
      <c r="C43" s="43" t="s">
        <v>171</v>
      </c>
      <c r="D43" s="44">
        <v>77</v>
      </c>
      <c r="E43" s="45">
        <v>1</v>
      </c>
      <c r="F43" s="45">
        <v>1</v>
      </c>
      <c r="G43" s="45">
        <v>12.93</v>
      </c>
      <c r="H43" s="45">
        <v>1</v>
      </c>
      <c r="I43" s="45">
        <v>0</v>
      </c>
      <c r="J43" s="45">
        <v>8.9</v>
      </c>
      <c r="K43" s="45">
        <v>7.03</v>
      </c>
      <c r="L43" s="45">
        <v>15.93</v>
      </c>
      <c r="M43" s="46">
        <v>0.55869428750784689</v>
      </c>
      <c r="N43" s="45">
        <v>5.2</v>
      </c>
      <c r="O43" s="45">
        <f t="shared" si="4"/>
        <v>21.13</v>
      </c>
      <c r="P43" s="100">
        <f t="shared" si="10"/>
        <v>5.5276381909547743</v>
      </c>
      <c r="Q43" s="44">
        <v>-45102.95</v>
      </c>
      <c r="R43" s="44">
        <v>164473.78</v>
      </c>
      <c r="S43" s="44">
        <v>34985.351000000002</v>
      </c>
      <c r="T43" s="44">
        <v>9094.5</v>
      </c>
      <c r="U43" s="44">
        <v>126.20099999999999</v>
      </c>
      <c r="V43" s="44">
        <v>199459.13099999999</v>
      </c>
      <c r="W43" s="44">
        <v>154356.18100000001</v>
      </c>
      <c r="X43" s="44">
        <f t="shared" si="0"/>
        <v>2590.3783246753246</v>
      </c>
      <c r="Y43" s="44">
        <f t="shared" si="1"/>
        <v>2470.6289610389608</v>
      </c>
      <c r="Z43" s="44">
        <f t="shared" si="2"/>
        <v>1884.8763636363637</v>
      </c>
      <c r="AA43" s="44">
        <f t="shared" si="3"/>
        <v>2136.0231168831169</v>
      </c>
    </row>
    <row r="44" spans="1:27">
      <c r="A44" s="39" t="s">
        <v>91</v>
      </c>
      <c r="B44" s="39" t="s">
        <v>220</v>
      </c>
      <c r="C44" s="39" t="s">
        <v>221</v>
      </c>
      <c r="D44" s="40">
        <v>78</v>
      </c>
      <c r="E44" s="41">
        <v>1</v>
      </c>
      <c r="F44" s="41">
        <v>1</v>
      </c>
      <c r="G44" s="41">
        <v>10.61</v>
      </c>
      <c r="H44" s="41">
        <v>1</v>
      </c>
      <c r="I44" s="41">
        <v>0</v>
      </c>
      <c r="J44" s="41">
        <v>12</v>
      </c>
      <c r="K44" s="41">
        <v>2.61</v>
      </c>
      <c r="L44" s="41">
        <v>13.61</v>
      </c>
      <c r="M44" s="42">
        <v>0.82135523613963046</v>
      </c>
      <c r="N44" s="41">
        <v>8.93</v>
      </c>
      <c r="O44" s="41">
        <f t="shared" si="4"/>
        <v>22.54</v>
      </c>
      <c r="P44" s="41">
        <f t="shared" si="10"/>
        <v>6.7183462532299743</v>
      </c>
      <c r="Q44" s="40">
        <v>-8063.7579999999998</v>
      </c>
      <c r="R44" s="40">
        <v>189833.236</v>
      </c>
      <c r="S44" s="40">
        <v>91447.93</v>
      </c>
      <c r="T44" s="40">
        <v>44793.756000000001</v>
      </c>
      <c r="U44" s="40">
        <v>12986.218000000001</v>
      </c>
      <c r="V44" s="40">
        <v>281281.16600000003</v>
      </c>
      <c r="W44" s="40">
        <v>273217.408</v>
      </c>
      <c r="X44" s="40">
        <f t="shared" si="0"/>
        <v>3606.1687948717954</v>
      </c>
      <c r="Y44" s="40">
        <f t="shared" si="1"/>
        <v>2865.3998974358979</v>
      </c>
      <c r="Z44" s="40">
        <f t="shared" si="2"/>
        <v>2762.0183846153845</v>
      </c>
      <c r="AA44" s="40">
        <f t="shared" si="3"/>
        <v>2433.7594358974361</v>
      </c>
    </row>
    <row r="45" spans="1:27">
      <c r="A45" s="43" t="s">
        <v>91</v>
      </c>
      <c r="B45" s="43" t="s">
        <v>237</v>
      </c>
      <c r="C45" s="43" t="s">
        <v>239</v>
      </c>
      <c r="D45" s="44">
        <v>81</v>
      </c>
      <c r="E45" s="45">
        <v>1</v>
      </c>
      <c r="F45" s="45">
        <v>1</v>
      </c>
      <c r="G45" s="45">
        <v>9.51</v>
      </c>
      <c r="H45" s="45">
        <v>0</v>
      </c>
      <c r="I45" s="45">
        <v>0</v>
      </c>
      <c r="J45" s="45">
        <v>8.07</v>
      </c>
      <c r="K45" s="45">
        <v>3.44</v>
      </c>
      <c r="L45" s="45">
        <v>11.51</v>
      </c>
      <c r="M45" s="46">
        <v>0.7011294526498697</v>
      </c>
      <c r="N45" s="45">
        <v>5.75</v>
      </c>
      <c r="O45" s="45">
        <f t="shared" si="4"/>
        <v>17.259999999999998</v>
      </c>
      <c r="P45" s="100">
        <f t="shared" si="10"/>
        <v>8.517350157728707</v>
      </c>
      <c r="Q45" s="44">
        <v>-31387.794000000002</v>
      </c>
      <c r="R45" s="44">
        <v>135615.58100000001</v>
      </c>
      <c r="S45" s="44">
        <v>88707.016000000003</v>
      </c>
      <c r="T45" s="44">
        <v>31666.358</v>
      </c>
      <c r="U45" s="44">
        <v>0</v>
      </c>
      <c r="V45" s="44">
        <v>224322.59700000001</v>
      </c>
      <c r="W45" s="44">
        <v>192934.80300000001</v>
      </c>
      <c r="X45" s="44">
        <f t="shared" si="0"/>
        <v>2769.414777777778</v>
      </c>
      <c r="Y45" s="44">
        <f t="shared" si="1"/>
        <v>2378.4720864197529</v>
      </c>
      <c r="Z45" s="44">
        <f t="shared" si="2"/>
        <v>1990.9684567901236</v>
      </c>
      <c r="AA45" s="44">
        <f t="shared" si="3"/>
        <v>1674.2664320987656</v>
      </c>
    </row>
    <row r="46" spans="1:27">
      <c r="A46" s="39" t="s">
        <v>91</v>
      </c>
      <c r="B46" s="39" t="s">
        <v>250</v>
      </c>
      <c r="C46" s="39" t="s">
        <v>252</v>
      </c>
      <c r="D46" s="40">
        <v>81</v>
      </c>
      <c r="E46" s="41">
        <v>0.9</v>
      </c>
      <c r="F46" s="41">
        <v>1</v>
      </c>
      <c r="G46" s="41">
        <v>10.98</v>
      </c>
      <c r="H46" s="41">
        <v>0</v>
      </c>
      <c r="I46" s="41">
        <v>1.07</v>
      </c>
      <c r="J46" s="41">
        <v>13.31</v>
      </c>
      <c r="K46" s="41">
        <v>0.64</v>
      </c>
      <c r="L46" s="41">
        <v>13.950000000000001</v>
      </c>
      <c r="M46" s="42">
        <v>0.9541218637992831</v>
      </c>
      <c r="N46" s="41">
        <v>5.2</v>
      </c>
      <c r="O46" s="41">
        <f t="shared" si="4"/>
        <v>19.150000000000002</v>
      </c>
      <c r="P46" s="41">
        <f t="shared" si="10"/>
        <v>7.3770491803278686</v>
      </c>
      <c r="Q46" s="40">
        <v>-18473.812000000002</v>
      </c>
      <c r="R46" s="40">
        <v>175886.94200000001</v>
      </c>
      <c r="S46" s="40">
        <v>105156.19899999999</v>
      </c>
      <c r="T46" s="40">
        <v>27869.022000000001</v>
      </c>
      <c r="U46" s="40">
        <v>23309.412</v>
      </c>
      <c r="V46" s="40">
        <v>281043.141</v>
      </c>
      <c r="W46" s="40">
        <v>262569.32900000003</v>
      </c>
      <c r="X46" s="40">
        <f t="shared" si="0"/>
        <v>3469.6684074074074</v>
      </c>
      <c r="Y46" s="40">
        <f t="shared" si="1"/>
        <v>2837.8358888888888</v>
      </c>
      <c r="Z46" s="40">
        <f t="shared" si="2"/>
        <v>2609.7641358024694</v>
      </c>
      <c r="AA46" s="40">
        <f t="shared" si="3"/>
        <v>2171.443728395062</v>
      </c>
    </row>
    <row r="47" spans="1:27">
      <c r="A47" s="43" t="s">
        <v>91</v>
      </c>
      <c r="B47" s="43" t="s">
        <v>139</v>
      </c>
      <c r="C47" s="43" t="s">
        <v>140</v>
      </c>
      <c r="D47" s="44">
        <v>82</v>
      </c>
      <c r="E47" s="45">
        <v>0.8</v>
      </c>
      <c r="F47" s="45">
        <v>1</v>
      </c>
      <c r="G47" s="45">
        <v>9.07</v>
      </c>
      <c r="H47" s="45">
        <v>0.33</v>
      </c>
      <c r="I47" s="45">
        <v>1</v>
      </c>
      <c r="J47" s="45">
        <v>9.19</v>
      </c>
      <c r="K47" s="45">
        <v>3.01</v>
      </c>
      <c r="L47" s="45">
        <v>12.200000000000001</v>
      </c>
      <c r="M47" s="46">
        <v>0.75327868852459012</v>
      </c>
      <c r="N47" s="45">
        <v>6.62</v>
      </c>
      <c r="O47" s="45">
        <f t="shared" si="4"/>
        <v>18.82</v>
      </c>
      <c r="P47" s="100">
        <f t="shared" si="10"/>
        <v>8.7234042553191493</v>
      </c>
      <c r="Q47" s="44">
        <v>-13037.339</v>
      </c>
      <c r="R47" s="44">
        <v>184792.08499999999</v>
      </c>
      <c r="S47" s="44">
        <v>88088.186000000002</v>
      </c>
      <c r="T47" s="44">
        <v>28053.06</v>
      </c>
      <c r="U47" s="44">
        <v>34350.756999999998</v>
      </c>
      <c r="V47" s="44">
        <v>272880.27100000001</v>
      </c>
      <c r="W47" s="44">
        <v>259842.932</v>
      </c>
      <c r="X47" s="44">
        <f t="shared" si="0"/>
        <v>3327.8081829268294</v>
      </c>
      <c r="Y47" s="44">
        <f t="shared" si="1"/>
        <v>2566.7860243902442</v>
      </c>
      <c r="Z47" s="44">
        <f t="shared" si="2"/>
        <v>2407.7940853658533</v>
      </c>
      <c r="AA47" s="44">
        <f t="shared" si="3"/>
        <v>2253.562012195122</v>
      </c>
    </row>
    <row r="48" spans="1:27">
      <c r="A48" s="39" t="s">
        <v>91</v>
      </c>
      <c r="B48" s="39" t="s">
        <v>125</v>
      </c>
      <c r="C48" s="39" t="s">
        <v>126</v>
      </c>
      <c r="D48" s="40">
        <v>85</v>
      </c>
      <c r="E48" s="41">
        <v>1</v>
      </c>
      <c r="F48" s="41">
        <v>1</v>
      </c>
      <c r="G48" s="41">
        <v>8.8000000000000007</v>
      </c>
      <c r="H48" s="41">
        <v>0</v>
      </c>
      <c r="I48" s="41">
        <v>1</v>
      </c>
      <c r="J48" s="41">
        <v>11</v>
      </c>
      <c r="K48" s="41">
        <v>0.8</v>
      </c>
      <c r="L48" s="41">
        <v>11.8</v>
      </c>
      <c r="M48" s="42">
        <v>0.93220338983050843</v>
      </c>
      <c r="N48" s="41">
        <v>8.2200000000000006</v>
      </c>
      <c r="O48" s="41">
        <f t="shared" si="4"/>
        <v>20.020000000000003</v>
      </c>
      <c r="P48" s="41">
        <f t="shared" si="10"/>
        <v>9.6590909090909083</v>
      </c>
      <c r="Q48" s="40">
        <v>-8609.2870000000003</v>
      </c>
      <c r="R48" s="40">
        <v>178546.997</v>
      </c>
      <c r="S48" s="40">
        <v>135320.245</v>
      </c>
      <c r="T48" s="40">
        <v>66845.604000000007</v>
      </c>
      <c r="U48" s="40">
        <v>29455.047999999999</v>
      </c>
      <c r="V48" s="40">
        <v>313867.24200000003</v>
      </c>
      <c r="W48" s="40">
        <v>305257.95500000002</v>
      </c>
      <c r="X48" s="40">
        <f t="shared" si="0"/>
        <v>3692.5557882352946</v>
      </c>
      <c r="Y48" s="40">
        <f t="shared" si="1"/>
        <v>2559.6069411764711</v>
      </c>
      <c r="Z48" s="40">
        <f t="shared" si="2"/>
        <v>2458.3212117647063</v>
      </c>
      <c r="AA48" s="40">
        <f t="shared" si="3"/>
        <v>2100.5529058823531</v>
      </c>
    </row>
    <row r="49" spans="1:27">
      <c r="A49" s="43" t="s">
        <v>91</v>
      </c>
      <c r="B49" s="43" t="s">
        <v>85</v>
      </c>
      <c r="C49" s="43" t="s">
        <v>92</v>
      </c>
      <c r="D49" s="44">
        <v>89</v>
      </c>
      <c r="E49" s="45">
        <v>0.5</v>
      </c>
      <c r="F49" s="45">
        <v>1</v>
      </c>
      <c r="G49" s="45">
        <v>8.02</v>
      </c>
      <c r="H49" s="45">
        <v>0.5</v>
      </c>
      <c r="I49" s="45">
        <v>0</v>
      </c>
      <c r="J49" s="45">
        <v>9.02</v>
      </c>
      <c r="K49" s="45">
        <v>1</v>
      </c>
      <c r="L49" s="45">
        <v>10.02</v>
      </c>
      <c r="M49" s="46">
        <v>0.90019960079840322</v>
      </c>
      <c r="N49" s="45">
        <v>9.65</v>
      </c>
      <c r="O49" s="45">
        <f t="shared" si="4"/>
        <v>19.670000000000002</v>
      </c>
      <c r="P49" s="100">
        <f t="shared" si="10"/>
        <v>10.446009389671362</v>
      </c>
      <c r="Q49" s="44">
        <v>-265</v>
      </c>
      <c r="R49" s="44">
        <v>146677.897</v>
      </c>
      <c r="S49" s="44">
        <v>92085.114000000001</v>
      </c>
      <c r="T49" s="44">
        <v>57678.42</v>
      </c>
      <c r="U49" s="44">
        <v>0</v>
      </c>
      <c r="V49" s="44">
        <v>238763.011</v>
      </c>
      <c r="W49" s="44">
        <v>238498.011</v>
      </c>
      <c r="X49" s="44">
        <f t="shared" si="0"/>
        <v>2682.7304606741573</v>
      </c>
      <c r="Y49" s="44">
        <f t="shared" si="1"/>
        <v>2034.6583258426967</v>
      </c>
      <c r="Z49" s="44">
        <f t="shared" si="2"/>
        <v>2031.6807977528092</v>
      </c>
      <c r="AA49" s="44">
        <f t="shared" si="3"/>
        <v>1648.0662584269662</v>
      </c>
    </row>
    <row r="50" spans="1:27">
      <c r="A50" s="39" t="s">
        <v>91</v>
      </c>
      <c r="B50" s="39" t="s">
        <v>213</v>
      </c>
      <c r="C50" s="39" t="s">
        <v>215</v>
      </c>
      <c r="D50" s="40">
        <v>90</v>
      </c>
      <c r="E50" s="41">
        <v>0.65</v>
      </c>
      <c r="F50" s="41">
        <v>1</v>
      </c>
      <c r="G50" s="41">
        <v>11.22</v>
      </c>
      <c r="H50" s="41">
        <v>0</v>
      </c>
      <c r="I50" s="41">
        <v>0</v>
      </c>
      <c r="J50" s="41">
        <v>3.98</v>
      </c>
      <c r="K50" s="41">
        <v>8.89</v>
      </c>
      <c r="L50" s="41">
        <v>12.870000000000001</v>
      </c>
      <c r="M50" s="42">
        <v>0.30924630924630925</v>
      </c>
      <c r="N50" s="41">
        <v>7.74</v>
      </c>
      <c r="O50" s="41">
        <f t="shared" si="4"/>
        <v>20.61</v>
      </c>
      <c r="P50" s="41">
        <f t="shared" si="10"/>
        <v>8.0213903743315509</v>
      </c>
      <c r="Q50" s="40">
        <v>-13566.844999999999</v>
      </c>
      <c r="R50" s="40">
        <v>172533.63200000001</v>
      </c>
      <c r="S50" s="40">
        <v>64220.877</v>
      </c>
      <c r="T50" s="40">
        <v>13492</v>
      </c>
      <c r="U50" s="40">
        <v>12160.049000000001</v>
      </c>
      <c r="V50" s="40">
        <v>236754.50899999999</v>
      </c>
      <c r="W50" s="40">
        <v>223187.66399999999</v>
      </c>
      <c r="X50" s="40">
        <f t="shared" si="0"/>
        <v>2630.6056555555556</v>
      </c>
      <c r="Y50" s="40">
        <f t="shared" si="1"/>
        <v>2345.5828888888886</v>
      </c>
      <c r="Z50" s="40">
        <f t="shared" si="2"/>
        <v>2194.8401666666664</v>
      </c>
      <c r="AA50" s="40">
        <f t="shared" si="3"/>
        <v>1917.0403555555556</v>
      </c>
    </row>
    <row r="51" spans="1:27">
      <c r="A51" s="43" t="s">
        <v>91</v>
      </c>
      <c r="B51" s="43" t="s">
        <v>153</v>
      </c>
      <c r="C51" s="43" t="s">
        <v>155</v>
      </c>
      <c r="D51" s="44">
        <v>91</v>
      </c>
      <c r="E51" s="45">
        <v>0.9</v>
      </c>
      <c r="F51" s="45">
        <v>0</v>
      </c>
      <c r="G51" s="45">
        <v>9.8800000000000008</v>
      </c>
      <c r="H51" s="45">
        <v>0.5</v>
      </c>
      <c r="I51" s="45">
        <v>1</v>
      </c>
      <c r="J51" s="45">
        <v>5.15</v>
      </c>
      <c r="K51" s="45">
        <v>7.13</v>
      </c>
      <c r="L51" s="45">
        <v>12.280000000000001</v>
      </c>
      <c r="M51" s="46">
        <v>0.41938110749185664</v>
      </c>
      <c r="N51" s="45">
        <v>8.0500000000000007</v>
      </c>
      <c r="O51" s="45">
        <f t="shared" si="4"/>
        <v>20.330000000000002</v>
      </c>
      <c r="P51" s="100">
        <f t="shared" si="10"/>
        <v>8.7668593448940264</v>
      </c>
      <c r="Q51" s="44">
        <v>-6379.3159999999998</v>
      </c>
      <c r="R51" s="44">
        <v>210122.23800000001</v>
      </c>
      <c r="S51" s="44">
        <v>57877.906000000003</v>
      </c>
      <c r="T51" s="44">
        <v>29973.538</v>
      </c>
      <c r="U51" s="44">
        <v>0</v>
      </c>
      <c r="V51" s="44">
        <v>268000.14399999997</v>
      </c>
      <c r="W51" s="44">
        <v>261620.82800000001</v>
      </c>
      <c r="X51" s="44">
        <f t="shared" si="0"/>
        <v>2945.0565274725273</v>
      </c>
      <c r="Y51" s="44">
        <f t="shared" si="1"/>
        <v>2615.6769890109886</v>
      </c>
      <c r="Z51" s="44">
        <f t="shared" si="2"/>
        <v>2545.5746153846153</v>
      </c>
      <c r="AA51" s="44">
        <f t="shared" si="3"/>
        <v>2309.0355824175826</v>
      </c>
    </row>
    <row r="52" spans="1:27">
      <c r="A52" s="39" t="s">
        <v>91</v>
      </c>
      <c r="B52" s="39" t="s">
        <v>207</v>
      </c>
      <c r="C52" s="39" t="s">
        <v>208</v>
      </c>
      <c r="D52" s="40">
        <v>91</v>
      </c>
      <c r="E52" s="41">
        <v>1</v>
      </c>
      <c r="F52" s="41">
        <v>1</v>
      </c>
      <c r="G52" s="41">
        <v>11.73</v>
      </c>
      <c r="H52" s="41">
        <v>0</v>
      </c>
      <c r="I52" s="41">
        <v>1</v>
      </c>
      <c r="J52" s="41">
        <v>8.5399999999999991</v>
      </c>
      <c r="K52" s="41">
        <v>6.19</v>
      </c>
      <c r="L52" s="41">
        <v>14.73</v>
      </c>
      <c r="M52" s="42">
        <v>0.57976917854718257</v>
      </c>
      <c r="N52" s="41">
        <v>8.61</v>
      </c>
      <c r="O52" s="41">
        <f t="shared" si="4"/>
        <v>23.34</v>
      </c>
      <c r="P52" s="41">
        <f t="shared" si="10"/>
        <v>7.7578857630008526</v>
      </c>
      <c r="Q52" s="40">
        <v>-10656.704</v>
      </c>
      <c r="R52" s="40">
        <v>190181.139</v>
      </c>
      <c r="S52" s="40">
        <v>152435.984</v>
      </c>
      <c r="T52" s="40">
        <v>106289.064</v>
      </c>
      <c r="U52" s="40">
        <v>0</v>
      </c>
      <c r="V52" s="40">
        <v>342617.12300000002</v>
      </c>
      <c r="W52" s="40">
        <v>331969.99</v>
      </c>
      <c r="X52" s="40">
        <f t="shared" si="0"/>
        <v>3765.02332967033</v>
      </c>
      <c r="Y52" s="40">
        <f t="shared" si="1"/>
        <v>2597.0116373626374</v>
      </c>
      <c r="Z52" s="40">
        <f t="shared" si="2"/>
        <v>2480.0101758241758</v>
      </c>
      <c r="AA52" s="40">
        <f t="shared" si="3"/>
        <v>2089.9026263736264</v>
      </c>
    </row>
    <row r="53" spans="1:27">
      <c r="A53" s="43" t="s">
        <v>91</v>
      </c>
      <c r="B53" s="43" t="s">
        <v>213</v>
      </c>
      <c r="C53" s="43" t="s">
        <v>216</v>
      </c>
      <c r="D53" s="44">
        <v>92</v>
      </c>
      <c r="E53" s="45">
        <v>1</v>
      </c>
      <c r="F53" s="45">
        <v>0</v>
      </c>
      <c r="G53" s="45">
        <v>13.5</v>
      </c>
      <c r="H53" s="45">
        <v>1</v>
      </c>
      <c r="I53" s="45">
        <v>0.7</v>
      </c>
      <c r="J53" s="45">
        <v>12.03</v>
      </c>
      <c r="K53" s="45">
        <v>4.17</v>
      </c>
      <c r="L53" s="45">
        <v>16.2</v>
      </c>
      <c r="M53" s="46">
        <v>0.74259259259259258</v>
      </c>
      <c r="N53" s="45">
        <v>6.95</v>
      </c>
      <c r="O53" s="45">
        <f t="shared" si="4"/>
        <v>23.15</v>
      </c>
      <c r="P53" s="100">
        <f t="shared" si="10"/>
        <v>6.3448275862068968</v>
      </c>
      <c r="Q53" s="44">
        <v>-2253.69</v>
      </c>
      <c r="R53" s="44">
        <v>194391.13500000001</v>
      </c>
      <c r="S53" s="44">
        <v>66658.797000000006</v>
      </c>
      <c r="T53" s="44">
        <v>51967</v>
      </c>
      <c r="U53" s="44">
        <v>0</v>
      </c>
      <c r="V53" s="44">
        <v>261049.932</v>
      </c>
      <c r="W53" s="44">
        <v>258796.242</v>
      </c>
      <c r="X53" s="44">
        <f t="shared" si="0"/>
        <v>2837.4992608695652</v>
      </c>
      <c r="Y53" s="44">
        <f t="shared" si="1"/>
        <v>2272.6405652173912</v>
      </c>
      <c r="Z53" s="44">
        <f t="shared" si="2"/>
        <v>2248.1439347826085</v>
      </c>
      <c r="AA53" s="44">
        <f t="shared" si="3"/>
        <v>2112.9471195652177</v>
      </c>
    </row>
    <row r="54" spans="1:27">
      <c r="A54" s="39" t="s">
        <v>91</v>
      </c>
      <c r="B54" s="39" t="s">
        <v>240</v>
      </c>
      <c r="C54" s="39" t="s">
        <v>241</v>
      </c>
      <c r="D54" s="40">
        <v>96</v>
      </c>
      <c r="E54" s="41">
        <v>1</v>
      </c>
      <c r="F54" s="41">
        <v>1</v>
      </c>
      <c r="G54" s="41">
        <v>11.49</v>
      </c>
      <c r="H54" s="41">
        <v>1</v>
      </c>
      <c r="I54" s="41">
        <v>0</v>
      </c>
      <c r="J54" s="41">
        <v>14.49</v>
      </c>
      <c r="K54" s="41">
        <v>0</v>
      </c>
      <c r="L54" s="41">
        <v>14.49</v>
      </c>
      <c r="M54" s="42">
        <v>1</v>
      </c>
      <c r="N54" s="41">
        <v>8.3800000000000008</v>
      </c>
      <c r="O54" s="41">
        <f t="shared" si="4"/>
        <v>22.87</v>
      </c>
      <c r="P54" s="41">
        <f t="shared" si="10"/>
        <v>7.6861489191353085</v>
      </c>
      <c r="Q54" s="40">
        <v>-58296.366999999998</v>
      </c>
      <c r="R54" s="40">
        <v>198440.21299999999</v>
      </c>
      <c r="S54" s="40">
        <v>84419.464999999997</v>
      </c>
      <c r="T54" s="40">
        <v>23131.911</v>
      </c>
      <c r="U54" s="40">
        <v>16580.628000000001</v>
      </c>
      <c r="V54" s="40">
        <v>282859.67800000001</v>
      </c>
      <c r="W54" s="40">
        <v>224563.31099999999</v>
      </c>
      <c r="X54" s="40">
        <f t="shared" si="0"/>
        <v>2946.4549791666668</v>
      </c>
      <c r="Y54" s="40">
        <f t="shared" si="1"/>
        <v>2532.7826979166671</v>
      </c>
      <c r="Z54" s="40">
        <f t="shared" si="2"/>
        <v>1925.528875</v>
      </c>
      <c r="AA54" s="40">
        <f t="shared" si="3"/>
        <v>2067.0855520833334</v>
      </c>
    </row>
    <row r="55" spans="1:27">
      <c r="A55" s="43" t="s">
        <v>91</v>
      </c>
      <c r="B55" s="43" t="s">
        <v>162</v>
      </c>
      <c r="C55" s="43" t="s">
        <v>165</v>
      </c>
      <c r="D55" s="44">
        <v>100</v>
      </c>
      <c r="E55" s="45">
        <v>1</v>
      </c>
      <c r="F55" s="45">
        <v>1</v>
      </c>
      <c r="G55" s="45">
        <v>12.2</v>
      </c>
      <c r="H55" s="45">
        <v>0.49</v>
      </c>
      <c r="I55" s="45">
        <v>0</v>
      </c>
      <c r="J55" s="45">
        <v>14.34</v>
      </c>
      <c r="K55" s="45">
        <v>0.35</v>
      </c>
      <c r="L55" s="45">
        <v>14.69</v>
      </c>
      <c r="M55" s="46">
        <v>0.97617426820966646</v>
      </c>
      <c r="N55" s="45">
        <v>14.35</v>
      </c>
      <c r="O55" s="45">
        <f t="shared" si="4"/>
        <v>29.04</v>
      </c>
      <c r="P55" s="100">
        <f t="shared" si="10"/>
        <v>7.8802206461780937</v>
      </c>
      <c r="Q55" s="44">
        <v>-87964.407000000007</v>
      </c>
      <c r="R55" s="44">
        <v>246976.35500000001</v>
      </c>
      <c r="S55" s="44">
        <v>127732.925</v>
      </c>
      <c r="T55" s="44">
        <v>44952</v>
      </c>
      <c r="U55" s="44">
        <v>44539.161</v>
      </c>
      <c r="V55" s="44">
        <v>374709.28</v>
      </c>
      <c r="W55" s="44">
        <v>286809.67700000003</v>
      </c>
      <c r="X55" s="44">
        <f t="shared" si="0"/>
        <v>3747.0928000000004</v>
      </c>
      <c r="Y55" s="44">
        <f t="shared" si="1"/>
        <v>2852.1811900000007</v>
      </c>
      <c r="Z55" s="44">
        <f t="shared" si="2"/>
        <v>1973.1851600000002</v>
      </c>
      <c r="AA55" s="44">
        <f t="shared" si="3"/>
        <v>2469.7635500000001</v>
      </c>
    </row>
    <row r="56" spans="1:27" s="16" customFormat="1">
      <c r="A56" s="47" t="s">
        <v>91</v>
      </c>
      <c r="B56" s="47" t="s">
        <v>261</v>
      </c>
      <c r="C56" s="47"/>
      <c r="D56" s="48">
        <f>SUM(D34:D55)</f>
        <v>1697</v>
      </c>
      <c r="E56" s="49">
        <f t="shared" ref="E56:O56" si="11">SUM(E34:E55)</f>
        <v>20.150000000000002</v>
      </c>
      <c r="F56" s="49">
        <f t="shared" si="11"/>
        <v>17.100000000000001</v>
      </c>
      <c r="G56" s="49">
        <f t="shared" si="11"/>
        <v>221.22000000000003</v>
      </c>
      <c r="H56" s="49">
        <f t="shared" si="11"/>
        <v>12.47</v>
      </c>
      <c r="I56" s="49">
        <f t="shared" si="11"/>
        <v>10.57</v>
      </c>
      <c r="J56" s="49">
        <f t="shared" si="11"/>
        <v>213.59</v>
      </c>
      <c r="K56" s="49">
        <f t="shared" si="11"/>
        <v>68.92</v>
      </c>
      <c r="L56" s="49">
        <f t="shared" si="11"/>
        <v>281.50999999999993</v>
      </c>
      <c r="M56" s="50">
        <f>+J56/L56</f>
        <v>0.75872970764804115</v>
      </c>
      <c r="N56" s="49">
        <f t="shared" si="11"/>
        <v>152.45999999999998</v>
      </c>
      <c r="O56" s="49">
        <f t="shared" si="11"/>
        <v>433.96999999999997</v>
      </c>
      <c r="P56" s="99">
        <f>+D56/(G56+H56)</f>
        <v>7.2617570285420845</v>
      </c>
      <c r="Q56" s="48">
        <f>SUM(Q34:Q55)</f>
        <v>-425104.56400000001</v>
      </c>
      <c r="R56" s="48">
        <f t="shared" ref="R56:W56" si="12">SUM(R34:R55)</f>
        <v>3733019.4139999999</v>
      </c>
      <c r="S56" s="48">
        <f t="shared" si="12"/>
        <v>1858401.9380000003</v>
      </c>
      <c r="T56" s="48">
        <f t="shared" si="12"/>
        <v>739902.31199999992</v>
      </c>
      <c r="U56" s="48">
        <f t="shared" si="12"/>
        <v>317131.37600000005</v>
      </c>
      <c r="V56" s="48">
        <f t="shared" si="12"/>
        <v>5591421.3520000009</v>
      </c>
      <c r="W56" s="48">
        <f t="shared" si="12"/>
        <v>5166937.4249999998</v>
      </c>
      <c r="X56" s="48">
        <f t="shared" si="0"/>
        <v>3294.8858880377143</v>
      </c>
      <c r="Y56" s="48">
        <f t="shared" si="1"/>
        <v>2672.0021591043023</v>
      </c>
      <c r="Z56" s="48">
        <f t="shared" si="2"/>
        <v>2421.864311726576</v>
      </c>
      <c r="AA56" s="48">
        <f t="shared" si="3"/>
        <v>2199.7757301119623</v>
      </c>
    </row>
    <row r="57" spans="1:27">
      <c r="A57" s="43" t="s">
        <v>35</v>
      </c>
      <c r="B57" s="43" t="s">
        <v>130</v>
      </c>
      <c r="C57" s="43" t="s">
        <v>131</v>
      </c>
      <c r="D57" s="44">
        <v>103</v>
      </c>
      <c r="E57" s="45">
        <v>1</v>
      </c>
      <c r="F57" s="45">
        <v>1</v>
      </c>
      <c r="G57" s="45">
        <v>11.62</v>
      </c>
      <c r="H57" s="45">
        <v>1</v>
      </c>
      <c r="I57" s="45">
        <v>0</v>
      </c>
      <c r="J57" s="45">
        <v>9.83</v>
      </c>
      <c r="K57" s="45">
        <v>4.79</v>
      </c>
      <c r="L57" s="45">
        <v>14.62</v>
      </c>
      <c r="M57" s="46">
        <v>0.67236662106703138</v>
      </c>
      <c r="N57" s="45">
        <v>5.55</v>
      </c>
      <c r="O57" s="45">
        <f t="shared" si="4"/>
        <v>20.169999999999998</v>
      </c>
      <c r="P57" s="100">
        <f>+D57/(G57+H57)</f>
        <v>8.1616481774960388</v>
      </c>
      <c r="Q57" s="44">
        <v>-16854.732</v>
      </c>
      <c r="R57" s="44">
        <v>181101.90700000001</v>
      </c>
      <c r="S57" s="44">
        <v>71541.472999999998</v>
      </c>
      <c r="T57" s="44">
        <v>40732.883999999998</v>
      </c>
      <c r="U57" s="44">
        <v>4548.9120000000003</v>
      </c>
      <c r="V57" s="44">
        <v>252643.38</v>
      </c>
      <c r="W57" s="44">
        <v>235788.64799999999</v>
      </c>
      <c r="X57" s="44">
        <f t="shared" si="0"/>
        <v>2452.8483495145633</v>
      </c>
      <c r="Y57" s="44">
        <f t="shared" si="1"/>
        <v>2013.2192621359225</v>
      </c>
      <c r="Z57" s="44">
        <f t="shared" si="2"/>
        <v>1849.5810873786406</v>
      </c>
      <c r="AA57" s="44">
        <f t="shared" si="3"/>
        <v>1758.2709417475728</v>
      </c>
    </row>
    <row r="58" spans="1:27">
      <c r="A58" s="39" t="s">
        <v>35</v>
      </c>
      <c r="B58" s="39" t="s">
        <v>103</v>
      </c>
      <c r="C58" s="39" t="s">
        <v>105</v>
      </c>
      <c r="D58" s="40">
        <v>105</v>
      </c>
      <c r="E58" s="41">
        <v>0.5</v>
      </c>
      <c r="F58" s="41">
        <v>0.5</v>
      </c>
      <c r="G58" s="41">
        <v>8.8000000000000007</v>
      </c>
      <c r="H58" s="41">
        <v>1</v>
      </c>
      <c r="I58" s="41">
        <v>0.5</v>
      </c>
      <c r="J58" s="41">
        <v>9.8000000000000007</v>
      </c>
      <c r="K58" s="41">
        <v>1.5</v>
      </c>
      <c r="L58" s="41">
        <v>11.3</v>
      </c>
      <c r="M58" s="42">
        <v>0.86725663716814161</v>
      </c>
      <c r="N58" s="41">
        <v>6.75</v>
      </c>
      <c r="O58" s="41">
        <f t="shared" si="4"/>
        <v>18.05</v>
      </c>
      <c r="P58" s="41">
        <f t="shared" ref="P58:P76" si="13">+D58/(G58+H58)</f>
        <v>10.714285714285714</v>
      </c>
      <c r="Q58" s="40">
        <v>-23289.135999999999</v>
      </c>
      <c r="R58" s="40">
        <v>204205.552</v>
      </c>
      <c r="S58" s="40">
        <v>96930.235000000001</v>
      </c>
      <c r="T58" s="40">
        <v>64792.178</v>
      </c>
      <c r="U58" s="40">
        <v>0</v>
      </c>
      <c r="V58" s="40">
        <v>301135.78700000001</v>
      </c>
      <c r="W58" s="40">
        <v>277846.65100000001</v>
      </c>
      <c r="X58" s="40">
        <f t="shared" si="0"/>
        <v>2867.9598761904763</v>
      </c>
      <c r="Y58" s="40">
        <f t="shared" si="1"/>
        <v>2250.891514285714</v>
      </c>
      <c r="Z58" s="40">
        <f t="shared" si="2"/>
        <v>2029.090219047619</v>
      </c>
      <c r="AA58" s="40">
        <f t="shared" si="3"/>
        <v>1944.8147809523809</v>
      </c>
    </row>
    <row r="59" spans="1:27">
      <c r="A59" s="43" t="s">
        <v>35</v>
      </c>
      <c r="B59" s="43" t="s">
        <v>253</v>
      </c>
      <c r="C59" s="43" t="s">
        <v>254</v>
      </c>
      <c r="D59" s="44">
        <v>112</v>
      </c>
      <c r="E59" s="45">
        <v>1</v>
      </c>
      <c r="F59" s="45">
        <v>1</v>
      </c>
      <c r="G59" s="45">
        <v>13.42</v>
      </c>
      <c r="H59" s="45">
        <v>0.8</v>
      </c>
      <c r="I59" s="45">
        <v>0</v>
      </c>
      <c r="J59" s="45">
        <v>12.47</v>
      </c>
      <c r="K59" s="45">
        <v>3.75</v>
      </c>
      <c r="L59" s="45">
        <v>16.22</v>
      </c>
      <c r="M59" s="46">
        <v>0.76880394574599265</v>
      </c>
      <c r="N59" s="45">
        <v>12.2</v>
      </c>
      <c r="O59" s="45">
        <f t="shared" si="4"/>
        <v>28.419999999999998</v>
      </c>
      <c r="P59" s="100">
        <f t="shared" si="13"/>
        <v>7.8762306610407871</v>
      </c>
      <c r="Q59" s="44">
        <v>-17546.825000000001</v>
      </c>
      <c r="R59" s="44">
        <v>238081.88399999999</v>
      </c>
      <c r="S59" s="44">
        <v>109960.171</v>
      </c>
      <c r="T59" s="44">
        <v>38677.411</v>
      </c>
      <c r="U59" s="44">
        <v>35295.427000000003</v>
      </c>
      <c r="V59" s="44">
        <v>348042.05499999999</v>
      </c>
      <c r="W59" s="44">
        <v>330495.23</v>
      </c>
      <c r="X59" s="44">
        <f t="shared" si="0"/>
        <v>3107.5183482142857</v>
      </c>
      <c r="Y59" s="44">
        <f t="shared" si="1"/>
        <v>2447.0465803571428</v>
      </c>
      <c r="Z59" s="44">
        <f t="shared" si="2"/>
        <v>2290.3784999999998</v>
      </c>
      <c r="AA59" s="44">
        <f t="shared" si="3"/>
        <v>2125.7311071428571</v>
      </c>
    </row>
    <row r="60" spans="1:27">
      <c r="A60" s="39" t="s">
        <v>35</v>
      </c>
      <c r="B60" s="39" t="s">
        <v>33</v>
      </c>
      <c r="C60" s="39" t="s">
        <v>58</v>
      </c>
      <c r="D60" s="40">
        <v>113</v>
      </c>
      <c r="E60" s="41">
        <v>0.7</v>
      </c>
      <c r="F60" s="41">
        <v>0</v>
      </c>
      <c r="G60" s="41">
        <v>11.53</v>
      </c>
      <c r="H60" s="41">
        <v>1.8</v>
      </c>
      <c r="I60" s="41">
        <v>1.33</v>
      </c>
      <c r="J60" s="41">
        <v>14</v>
      </c>
      <c r="K60" s="41">
        <v>1.36</v>
      </c>
      <c r="L60" s="41">
        <v>15.36</v>
      </c>
      <c r="M60" s="42">
        <v>0.91145833333333337</v>
      </c>
      <c r="N60" s="41">
        <v>10.82</v>
      </c>
      <c r="O60" s="41">
        <f t="shared" si="4"/>
        <v>26.18</v>
      </c>
      <c r="P60" s="41">
        <f t="shared" si="13"/>
        <v>8.4771192798199557</v>
      </c>
      <c r="Q60" s="40">
        <v>-14490.526</v>
      </c>
      <c r="R60" s="40">
        <v>226475.56299999999</v>
      </c>
      <c r="S60" s="40">
        <v>165926.25599999999</v>
      </c>
      <c r="T60" s="40">
        <v>123424.217</v>
      </c>
      <c r="U60" s="40">
        <v>0</v>
      </c>
      <c r="V60" s="40">
        <v>392401.81900000002</v>
      </c>
      <c r="W60" s="40">
        <v>377911.29300000001</v>
      </c>
      <c r="X60" s="40">
        <f t="shared" si="0"/>
        <v>3472.582469026549</v>
      </c>
      <c r="Y60" s="40">
        <f t="shared" si="1"/>
        <v>2380.3327610619472</v>
      </c>
      <c r="Z60" s="40">
        <f t="shared" si="2"/>
        <v>2252.0980176991152</v>
      </c>
      <c r="AA60" s="40">
        <f t="shared" si="3"/>
        <v>2004.2085221238938</v>
      </c>
    </row>
    <row r="61" spans="1:27">
      <c r="A61" s="43" t="s">
        <v>35</v>
      </c>
      <c r="B61" s="43" t="s">
        <v>141</v>
      </c>
      <c r="C61" s="43" t="s">
        <v>142</v>
      </c>
      <c r="D61" s="44">
        <v>120</v>
      </c>
      <c r="E61" s="45">
        <v>1</v>
      </c>
      <c r="F61" s="45">
        <v>1</v>
      </c>
      <c r="G61" s="45">
        <v>15.7</v>
      </c>
      <c r="H61" s="45">
        <v>0</v>
      </c>
      <c r="I61" s="45">
        <v>0</v>
      </c>
      <c r="J61" s="45">
        <v>11.45</v>
      </c>
      <c r="K61" s="45">
        <v>5.56</v>
      </c>
      <c r="L61" s="45">
        <v>17.7</v>
      </c>
      <c r="M61" s="46">
        <v>0.67313345091122878</v>
      </c>
      <c r="N61" s="45">
        <v>10.050000000000001</v>
      </c>
      <c r="O61" s="45">
        <f t="shared" si="4"/>
        <v>27.75</v>
      </c>
      <c r="P61" s="100">
        <f t="shared" si="13"/>
        <v>7.6433121019108281</v>
      </c>
      <c r="Q61" s="44">
        <v>-8378.8909999999996</v>
      </c>
      <c r="R61" s="44">
        <v>222749.54699999999</v>
      </c>
      <c r="S61" s="44">
        <v>75861.612999999998</v>
      </c>
      <c r="T61" s="44">
        <v>26631.828000000001</v>
      </c>
      <c r="U61" s="44">
        <v>0</v>
      </c>
      <c r="V61" s="44">
        <v>298611.15999999997</v>
      </c>
      <c r="W61" s="44">
        <v>290232.26899999997</v>
      </c>
      <c r="X61" s="44">
        <f t="shared" si="0"/>
        <v>2488.4263333333333</v>
      </c>
      <c r="Y61" s="44">
        <f t="shared" si="1"/>
        <v>2266.4944333333333</v>
      </c>
      <c r="Z61" s="44">
        <f t="shared" si="2"/>
        <v>2196.6703416666664</v>
      </c>
      <c r="AA61" s="44">
        <f t="shared" si="3"/>
        <v>1856.2462249999999</v>
      </c>
    </row>
    <row r="62" spans="1:27">
      <c r="A62" s="39" t="s">
        <v>35</v>
      </c>
      <c r="B62" s="39" t="s">
        <v>224</v>
      </c>
      <c r="C62" s="39" t="s">
        <v>225</v>
      </c>
      <c r="D62" s="40">
        <v>130</v>
      </c>
      <c r="E62" s="41">
        <v>1</v>
      </c>
      <c r="F62" s="41">
        <v>1</v>
      </c>
      <c r="G62" s="41">
        <v>18.98</v>
      </c>
      <c r="H62" s="41">
        <v>3</v>
      </c>
      <c r="I62" s="41">
        <v>5.0199999999999996</v>
      </c>
      <c r="J62" s="41">
        <v>19.489999999999998</v>
      </c>
      <c r="K62" s="41">
        <v>9.51</v>
      </c>
      <c r="L62" s="41">
        <v>29</v>
      </c>
      <c r="M62" s="42">
        <v>0.67206896551724138</v>
      </c>
      <c r="N62" s="41">
        <v>14.7</v>
      </c>
      <c r="O62" s="41">
        <f t="shared" si="4"/>
        <v>43.7</v>
      </c>
      <c r="P62" s="41">
        <f t="shared" si="13"/>
        <v>5.9144676979071882</v>
      </c>
      <c r="Q62" s="40">
        <v>-15574.855</v>
      </c>
      <c r="R62" s="40">
        <v>364893.83799999999</v>
      </c>
      <c r="S62" s="40">
        <v>177382.239</v>
      </c>
      <c r="T62" s="40">
        <v>77827.285999999993</v>
      </c>
      <c r="U62" s="40">
        <v>14939.617</v>
      </c>
      <c r="V62" s="40">
        <v>542276.07700000005</v>
      </c>
      <c r="W62" s="40">
        <v>526611.22199999995</v>
      </c>
      <c r="X62" s="40">
        <f t="shared" si="0"/>
        <v>4171.3544384615388</v>
      </c>
      <c r="Y62" s="40">
        <f t="shared" si="1"/>
        <v>3457.7628769230773</v>
      </c>
      <c r="Z62" s="40">
        <f t="shared" si="2"/>
        <v>3337.2639923076922</v>
      </c>
      <c r="AA62" s="40">
        <f t="shared" si="3"/>
        <v>2806.8756769230768</v>
      </c>
    </row>
    <row r="63" spans="1:27">
      <c r="A63" s="43" t="s">
        <v>35</v>
      </c>
      <c r="B63" s="43" t="s">
        <v>237</v>
      </c>
      <c r="C63" s="43" t="s">
        <v>238</v>
      </c>
      <c r="D63" s="44">
        <v>132</v>
      </c>
      <c r="E63" s="45">
        <v>1</v>
      </c>
      <c r="F63" s="45">
        <v>1</v>
      </c>
      <c r="G63" s="45">
        <v>16.93</v>
      </c>
      <c r="H63" s="45">
        <v>1</v>
      </c>
      <c r="I63" s="45">
        <v>0</v>
      </c>
      <c r="J63" s="45">
        <v>17.649999999999999</v>
      </c>
      <c r="K63" s="45">
        <v>2.2799999999999998</v>
      </c>
      <c r="L63" s="45">
        <v>19.93</v>
      </c>
      <c r="M63" s="46">
        <v>0.88559959859508275</v>
      </c>
      <c r="N63" s="45">
        <v>12.6</v>
      </c>
      <c r="O63" s="45">
        <f t="shared" si="4"/>
        <v>32.53</v>
      </c>
      <c r="P63" s="100">
        <f t="shared" si="13"/>
        <v>7.3619631901840492</v>
      </c>
      <c r="Q63" s="44">
        <v>-23567.883999999998</v>
      </c>
      <c r="R63" s="44">
        <v>245850.05799999999</v>
      </c>
      <c r="S63" s="44">
        <v>105775.565</v>
      </c>
      <c r="T63" s="44">
        <v>39249.548000000003</v>
      </c>
      <c r="U63" s="44">
        <v>0</v>
      </c>
      <c r="V63" s="44">
        <v>351625.62300000002</v>
      </c>
      <c r="W63" s="44">
        <v>328057.739</v>
      </c>
      <c r="X63" s="44">
        <f t="shared" si="0"/>
        <v>2663.8304772727274</v>
      </c>
      <c r="Y63" s="44">
        <f t="shared" si="1"/>
        <v>2366.4854166666669</v>
      </c>
      <c r="Z63" s="44">
        <f t="shared" si="2"/>
        <v>2187.9408409090906</v>
      </c>
      <c r="AA63" s="44">
        <f t="shared" si="3"/>
        <v>1862.5004393939394</v>
      </c>
    </row>
    <row r="64" spans="1:27">
      <c r="A64" s="39" t="s">
        <v>35</v>
      </c>
      <c r="B64" s="39" t="s">
        <v>168</v>
      </c>
      <c r="C64" s="39" t="s">
        <v>169</v>
      </c>
      <c r="D64" s="40">
        <v>143</v>
      </c>
      <c r="E64" s="41">
        <v>1</v>
      </c>
      <c r="F64" s="41">
        <v>1</v>
      </c>
      <c r="G64" s="41">
        <v>17.37</v>
      </c>
      <c r="H64" s="41">
        <v>1</v>
      </c>
      <c r="I64" s="41">
        <v>0</v>
      </c>
      <c r="J64" s="41">
        <v>17.05</v>
      </c>
      <c r="K64" s="41">
        <v>3.32</v>
      </c>
      <c r="L64" s="41">
        <v>20.37</v>
      </c>
      <c r="M64" s="42">
        <v>0.83701521845851745</v>
      </c>
      <c r="N64" s="41">
        <v>5.3</v>
      </c>
      <c r="O64" s="41">
        <f t="shared" si="4"/>
        <v>25.67</v>
      </c>
      <c r="P64" s="41">
        <f t="shared" si="13"/>
        <v>7.7844311377245505</v>
      </c>
      <c r="Q64" s="40">
        <v>-8161.5320000000002</v>
      </c>
      <c r="R64" s="40">
        <v>240601.29699999999</v>
      </c>
      <c r="S64" s="40">
        <v>94638.06</v>
      </c>
      <c r="T64" s="40">
        <v>49235.014999999999</v>
      </c>
      <c r="U64" s="40">
        <v>9549.1679999999997</v>
      </c>
      <c r="V64" s="40">
        <v>335239.35700000002</v>
      </c>
      <c r="W64" s="40">
        <v>327077.82500000001</v>
      </c>
      <c r="X64" s="40">
        <f t="shared" si="0"/>
        <v>2344.3311678321679</v>
      </c>
      <c r="Y64" s="40">
        <f t="shared" si="1"/>
        <v>1933.252965034965</v>
      </c>
      <c r="Z64" s="40">
        <f t="shared" si="2"/>
        <v>1876.1793146853147</v>
      </c>
      <c r="AA64" s="40">
        <f t="shared" si="3"/>
        <v>1682.5265524475524</v>
      </c>
    </row>
    <row r="65" spans="1:27">
      <c r="A65" s="43" t="s">
        <v>35</v>
      </c>
      <c r="B65" s="43" t="s">
        <v>33</v>
      </c>
      <c r="C65" s="43" t="s">
        <v>54</v>
      </c>
      <c r="D65" s="44">
        <v>145</v>
      </c>
      <c r="E65" s="45">
        <v>1</v>
      </c>
      <c r="F65" s="45">
        <v>1</v>
      </c>
      <c r="G65" s="45">
        <v>14.25</v>
      </c>
      <c r="H65" s="45">
        <v>2.0499999999999998</v>
      </c>
      <c r="I65" s="45">
        <v>1.01</v>
      </c>
      <c r="J65" s="45">
        <v>18.29</v>
      </c>
      <c r="K65" s="45">
        <v>1.02</v>
      </c>
      <c r="L65" s="45">
        <v>19.310000000000002</v>
      </c>
      <c r="M65" s="46">
        <v>0.94717762817193163</v>
      </c>
      <c r="N65" s="45">
        <v>11</v>
      </c>
      <c r="O65" s="45">
        <f t="shared" si="4"/>
        <v>30.310000000000002</v>
      </c>
      <c r="P65" s="100">
        <f t="shared" si="13"/>
        <v>8.8957055214723919</v>
      </c>
      <c r="Q65" s="44">
        <v>-21797.262999999999</v>
      </c>
      <c r="R65" s="44">
        <v>259466.99100000001</v>
      </c>
      <c r="S65" s="44">
        <v>195504.016</v>
      </c>
      <c r="T65" s="44">
        <v>150160.535</v>
      </c>
      <c r="U65" s="44">
        <v>0</v>
      </c>
      <c r="V65" s="44">
        <v>454971.00699999998</v>
      </c>
      <c r="W65" s="44">
        <v>433173.74400000001</v>
      </c>
      <c r="X65" s="44">
        <f t="shared" si="0"/>
        <v>3137.7310827586207</v>
      </c>
      <c r="Y65" s="44">
        <f t="shared" si="1"/>
        <v>2102.1411862068962</v>
      </c>
      <c r="Z65" s="44">
        <f t="shared" si="2"/>
        <v>1951.8152344827588</v>
      </c>
      <c r="AA65" s="44">
        <f t="shared" si="3"/>
        <v>1789.4275241379312</v>
      </c>
    </row>
    <row r="66" spans="1:27">
      <c r="A66" s="39" t="s">
        <v>35</v>
      </c>
      <c r="B66" s="39" t="s">
        <v>166</v>
      </c>
      <c r="C66" s="39" t="s">
        <v>167</v>
      </c>
      <c r="D66" s="40">
        <v>145</v>
      </c>
      <c r="E66" s="41">
        <v>1</v>
      </c>
      <c r="F66" s="41">
        <v>1</v>
      </c>
      <c r="G66" s="41">
        <v>16.649999999999999</v>
      </c>
      <c r="H66" s="41">
        <v>0</v>
      </c>
      <c r="I66" s="41">
        <v>1</v>
      </c>
      <c r="J66" s="41">
        <v>18.100000000000001</v>
      </c>
      <c r="K66" s="41">
        <v>1.6</v>
      </c>
      <c r="L66" s="41">
        <v>19.649999999999999</v>
      </c>
      <c r="M66" s="42">
        <v>0.92111959287531819</v>
      </c>
      <c r="N66" s="41">
        <v>14.56</v>
      </c>
      <c r="O66" s="41">
        <f t="shared" si="4"/>
        <v>34.21</v>
      </c>
      <c r="P66" s="41">
        <f t="shared" si="13"/>
        <v>8.7087087087087092</v>
      </c>
      <c r="Q66" s="40">
        <v>-58639.222999999998</v>
      </c>
      <c r="R66" s="40">
        <v>322472.77600000001</v>
      </c>
      <c r="S66" s="40">
        <v>158504.57699999999</v>
      </c>
      <c r="T66" s="40">
        <v>34885.944000000003</v>
      </c>
      <c r="U66" s="40">
        <v>39616.252</v>
      </c>
      <c r="V66" s="40">
        <v>480977.353</v>
      </c>
      <c r="W66" s="40">
        <v>422338.13</v>
      </c>
      <c r="X66" s="40">
        <f t="shared" si="0"/>
        <v>3317.0851931034481</v>
      </c>
      <c r="Y66" s="40">
        <f t="shared" si="1"/>
        <v>2803.2769448275862</v>
      </c>
      <c r="Z66" s="40">
        <f t="shared" si="2"/>
        <v>2398.8685103448274</v>
      </c>
      <c r="AA66" s="40">
        <f t="shared" si="3"/>
        <v>2223.950179310345</v>
      </c>
    </row>
    <row r="67" spans="1:27">
      <c r="A67" s="43" t="s">
        <v>35</v>
      </c>
      <c r="B67" s="43" t="s">
        <v>132</v>
      </c>
      <c r="C67" s="43" t="s">
        <v>133</v>
      </c>
      <c r="D67" s="44">
        <v>149</v>
      </c>
      <c r="E67" s="45">
        <v>1</v>
      </c>
      <c r="F67" s="45">
        <v>0</v>
      </c>
      <c r="G67" s="45">
        <v>16.84</v>
      </c>
      <c r="H67" s="45">
        <v>3</v>
      </c>
      <c r="I67" s="45">
        <v>0</v>
      </c>
      <c r="J67" s="45">
        <v>16.22</v>
      </c>
      <c r="K67" s="45">
        <v>4.62</v>
      </c>
      <c r="L67" s="45">
        <v>20.84</v>
      </c>
      <c r="M67" s="46">
        <v>0.77831094049904026</v>
      </c>
      <c r="N67" s="45">
        <v>11.89</v>
      </c>
      <c r="O67" s="45">
        <f t="shared" si="4"/>
        <v>32.730000000000004</v>
      </c>
      <c r="P67" s="100">
        <f t="shared" si="13"/>
        <v>7.51008064516129</v>
      </c>
      <c r="Q67" s="44">
        <v>-31208.607</v>
      </c>
      <c r="R67" s="44">
        <v>276445.98599999998</v>
      </c>
      <c r="S67" s="44">
        <v>62910.964999999997</v>
      </c>
      <c r="T67" s="44">
        <v>22722</v>
      </c>
      <c r="U67" s="44">
        <v>0</v>
      </c>
      <c r="V67" s="44">
        <v>339356.951</v>
      </c>
      <c r="W67" s="44">
        <v>308148.34399999998</v>
      </c>
      <c r="X67" s="44">
        <f t="shared" si="0"/>
        <v>2277.5634295302016</v>
      </c>
      <c r="Y67" s="44">
        <f t="shared" si="1"/>
        <v>2125.0667852348993</v>
      </c>
      <c r="Z67" s="44">
        <f t="shared" si="2"/>
        <v>1915.6130469798657</v>
      </c>
      <c r="AA67" s="44">
        <f t="shared" si="3"/>
        <v>1855.342187919463</v>
      </c>
    </row>
    <row r="68" spans="1:27">
      <c r="A68" s="39" t="s">
        <v>35</v>
      </c>
      <c r="B68" s="39" t="s">
        <v>207</v>
      </c>
      <c r="C68" s="39" t="s">
        <v>210</v>
      </c>
      <c r="D68" s="40">
        <v>152</v>
      </c>
      <c r="E68" s="41">
        <v>1</v>
      </c>
      <c r="F68" s="41">
        <v>1</v>
      </c>
      <c r="G68" s="41">
        <v>15.3</v>
      </c>
      <c r="H68" s="41">
        <v>0</v>
      </c>
      <c r="I68" s="41">
        <v>0</v>
      </c>
      <c r="J68" s="41">
        <v>9.7799999999999994</v>
      </c>
      <c r="K68" s="41">
        <v>6.58</v>
      </c>
      <c r="L68" s="41">
        <v>17.3</v>
      </c>
      <c r="M68" s="42">
        <v>0.59779951100244499</v>
      </c>
      <c r="N68" s="41">
        <v>11.46</v>
      </c>
      <c r="O68" s="41">
        <f t="shared" si="4"/>
        <v>28.76</v>
      </c>
      <c r="P68" s="41">
        <f t="shared" si="13"/>
        <v>9.9346405228758172</v>
      </c>
      <c r="Q68" s="40">
        <v>-11775.195</v>
      </c>
      <c r="R68" s="40">
        <v>253406.11300000001</v>
      </c>
      <c r="S68" s="40">
        <v>134016.33499999999</v>
      </c>
      <c r="T68" s="40">
        <v>86267.64</v>
      </c>
      <c r="U68" s="40">
        <v>0</v>
      </c>
      <c r="V68" s="40">
        <v>387422.44799999997</v>
      </c>
      <c r="W68" s="40">
        <v>375657.11300000001</v>
      </c>
      <c r="X68" s="40">
        <f t="shared" si="0"/>
        <v>2548.8318947368421</v>
      </c>
      <c r="Y68" s="40">
        <f t="shared" si="1"/>
        <v>1981.2816315789471</v>
      </c>
      <c r="Z68" s="40">
        <f t="shared" si="2"/>
        <v>1903.8781118421052</v>
      </c>
      <c r="AA68" s="40">
        <f t="shared" si="3"/>
        <v>1667.1454802631579</v>
      </c>
    </row>
    <row r="69" spans="1:27">
      <c r="A69" s="43" t="s">
        <v>35</v>
      </c>
      <c r="B69" s="43" t="s">
        <v>192</v>
      </c>
      <c r="C69" s="43" t="s">
        <v>193</v>
      </c>
      <c r="D69" s="44">
        <v>155</v>
      </c>
      <c r="E69" s="45">
        <v>0.8</v>
      </c>
      <c r="F69" s="45">
        <v>0</v>
      </c>
      <c r="G69" s="45">
        <v>18.02</v>
      </c>
      <c r="H69" s="45">
        <v>1</v>
      </c>
      <c r="I69" s="45">
        <v>1</v>
      </c>
      <c r="J69" s="45">
        <v>19.79</v>
      </c>
      <c r="K69" s="45">
        <v>1.03</v>
      </c>
      <c r="L69" s="45">
        <v>20.82</v>
      </c>
      <c r="M69" s="46">
        <v>0.95052833813640725</v>
      </c>
      <c r="N69" s="45">
        <v>9.7899999999999991</v>
      </c>
      <c r="O69" s="45">
        <f t="shared" si="4"/>
        <v>30.61</v>
      </c>
      <c r="P69" s="100">
        <f t="shared" si="13"/>
        <v>8.1493165089379609</v>
      </c>
      <c r="Q69" s="44">
        <v>-18744.923999999999</v>
      </c>
      <c r="R69" s="44">
        <v>268827.38099999999</v>
      </c>
      <c r="S69" s="44">
        <v>138021.90599999999</v>
      </c>
      <c r="T69" s="44">
        <v>43734.767999999996</v>
      </c>
      <c r="U69" s="44">
        <v>39096.430999999997</v>
      </c>
      <c r="V69" s="44">
        <v>406849.28700000001</v>
      </c>
      <c r="W69" s="44">
        <v>388104.36300000001</v>
      </c>
      <c r="X69" s="44">
        <f t="shared" si="0"/>
        <v>2624.8341096774193</v>
      </c>
      <c r="Y69" s="44">
        <f t="shared" si="1"/>
        <v>2090.4392774193548</v>
      </c>
      <c r="Z69" s="44">
        <f t="shared" si="2"/>
        <v>1969.5042838709676</v>
      </c>
      <c r="AA69" s="44">
        <f t="shared" si="3"/>
        <v>1734.3702000000001</v>
      </c>
    </row>
    <row r="70" spans="1:27">
      <c r="A70" s="39" t="s">
        <v>35</v>
      </c>
      <c r="B70" s="39" t="s">
        <v>127</v>
      </c>
      <c r="C70" s="39" t="s">
        <v>128</v>
      </c>
      <c r="D70" s="40">
        <v>158</v>
      </c>
      <c r="E70" s="41">
        <v>1</v>
      </c>
      <c r="F70" s="41">
        <v>1</v>
      </c>
      <c r="G70" s="41">
        <v>21.77</v>
      </c>
      <c r="H70" s="41">
        <v>2</v>
      </c>
      <c r="I70" s="41">
        <v>1</v>
      </c>
      <c r="J70" s="41">
        <v>24.77</v>
      </c>
      <c r="K70" s="41">
        <v>2</v>
      </c>
      <c r="L70" s="41">
        <v>26.77</v>
      </c>
      <c r="M70" s="42">
        <v>0.92528950317519609</v>
      </c>
      <c r="N70" s="41">
        <v>16.45</v>
      </c>
      <c r="O70" s="41">
        <f t="shared" si="4"/>
        <v>43.22</v>
      </c>
      <c r="P70" s="41">
        <f t="shared" si="13"/>
        <v>6.6470340765671017</v>
      </c>
      <c r="Q70" s="40">
        <v>-800.27</v>
      </c>
      <c r="R70" s="40">
        <v>358577.45500000002</v>
      </c>
      <c r="S70" s="40">
        <v>176005.44500000001</v>
      </c>
      <c r="T70" s="40">
        <v>52615.656000000003</v>
      </c>
      <c r="U70" s="40">
        <v>83432.100000000006</v>
      </c>
      <c r="V70" s="40">
        <v>534582.9</v>
      </c>
      <c r="W70" s="40">
        <v>533782.63</v>
      </c>
      <c r="X70" s="40">
        <f t="shared" si="0"/>
        <v>3383.436075949367</v>
      </c>
      <c r="Y70" s="40">
        <f t="shared" si="1"/>
        <v>2522.3743291139244</v>
      </c>
      <c r="Z70" s="40">
        <f t="shared" si="2"/>
        <v>2517.3093291139239</v>
      </c>
      <c r="AA70" s="40">
        <f t="shared" si="3"/>
        <v>2269.4775632911392</v>
      </c>
    </row>
    <row r="71" spans="1:27">
      <c r="A71" s="43" t="s">
        <v>35</v>
      </c>
      <c r="B71" s="43" t="s">
        <v>117</v>
      </c>
      <c r="C71" s="43" t="s">
        <v>118</v>
      </c>
      <c r="D71" s="44">
        <v>166</v>
      </c>
      <c r="E71" s="45">
        <v>1</v>
      </c>
      <c r="F71" s="45">
        <v>1</v>
      </c>
      <c r="G71" s="45">
        <v>20.38</v>
      </c>
      <c r="H71" s="45">
        <v>4.08</v>
      </c>
      <c r="I71" s="45">
        <v>2.11</v>
      </c>
      <c r="J71" s="45">
        <v>17.97</v>
      </c>
      <c r="K71" s="45">
        <v>10.6</v>
      </c>
      <c r="L71" s="45">
        <v>28.57</v>
      </c>
      <c r="M71" s="46">
        <v>0.62898144907245357</v>
      </c>
      <c r="N71" s="45">
        <v>14.93</v>
      </c>
      <c r="O71" s="45">
        <f t="shared" si="4"/>
        <v>43.5</v>
      </c>
      <c r="P71" s="100">
        <f t="shared" si="13"/>
        <v>6.7865903515944392</v>
      </c>
      <c r="Q71" s="44">
        <v>-7619.6490000000003</v>
      </c>
      <c r="R71" s="44">
        <v>352161.63699999999</v>
      </c>
      <c r="S71" s="44">
        <v>121663.22199999999</v>
      </c>
      <c r="T71" s="44">
        <v>28364.664000000001</v>
      </c>
      <c r="U71" s="44">
        <v>0</v>
      </c>
      <c r="V71" s="44">
        <v>473824.859</v>
      </c>
      <c r="W71" s="44">
        <v>466205.21</v>
      </c>
      <c r="X71" s="44">
        <f t="shared" si="0"/>
        <v>2854.3666204819278</v>
      </c>
      <c r="Y71" s="44">
        <f t="shared" si="1"/>
        <v>2683.4951506024095</v>
      </c>
      <c r="Z71" s="44">
        <f t="shared" si="2"/>
        <v>2637.59365060241</v>
      </c>
      <c r="AA71" s="44">
        <f t="shared" si="3"/>
        <v>2121.4556445783132</v>
      </c>
    </row>
    <row r="72" spans="1:27">
      <c r="A72" s="39" t="s">
        <v>35</v>
      </c>
      <c r="B72" s="39" t="s">
        <v>33</v>
      </c>
      <c r="C72" s="39" t="s">
        <v>36</v>
      </c>
      <c r="D72" s="40">
        <v>178</v>
      </c>
      <c r="E72" s="41">
        <v>0.75</v>
      </c>
      <c r="F72" s="41">
        <v>1</v>
      </c>
      <c r="G72" s="41">
        <v>15.94</v>
      </c>
      <c r="H72" s="41">
        <v>0</v>
      </c>
      <c r="I72" s="41">
        <v>0.88</v>
      </c>
      <c r="J72" s="41">
        <v>16.64</v>
      </c>
      <c r="K72" s="41">
        <v>1.93</v>
      </c>
      <c r="L72" s="41">
        <v>18.569999999999997</v>
      </c>
      <c r="M72" s="42">
        <v>0.89606892837910612</v>
      </c>
      <c r="N72" s="41">
        <v>22.28</v>
      </c>
      <c r="O72" s="41">
        <f t="shared" si="4"/>
        <v>40.849999999999994</v>
      </c>
      <c r="P72" s="41">
        <f t="shared" si="13"/>
        <v>11.166875784190715</v>
      </c>
      <c r="Q72" s="40">
        <v>-10292.378000000001</v>
      </c>
      <c r="R72" s="40">
        <v>193357.92199999999</v>
      </c>
      <c r="S72" s="40">
        <v>89983.854000000007</v>
      </c>
      <c r="T72" s="40">
        <v>47674.773000000001</v>
      </c>
      <c r="U72" s="40">
        <v>0</v>
      </c>
      <c r="V72" s="40">
        <v>283341.77600000001</v>
      </c>
      <c r="W72" s="40">
        <v>273049.39799999999</v>
      </c>
      <c r="X72" s="40">
        <f t="shared" ref="X72:X108" si="14">+V72/D72</f>
        <v>1591.8077303370787</v>
      </c>
      <c r="Y72" s="40">
        <f t="shared" ref="Y72:Y108" si="15">+((V72-(T72+U72))/D72)</f>
        <v>1323.9719269662924</v>
      </c>
      <c r="Z72" s="40">
        <f t="shared" ref="Z72:Z108" si="16">+(W72-(U72+T72))/D72</f>
        <v>1266.1495786516855</v>
      </c>
      <c r="AA72" s="40">
        <f t="shared" ref="AA72:AA108" si="17">+R72/D72</f>
        <v>1086.2804606741572</v>
      </c>
    </row>
    <row r="73" spans="1:27">
      <c r="A73" s="43" t="s">
        <v>35</v>
      </c>
      <c r="B73" s="43" t="s">
        <v>33</v>
      </c>
      <c r="C73" s="43" t="s">
        <v>50</v>
      </c>
      <c r="D73" s="44">
        <v>184</v>
      </c>
      <c r="E73" s="45">
        <v>1</v>
      </c>
      <c r="F73" s="45">
        <v>1</v>
      </c>
      <c r="G73" s="45">
        <v>17.82</v>
      </c>
      <c r="H73" s="45">
        <v>3.1</v>
      </c>
      <c r="I73" s="45">
        <v>2</v>
      </c>
      <c r="J73" s="45">
        <v>20.22</v>
      </c>
      <c r="K73" s="45">
        <v>4.7</v>
      </c>
      <c r="L73" s="45">
        <v>24.92</v>
      </c>
      <c r="M73" s="46">
        <v>0.8113964686998395</v>
      </c>
      <c r="N73" s="45">
        <v>16.260000000000002</v>
      </c>
      <c r="O73" s="45">
        <f t="shared" si="4"/>
        <v>41.180000000000007</v>
      </c>
      <c r="P73" s="100">
        <f t="shared" si="13"/>
        <v>8.7954110898661568</v>
      </c>
      <c r="Q73" s="44">
        <v>-18501.294000000002</v>
      </c>
      <c r="R73" s="44">
        <v>325087.79599999997</v>
      </c>
      <c r="S73" s="44">
        <v>188610.02499999999</v>
      </c>
      <c r="T73" s="44">
        <v>140866.652</v>
      </c>
      <c r="U73" s="44">
        <v>0</v>
      </c>
      <c r="V73" s="44">
        <v>513697.821</v>
      </c>
      <c r="W73" s="44">
        <v>495196.527</v>
      </c>
      <c r="X73" s="44">
        <f t="shared" si="14"/>
        <v>2791.835983695652</v>
      </c>
      <c r="Y73" s="44">
        <f t="shared" si="15"/>
        <v>2026.2563532608694</v>
      </c>
      <c r="Z73" s="44">
        <f t="shared" si="16"/>
        <v>1925.7058423913043</v>
      </c>
      <c r="AA73" s="44">
        <f t="shared" si="17"/>
        <v>1766.7814999999998</v>
      </c>
    </row>
    <row r="74" spans="1:27">
      <c r="A74" s="39" t="s">
        <v>35</v>
      </c>
      <c r="B74" s="39" t="s">
        <v>93</v>
      </c>
      <c r="C74" s="39" t="s">
        <v>95</v>
      </c>
      <c r="D74" s="40">
        <v>185</v>
      </c>
      <c r="E74" s="41">
        <v>1</v>
      </c>
      <c r="F74" s="41">
        <v>1</v>
      </c>
      <c r="G74" s="41">
        <v>16.41</v>
      </c>
      <c r="H74" s="41">
        <v>1</v>
      </c>
      <c r="I74" s="41">
        <v>1.0900000000000001</v>
      </c>
      <c r="J74" s="41">
        <v>15.3</v>
      </c>
      <c r="K74" s="41">
        <v>5.2</v>
      </c>
      <c r="L74" s="41">
        <v>20.5</v>
      </c>
      <c r="M74" s="42">
        <v>0.74634146341463414</v>
      </c>
      <c r="N74" s="41">
        <v>15.75</v>
      </c>
      <c r="O74" s="41">
        <f t="shared" si="4"/>
        <v>36.25</v>
      </c>
      <c r="P74" s="41">
        <f t="shared" si="13"/>
        <v>10.626076967260195</v>
      </c>
      <c r="Q74" s="40">
        <v>-112</v>
      </c>
      <c r="R74" s="40">
        <v>105174.28200000001</v>
      </c>
      <c r="S74" s="40">
        <v>114632.196</v>
      </c>
      <c r="T74" s="40">
        <v>77912.22</v>
      </c>
      <c r="U74" s="40">
        <v>0</v>
      </c>
      <c r="V74" s="40">
        <v>219806.478</v>
      </c>
      <c r="W74" s="40">
        <v>219694.478</v>
      </c>
      <c r="X74" s="40">
        <f t="shared" si="14"/>
        <v>1188.1431243243244</v>
      </c>
      <c r="Y74" s="40">
        <f t="shared" si="15"/>
        <v>766.99598918918923</v>
      </c>
      <c r="Z74" s="40">
        <f t="shared" si="16"/>
        <v>766.39058378378377</v>
      </c>
      <c r="AA74" s="40">
        <f t="shared" si="17"/>
        <v>568.50963243243245</v>
      </c>
    </row>
    <row r="75" spans="1:27">
      <c r="A75" s="43" t="s">
        <v>35</v>
      </c>
      <c r="B75" s="43" t="s">
        <v>174</v>
      </c>
      <c r="C75" s="43" t="s">
        <v>181</v>
      </c>
      <c r="D75" s="44">
        <v>194</v>
      </c>
      <c r="E75" s="45">
        <v>1</v>
      </c>
      <c r="F75" s="45">
        <v>1</v>
      </c>
      <c r="G75" s="45">
        <v>17.14</v>
      </c>
      <c r="H75" s="45">
        <v>1</v>
      </c>
      <c r="I75" s="45">
        <v>3.73</v>
      </c>
      <c r="J75" s="45">
        <v>22.87</v>
      </c>
      <c r="K75" s="45">
        <v>0</v>
      </c>
      <c r="L75" s="45">
        <v>23.87</v>
      </c>
      <c r="M75" s="46">
        <v>1</v>
      </c>
      <c r="N75" s="45">
        <v>14.41</v>
      </c>
      <c r="O75" s="45">
        <f t="shared" si="4"/>
        <v>38.28</v>
      </c>
      <c r="P75" s="100">
        <f t="shared" si="13"/>
        <v>10.694597574421168</v>
      </c>
      <c r="Q75" s="44">
        <v>-32586.786</v>
      </c>
      <c r="R75" s="44">
        <v>320372.71100000001</v>
      </c>
      <c r="S75" s="44">
        <v>112789.526</v>
      </c>
      <c r="T75" s="44">
        <v>80586.926999999996</v>
      </c>
      <c r="U75" s="44">
        <v>0</v>
      </c>
      <c r="V75" s="44">
        <v>433162.23700000002</v>
      </c>
      <c r="W75" s="44">
        <v>400575.451</v>
      </c>
      <c r="X75" s="44">
        <f t="shared" si="14"/>
        <v>2232.7950360824743</v>
      </c>
      <c r="Y75" s="44">
        <f t="shared" si="15"/>
        <v>1817.3985051546395</v>
      </c>
      <c r="Z75" s="44">
        <f t="shared" si="16"/>
        <v>1649.4253814432989</v>
      </c>
      <c r="AA75" s="44">
        <f t="shared" si="17"/>
        <v>1651.4057268041238</v>
      </c>
    </row>
    <row r="76" spans="1:27">
      <c r="A76" s="39" t="s">
        <v>35</v>
      </c>
      <c r="B76" s="39" t="s">
        <v>207</v>
      </c>
      <c r="C76" s="39" t="s">
        <v>209</v>
      </c>
      <c r="D76" s="40">
        <v>195</v>
      </c>
      <c r="E76" s="41">
        <v>1</v>
      </c>
      <c r="F76" s="41">
        <v>1</v>
      </c>
      <c r="G76" s="41">
        <v>19.39</v>
      </c>
      <c r="H76" s="41">
        <v>1</v>
      </c>
      <c r="I76" s="41">
        <v>1.63</v>
      </c>
      <c r="J76" s="41">
        <v>15.71</v>
      </c>
      <c r="K76" s="41">
        <v>8.3699999999999992</v>
      </c>
      <c r="L76" s="41">
        <v>24.02</v>
      </c>
      <c r="M76" s="42">
        <v>0.65240863787375425</v>
      </c>
      <c r="N76" s="41">
        <v>12.04</v>
      </c>
      <c r="O76" s="41">
        <f t="shared" ref="O76:O143" si="18">+N76+L76</f>
        <v>36.06</v>
      </c>
      <c r="P76" s="41">
        <f t="shared" si="13"/>
        <v>9.5635115252574785</v>
      </c>
      <c r="Q76" s="40">
        <v>-26907.991000000002</v>
      </c>
      <c r="R76" s="40">
        <v>300008.2</v>
      </c>
      <c r="S76" s="40">
        <v>169398.27799999999</v>
      </c>
      <c r="T76" s="40">
        <v>93371.436000000002</v>
      </c>
      <c r="U76" s="40">
        <v>0</v>
      </c>
      <c r="V76" s="40">
        <v>469406.478</v>
      </c>
      <c r="W76" s="40">
        <v>442509.90500000003</v>
      </c>
      <c r="X76" s="40">
        <f t="shared" si="14"/>
        <v>2407.2127076923075</v>
      </c>
      <c r="Y76" s="40">
        <f t="shared" si="15"/>
        <v>1928.3848307692308</v>
      </c>
      <c r="Z76" s="40">
        <f t="shared" si="16"/>
        <v>1790.4536871794874</v>
      </c>
      <c r="AA76" s="40">
        <f t="shared" si="17"/>
        <v>1538.5035897435898</v>
      </c>
    </row>
    <row r="77" spans="1:27" s="16" customFormat="1">
      <c r="A77" s="51" t="s">
        <v>35</v>
      </c>
      <c r="B77" s="51" t="s">
        <v>262</v>
      </c>
      <c r="C77" s="51"/>
      <c r="D77" s="52">
        <f>SUM(D57:D76)</f>
        <v>2964</v>
      </c>
      <c r="E77" s="53">
        <f t="shared" ref="E77:Q77" si="19">SUM(E57:E76)</f>
        <v>18.75</v>
      </c>
      <c r="F77" s="53">
        <f t="shared" si="19"/>
        <v>16.5</v>
      </c>
      <c r="G77" s="53">
        <f t="shared" si="19"/>
        <v>324.26000000000005</v>
      </c>
      <c r="H77" s="53">
        <f t="shared" si="19"/>
        <v>27.83</v>
      </c>
      <c r="I77" s="53">
        <f t="shared" si="19"/>
        <v>22.3</v>
      </c>
      <c r="J77" s="53">
        <f t="shared" si="19"/>
        <v>327.39999999999998</v>
      </c>
      <c r="K77" s="53">
        <f t="shared" si="19"/>
        <v>79.720000000000013</v>
      </c>
      <c r="L77" s="53">
        <f t="shared" si="19"/>
        <v>409.64</v>
      </c>
      <c r="M77" s="54">
        <f>+J77/L77</f>
        <v>0.7992383556293331</v>
      </c>
      <c r="N77" s="53">
        <f t="shared" si="19"/>
        <v>248.78999999999996</v>
      </c>
      <c r="O77" s="53">
        <f t="shared" si="19"/>
        <v>658.42999999999984</v>
      </c>
      <c r="P77" s="101">
        <f>+D77/(G77+H77)</f>
        <v>8.4183021386577295</v>
      </c>
      <c r="Q77" s="52">
        <f t="shared" si="19"/>
        <v>-366849.96100000001</v>
      </c>
      <c r="R77" s="52">
        <f t="shared" ref="R77" si="20">SUM(R57:R76)</f>
        <v>5259318.8960000006</v>
      </c>
      <c r="S77" s="52">
        <f t="shared" ref="S77:W77" si="21">SUM(S57:S76)</f>
        <v>2560055.9570000004</v>
      </c>
      <c r="T77" s="52">
        <f t="shared" si="21"/>
        <v>1319733.5819999999</v>
      </c>
      <c r="U77" s="52">
        <f t="shared" si="21"/>
        <v>226477.90700000001</v>
      </c>
      <c r="V77" s="52">
        <f t="shared" si="21"/>
        <v>7819374.8530000001</v>
      </c>
      <c r="W77" s="52">
        <f t="shared" si="21"/>
        <v>7452456.1700000009</v>
      </c>
      <c r="X77" s="52">
        <f t="shared" si="14"/>
        <v>2638.1156724021594</v>
      </c>
      <c r="Y77" s="52">
        <f t="shared" si="15"/>
        <v>2116.4518771929825</v>
      </c>
      <c r="Z77" s="52">
        <f t="shared" si="16"/>
        <v>1992.6601487854255</v>
      </c>
      <c r="AA77" s="52">
        <f t="shared" si="17"/>
        <v>1774.3990877192984</v>
      </c>
    </row>
    <row r="78" spans="1:27">
      <c r="A78" s="39" t="s">
        <v>56</v>
      </c>
      <c r="B78" s="39" t="s">
        <v>187</v>
      </c>
      <c r="C78" s="39" t="s">
        <v>188</v>
      </c>
      <c r="D78" s="40">
        <v>214</v>
      </c>
      <c r="E78" s="41">
        <v>1</v>
      </c>
      <c r="F78" s="41">
        <v>0</v>
      </c>
      <c r="G78" s="41">
        <v>25.86</v>
      </c>
      <c r="H78" s="41">
        <v>1</v>
      </c>
      <c r="I78" s="41">
        <v>1</v>
      </c>
      <c r="J78" s="41">
        <v>22.63</v>
      </c>
      <c r="K78" s="41">
        <v>8.23</v>
      </c>
      <c r="L78" s="41">
        <v>28.9</v>
      </c>
      <c r="M78" s="42">
        <v>0.78304498269896194</v>
      </c>
      <c r="N78" s="41">
        <v>21.64</v>
      </c>
      <c r="O78" s="41">
        <f t="shared" si="18"/>
        <v>50.54</v>
      </c>
      <c r="P78" s="41">
        <f>+D78/(G78+H78)</f>
        <v>7.9672375279225616</v>
      </c>
      <c r="Q78" s="40">
        <v>-23821.152999999998</v>
      </c>
      <c r="R78" s="40">
        <v>395385.53200000001</v>
      </c>
      <c r="S78" s="40">
        <v>190773.24400000001</v>
      </c>
      <c r="T78" s="40">
        <v>111911.4</v>
      </c>
      <c r="U78" s="40">
        <v>13608.338</v>
      </c>
      <c r="V78" s="40">
        <v>586158.77599999995</v>
      </c>
      <c r="W78" s="40">
        <v>562337.62300000002</v>
      </c>
      <c r="X78" s="40">
        <f t="shared" si="14"/>
        <v>2739.0597009345793</v>
      </c>
      <c r="Y78" s="40">
        <f t="shared" si="15"/>
        <v>2152.5188691588783</v>
      </c>
      <c r="Z78" s="40">
        <f t="shared" si="16"/>
        <v>2041.2050700934581</v>
      </c>
      <c r="AA78" s="40">
        <f t="shared" si="17"/>
        <v>1847.5959439252338</v>
      </c>
    </row>
    <row r="79" spans="1:27">
      <c r="A79" s="43" t="s">
        <v>56</v>
      </c>
      <c r="B79" s="43" t="s">
        <v>189</v>
      </c>
      <c r="C79" s="43" t="s">
        <v>191</v>
      </c>
      <c r="D79" s="44">
        <v>215</v>
      </c>
      <c r="E79" s="45">
        <v>1</v>
      </c>
      <c r="F79" s="45">
        <v>0</v>
      </c>
      <c r="G79" s="45">
        <v>21.49</v>
      </c>
      <c r="H79" s="45">
        <v>2</v>
      </c>
      <c r="I79" s="45">
        <v>1</v>
      </c>
      <c r="J79" s="45">
        <v>23.32</v>
      </c>
      <c r="K79" s="45">
        <v>0.17</v>
      </c>
      <c r="L79" s="45">
        <v>25.49</v>
      </c>
      <c r="M79" s="46">
        <v>0.992762877820349</v>
      </c>
      <c r="N79" s="45">
        <v>9.09</v>
      </c>
      <c r="O79" s="45">
        <f t="shared" si="18"/>
        <v>34.58</v>
      </c>
      <c r="P79" s="100">
        <f t="shared" ref="P79:P94" si="22">+D79/(G79+H79)</f>
        <v>9.1528309919114523</v>
      </c>
      <c r="Q79" s="44">
        <v>-33940.709000000003</v>
      </c>
      <c r="R79" s="44">
        <v>357771.36200000002</v>
      </c>
      <c r="S79" s="44">
        <v>167655.41200000001</v>
      </c>
      <c r="T79" s="44">
        <v>70594.38</v>
      </c>
      <c r="U79" s="44">
        <v>19634.089</v>
      </c>
      <c r="V79" s="44">
        <v>525426.77399999998</v>
      </c>
      <c r="W79" s="44">
        <v>491486.065</v>
      </c>
      <c r="X79" s="44">
        <f t="shared" si="14"/>
        <v>2443.845460465116</v>
      </c>
      <c r="Y79" s="44">
        <f t="shared" si="15"/>
        <v>2024.1781627906973</v>
      </c>
      <c r="Z79" s="44">
        <f t="shared" si="16"/>
        <v>1866.3144</v>
      </c>
      <c r="AA79" s="44">
        <f t="shared" si="17"/>
        <v>1664.0528465116281</v>
      </c>
    </row>
    <row r="80" spans="1:27">
      <c r="A80" s="39" t="s">
        <v>56</v>
      </c>
      <c r="B80" s="39" t="s">
        <v>33</v>
      </c>
      <c r="C80" s="39" t="s">
        <v>68</v>
      </c>
      <c r="D80" s="40">
        <v>216</v>
      </c>
      <c r="E80" s="41">
        <v>1</v>
      </c>
      <c r="F80" s="41">
        <v>0</v>
      </c>
      <c r="G80" s="41">
        <v>19.64</v>
      </c>
      <c r="H80" s="41">
        <v>0.81</v>
      </c>
      <c r="I80" s="41">
        <v>1</v>
      </c>
      <c r="J80" s="41">
        <v>18.850000000000001</v>
      </c>
      <c r="K80" s="41">
        <v>3.6</v>
      </c>
      <c r="L80" s="41">
        <v>22.45</v>
      </c>
      <c r="M80" s="42">
        <v>0.83964365256124718</v>
      </c>
      <c r="N80" s="41">
        <v>13.92</v>
      </c>
      <c r="O80" s="41">
        <f t="shared" si="18"/>
        <v>36.369999999999997</v>
      </c>
      <c r="P80" s="41">
        <f t="shared" si="22"/>
        <v>10.562347188264059</v>
      </c>
      <c r="Q80" s="40">
        <v>-17458.964</v>
      </c>
      <c r="R80" s="40">
        <v>332795.74</v>
      </c>
      <c r="S80" s="40">
        <v>188638.45300000001</v>
      </c>
      <c r="T80" s="40">
        <v>150824.43100000001</v>
      </c>
      <c r="U80" s="40">
        <v>0</v>
      </c>
      <c r="V80" s="40">
        <v>521434.19300000003</v>
      </c>
      <c r="W80" s="40">
        <v>503975.22899999999</v>
      </c>
      <c r="X80" s="40">
        <f t="shared" si="14"/>
        <v>2414.0471898148148</v>
      </c>
      <c r="Y80" s="40">
        <f t="shared" si="15"/>
        <v>1715.7859351851851</v>
      </c>
      <c r="Z80" s="40">
        <f t="shared" si="16"/>
        <v>1634.9573981481478</v>
      </c>
      <c r="AA80" s="40">
        <f t="shared" si="17"/>
        <v>1540.7210185185186</v>
      </c>
    </row>
    <row r="81" spans="1:27">
      <c r="A81" s="43" t="s">
        <v>56</v>
      </c>
      <c r="B81" s="43" t="s">
        <v>137</v>
      </c>
      <c r="C81" s="43" t="s">
        <v>138</v>
      </c>
      <c r="D81" s="44">
        <v>224</v>
      </c>
      <c r="E81" s="45">
        <v>1</v>
      </c>
      <c r="F81" s="45">
        <v>1</v>
      </c>
      <c r="G81" s="45">
        <v>25.18</v>
      </c>
      <c r="H81" s="45">
        <v>5</v>
      </c>
      <c r="I81" s="45">
        <v>0</v>
      </c>
      <c r="J81" s="45">
        <v>28.13</v>
      </c>
      <c r="K81" s="45">
        <v>4.05</v>
      </c>
      <c r="L81" s="45">
        <v>32.18</v>
      </c>
      <c r="M81" s="46">
        <v>0.87414543194530758</v>
      </c>
      <c r="N81" s="45">
        <v>22.83</v>
      </c>
      <c r="O81" s="45">
        <f t="shared" si="18"/>
        <v>55.01</v>
      </c>
      <c r="P81" s="100">
        <f t="shared" si="22"/>
        <v>7.4221338634857519</v>
      </c>
      <c r="Q81" s="44">
        <v>-16708.46</v>
      </c>
      <c r="R81" s="44">
        <v>518267.44900000002</v>
      </c>
      <c r="S81" s="44">
        <v>135143.103</v>
      </c>
      <c r="T81" s="44">
        <v>43570.222999999998</v>
      </c>
      <c r="U81" s="44">
        <v>31124.521000000001</v>
      </c>
      <c r="V81" s="44">
        <v>653410.55200000003</v>
      </c>
      <c r="W81" s="44">
        <v>636702.09199999995</v>
      </c>
      <c r="X81" s="44">
        <f t="shared" si="14"/>
        <v>2917.0113928571432</v>
      </c>
      <c r="Y81" s="44">
        <f t="shared" si="15"/>
        <v>2583.552714285714</v>
      </c>
      <c r="Z81" s="44">
        <f t="shared" si="16"/>
        <v>2508.9613749999999</v>
      </c>
      <c r="AA81" s="44">
        <f t="shared" si="17"/>
        <v>2313.6939687500003</v>
      </c>
    </row>
    <row r="82" spans="1:27">
      <c r="A82" s="39" t="s">
        <v>56</v>
      </c>
      <c r="B82" s="39" t="s">
        <v>207</v>
      </c>
      <c r="C82" s="39" t="s">
        <v>212</v>
      </c>
      <c r="D82" s="40">
        <v>224</v>
      </c>
      <c r="E82" s="41">
        <v>1</v>
      </c>
      <c r="F82" s="41">
        <v>0.5</v>
      </c>
      <c r="G82" s="41">
        <v>21.93</v>
      </c>
      <c r="H82" s="41">
        <v>2</v>
      </c>
      <c r="I82" s="41">
        <v>2.0299999999999998</v>
      </c>
      <c r="J82" s="41">
        <v>20.170000000000002</v>
      </c>
      <c r="K82" s="41">
        <v>7.29</v>
      </c>
      <c r="L82" s="41">
        <v>27.46</v>
      </c>
      <c r="M82" s="42">
        <v>0.73452294246176264</v>
      </c>
      <c r="N82" s="41">
        <v>21.36</v>
      </c>
      <c r="O82" s="41">
        <f t="shared" si="18"/>
        <v>48.82</v>
      </c>
      <c r="P82" s="41">
        <f t="shared" si="22"/>
        <v>9.3606351859590475</v>
      </c>
      <c r="Q82" s="40">
        <v>-18220.395</v>
      </c>
      <c r="R82" s="40">
        <v>359952.45</v>
      </c>
      <c r="S82" s="40">
        <v>153559.568</v>
      </c>
      <c r="T82" s="40">
        <v>77289.107999999993</v>
      </c>
      <c r="U82" s="40">
        <v>0</v>
      </c>
      <c r="V82" s="40">
        <v>513512.01799999998</v>
      </c>
      <c r="W82" s="40">
        <v>495302.99699999997</v>
      </c>
      <c r="X82" s="40">
        <f t="shared" si="14"/>
        <v>2292.4643660714287</v>
      </c>
      <c r="Y82" s="40">
        <f t="shared" si="15"/>
        <v>1947.4237053571428</v>
      </c>
      <c r="Z82" s="40">
        <f t="shared" si="16"/>
        <v>1866.1334330357142</v>
      </c>
      <c r="AA82" s="40">
        <f t="shared" si="17"/>
        <v>1606.9305803571428</v>
      </c>
    </row>
    <row r="83" spans="1:27">
      <c r="A83" s="43" t="s">
        <v>56</v>
      </c>
      <c r="B83" s="43" t="s">
        <v>33</v>
      </c>
      <c r="C83" s="43" t="s">
        <v>57</v>
      </c>
      <c r="D83" s="44">
        <v>231</v>
      </c>
      <c r="E83" s="45">
        <v>1</v>
      </c>
      <c r="F83" s="45">
        <v>1</v>
      </c>
      <c r="G83" s="45">
        <v>17.260000000000002</v>
      </c>
      <c r="H83" s="45">
        <v>3</v>
      </c>
      <c r="I83" s="45">
        <v>0</v>
      </c>
      <c r="J83" s="45">
        <v>21.08</v>
      </c>
      <c r="K83" s="45">
        <v>0.78</v>
      </c>
      <c r="L83" s="45">
        <v>22.26</v>
      </c>
      <c r="M83" s="46">
        <v>0.96431838975297346</v>
      </c>
      <c r="N83" s="45">
        <v>8.5</v>
      </c>
      <c r="O83" s="45">
        <f t="shared" si="18"/>
        <v>30.76</v>
      </c>
      <c r="P83" s="100">
        <f t="shared" si="22"/>
        <v>11.401776900296149</v>
      </c>
      <c r="Q83" s="44">
        <v>-17444.542000000001</v>
      </c>
      <c r="R83" s="44">
        <v>402706.94099999999</v>
      </c>
      <c r="S83" s="44">
        <v>243561.272</v>
      </c>
      <c r="T83" s="44">
        <v>182227.3</v>
      </c>
      <c r="U83" s="44">
        <v>0</v>
      </c>
      <c r="V83" s="44">
        <v>646268.21299999999</v>
      </c>
      <c r="W83" s="44">
        <v>628823.67099999997</v>
      </c>
      <c r="X83" s="44">
        <f t="shared" si="14"/>
        <v>2797.6978917748916</v>
      </c>
      <c r="Y83" s="44">
        <f t="shared" si="15"/>
        <v>2008.8351212121213</v>
      </c>
      <c r="Z83" s="44">
        <f t="shared" si="16"/>
        <v>1933.3176233766233</v>
      </c>
      <c r="AA83" s="44">
        <f t="shared" si="17"/>
        <v>1743.3200909090908</v>
      </c>
    </row>
    <row r="84" spans="1:27">
      <c r="A84" s="39" t="s">
        <v>56</v>
      </c>
      <c r="B84" s="39" t="s">
        <v>235</v>
      </c>
      <c r="C84" s="39" t="s">
        <v>236</v>
      </c>
      <c r="D84" s="40">
        <v>237</v>
      </c>
      <c r="E84" s="41">
        <v>1</v>
      </c>
      <c r="F84" s="41">
        <v>2</v>
      </c>
      <c r="G84" s="41">
        <v>27.67</v>
      </c>
      <c r="H84" s="41">
        <v>1</v>
      </c>
      <c r="I84" s="41">
        <v>1.8</v>
      </c>
      <c r="J84" s="41">
        <v>30.4</v>
      </c>
      <c r="K84" s="41">
        <v>1</v>
      </c>
      <c r="L84" s="41">
        <v>33.47</v>
      </c>
      <c r="M84" s="42">
        <v>0.96815286624203822</v>
      </c>
      <c r="N84" s="41">
        <v>17.72</v>
      </c>
      <c r="O84" s="41">
        <f t="shared" si="18"/>
        <v>51.19</v>
      </c>
      <c r="P84" s="41">
        <f t="shared" si="22"/>
        <v>8.2664806417858383</v>
      </c>
      <c r="Q84" s="40">
        <v>-29043.456999999999</v>
      </c>
      <c r="R84" s="40">
        <v>419382.87099999998</v>
      </c>
      <c r="S84" s="40">
        <v>219171.44399999999</v>
      </c>
      <c r="T84" s="40">
        <v>80100.66</v>
      </c>
      <c r="U84" s="40">
        <v>52837.669000000002</v>
      </c>
      <c r="V84" s="40">
        <v>638554.31499999994</v>
      </c>
      <c r="W84" s="40">
        <v>609510.85800000001</v>
      </c>
      <c r="X84" s="40">
        <f t="shared" si="14"/>
        <v>2694.3220042194089</v>
      </c>
      <c r="Y84" s="40">
        <f t="shared" si="15"/>
        <v>2133.4007848101264</v>
      </c>
      <c r="Z84" s="40">
        <f t="shared" si="16"/>
        <v>2010.8545527426159</v>
      </c>
      <c r="AA84" s="40">
        <f t="shared" si="17"/>
        <v>1769.5479789029534</v>
      </c>
    </row>
    <row r="85" spans="1:27">
      <c r="A85" s="43" t="s">
        <v>56</v>
      </c>
      <c r="B85" s="43" t="s">
        <v>103</v>
      </c>
      <c r="C85" s="43" t="s">
        <v>104</v>
      </c>
      <c r="D85" s="44">
        <v>250</v>
      </c>
      <c r="E85" s="45">
        <v>1</v>
      </c>
      <c r="F85" s="45">
        <v>0</v>
      </c>
      <c r="G85" s="45">
        <v>21.66</v>
      </c>
      <c r="H85" s="45">
        <v>3</v>
      </c>
      <c r="I85" s="45">
        <v>1</v>
      </c>
      <c r="J85" s="45">
        <v>21.31</v>
      </c>
      <c r="K85" s="45">
        <v>5.35</v>
      </c>
      <c r="L85" s="45">
        <v>26.66</v>
      </c>
      <c r="M85" s="46">
        <v>0.79932483120780196</v>
      </c>
      <c r="N85" s="45">
        <v>0</v>
      </c>
      <c r="O85" s="45">
        <f t="shared" si="18"/>
        <v>26.66</v>
      </c>
      <c r="P85" s="100">
        <f t="shared" si="22"/>
        <v>10.137875101378752</v>
      </c>
      <c r="Q85" s="44">
        <v>-33924.512000000002</v>
      </c>
      <c r="R85" s="44">
        <v>348611.25799999997</v>
      </c>
      <c r="S85" s="44">
        <v>230695.00700000001</v>
      </c>
      <c r="T85" s="44">
        <v>156613.54399999999</v>
      </c>
      <c r="U85" s="44">
        <v>0</v>
      </c>
      <c r="V85" s="44">
        <v>579306.26500000001</v>
      </c>
      <c r="W85" s="44">
        <v>545381.75300000003</v>
      </c>
      <c r="X85" s="44">
        <f t="shared" si="14"/>
        <v>2317.2250600000002</v>
      </c>
      <c r="Y85" s="44">
        <f t="shared" si="15"/>
        <v>1690.770884</v>
      </c>
      <c r="Z85" s="44">
        <f t="shared" si="16"/>
        <v>1555.0728360000001</v>
      </c>
      <c r="AA85" s="44">
        <f t="shared" si="17"/>
        <v>1394.4450319999999</v>
      </c>
    </row>
    <row r="86" spans="1:27">
      <c r="A86" s="39" t="s">
        <v>56</v>
      </c>
      <c r="B86" s="39" t="s">
        <v>244</v>
      </c>
      <c r="C86" s="39" t="s">
        <v>245</v>
      </c>
      <c r="D86" s="40">
        <v>250</v>
      </c>
      <c r="E86" s="41">
        <v>1</v>
      </c>
      <c r="F86" s="41">
        <v>1</v>
      </c>
      <c r="G86" s="41">
        <v>26.08</v>
      </c>
      <c r="H86" s="41">
        <v>1</v>
      </c>
      <c r="I86" s="41">
        <v>4.75</v>
      </c>
      <c r="J86" s="41">
        <v>30.85</v>
      </c>
      <c r="K86" s="41">
        <v>2.98</v>
      </c>
      <c r="L86" s="41">
        <v>33.83</v>
      </c>
      <c r="M86" s="42">
        <v>0.91191250369494536</v>
      </c>
      <c r="N86" s="41">
        <v>19.62</v>
      </c>
      <c r="O86" s="41">
        <f t="shared" si="18"/>
        <v>53.45</v>
      </c>
      <c r="P86" s="41">
        <f t="shared" si="22"/>
        <v>9.2319054652880368</v>
      </c>
      <c r="Q86" s="40">
        <v>-26059.946</v>
      </c>
      <c r="R86" s="40">
        <v>425760.66600000003</v>
      </c>
      <c r="S86" s="40">
        <v>151742.95199999999</v>
      </c>
      <c r="T86" s="40">
        <v>65784.995999999999</v>
      </c>
      <c r="U86" s="40">
        <v>2177.6480000000001</v>
      </c>
      <c r="V86" s="40">
        <v>577503.61800000002</v>
      </c>
      <c r="W86" s="40">
        <v>551443.67200000002</v>
      </c>
      <c r="X86" s="40">
        <f t="shared" si="14"/>
        <v>2310.0144719999998</v>
      </c>
      <c r="Y86" s="40">
        <f t="shared" si="15"/>
        <v>2038.1638960000002</v>
      </c>
      <c r="Z86" s="40">
        <f t="shared" si="16"/>
        <v>1933.9241120000002</v>
      </c>
      <c r="AA86" s="40">
        <f t="shared" si="17"/>
        <v>1703.0426640000001</v>
      </c>
    </row>
    <row r="87" spans="1:27">
      <c r="A87" s="43" t="s">
        <v>56</v>
      </c>
      <c r="B87" s="43" t="s">
        <v>119</v>
      </c>
      <c r="C87" s="43" t="s">
        <v>120</v>
      </c>
      <c r="D87" s="44">
        <v>252</v>
      </c>
      <c r="E87" s="45">
        <v>1</v>
      </c>
      <c r="F87" s="45">
        <v>0</v>
      </c>
      <c r="G87" s="45">
        <v>31.04</v>
      </c>
      <c r="H87" s="45">
        <v>0</v>
      </c>
      <c r="I87" s="45">
        <v>0</v>
      </c>
      <c r="J87" s="45">
        <v>24.21</v>
      </c>
      <c r="K87" s="45">
        <v>7.83</v>
      </c>
      <c r="L87" s="45">
        <v>32.04</v>
      </c>
      <c r="M87" s="46">
        <v>0.7556179775280899</v>
      </c>
      <c r="N87" s="45">
        <v>17</v>
      </c>
      <c r="O87" s="45">
        <f t="shared" si="18"/>
        <v>49.04</v>
      </c>
      <c r="P87" s="100">
        <f t="shared" si="22"/>
        <v>8.1185567010309274</v>
      </c>
      <c r="Q87" s="44">
        <v>-2354.3049999999998</v>
      </c>
      <c r="R87" s="44">
        <v>433870.16499999998</v>
      </c>
      <c r="S87" s="44">
        <v>179749.36900000001</v>
      </c>
      <c r="T87" s="44">
        <v>123845.004</v>
      </c>
      <c r="U87" s="44">
        <v>0</v>
      </c>
      <c r="V87" s="44">
        <v>613619.53399999999</v>
      </c>
      <c r="W87" s="44">
        <v>611265.22900000005</v>
      </c>
      <c r="X87" s="44">
        <f t="shared" si="14"/>
        <v>2434.9981507936509</v>
      </c>
      <c r="Y87" s="44">
        <f t="shared" si="15"/>
        <v>1943.549722222222</v>
      </c>
      <c r="Z87" s="44">
        <f t="shared" si="16"/>
        <v>1934.2072420634922</v>
      </c>
      <c r="AA87" s="44">
        <f t="shared" si="17"/>
        <v>1721.707003968254</v>
      </c>
    </row>
    <row r="88" spans="1:27">
      <c r="A88" s="39" t="s">
        <v>56</v>
      </c>
      <c r="B88" s="39" t="s">
        <v>228</v>
      </c>
      <c r="C88" s="39" t="s">
        <v>229</v>
      </c>
      <c r="D88" s="40">
        <v>255</v>
      </c>
      <c r="E88" s="41">
        <v>1</v>
      </c>
      <c r="F88" s="41">
        <v>2</v>
      </c>
      <c r="G88" s="41">
        <v>23.5</v>
      </c>
      <c r="H88" s="41">
        <v>0</v>
      </c>
      <c r="I88" s="41">
        <v>4.7699999999999996</v>
      </c>
      <c r="J88" s="41">
        <v>26.19</v>
      </c>
      <c r="K88" s="41">
        <v>6.03</v>
      </c>
      <c r="L88" s="41">
        <v>31.27</v>
      </c>
      <c r="M88" s="42">
        <v>0.8128491620111733</v>
      </c>
      <c r="N88" s="41">
        <v>20.79</v>
      </c>
      <c r="O88" s="41">
        <f t="shared" si="18"/>
        <v>52.06</v>
      </c>
      <c r="P88" s="41">
        <f t="shared" si="22"/>
        <v>10.851063829787234</v>
      </c>
      <c r="Q88" s="40">
        <v>-30</v>
      </c>
      <c r="R88" s="40">
        <v>391690.88500000001</v>
      </c>
      <c r="S88" s="40">
        <v>131261.27100000001</v>
      </c>
      <c r="T88" s="40">
        <v>75249.251999999993</v>
      </c>
      <c r="U88" s="40">
        <v>2531.5</v>
      </c>
      <c r="V88" s="40">
        <v>522952.15600000002</v>
      </c>
      <c r="W88" s="40">
        <v>522922.15600000002</v>
      </c>
      <c r="X88" s="40">
        <f t="shared" si="14"/>
        <v>2050.7927686274511</v>
      </c>
      <c r="Y88" s="40">
        <f t="shared" si="15"/>
        <v>1745.7702117647061</v>
      </c>
      <c r="Z88" s="40">
        <f t="shared" si="16"/>
        <v>1745.6525647058825</v>
      </c>
      <c r="AA88" s="40">
        <f t="shared" si="17"/>
        <v>1536.0426862745098</v>
      </c>
    </row>
    <row r="89" spans="1:27">
      <c r="A89" s="43" t="s">
        <v>56</v>
      </c>
      <c r="B89" s="43" t="s">
        <v>85</v>
      </c>
      <c r="C89" s="43" t="s">
        <v>90</v>
      </c>
      <c r="D89" s="44">
        <v>265</v>
      </c>
      <c r="E89" s="45">
        <v>1</v>
      </c>
      <c r="F89" s="45">
        <v>1</v>
      </c>
      <c r="G89" s="45">
        <v>24.65</v>
      </c>
      <c r="H89" s="45">
        <v>3.21</v>
      </c>
      <c r="I89" s="45">
        <v>3.65</v>
      </c>
      <c r="J89" s="45">
        <v>31.06</v>
      </c>
      <c r="K89" s="45">
        <v>2.4500000000000002</v>
      </c>
      <c r="L89" s="45">
        <v>33.51</v>
      </c>
      <c r="M89" s="46">
        <v>0.92688749626977018</v>
      </c>
      <c r="N89" s="45">
        <v>21.55</v>
      </c>
      <c r="O89" s="45">
        <f t="shared" si="18"/>
        <v>55.06</v>
      </c>
      <c r="P89" s="100">
        <f t="shared" si="22"/>
        <v>9.5118449389806177</v>
      </c>
      <c r="Q89" s="44">
        <v>-17121.466</v>
      </c>
      <c r="R89" s="44">
        <v>519752.98300000001</v>
      </c>
      <c r="S89" s="44">
        <v>197130.01199999999</v>
      </c>
      <c r="T89" s="44">
        <v>131875.57199999999</v>
      </c>
      <c r="U89" s="44">
        <v>0</v>
      </c>
      <c r="V89" s="44">
        <v>716882.995</v>
      </c>
      <c r="W89" s="44">
        <v>699761.52899999998</v>
      </c>
      <c r="X89" s="44">
        <f t="shared" si="14"/>
        <v>2705.2188490566036</v>
      </c>
      <c r="Y89" s="44">
        <f t="shared" si="15"/>
        <v>2207.5751811320752</v>
      </c>
      <c r="Z89" s="44">
        <f t="shared" si="16"/>
        <v>2142.9658754716979</v>
      </c>
      <c r="AA89" s="44">
        <f t="shared" si="17"/>
        <v>1961.3320113207546</v>
      </c>
    </row>
    <row r="90" spans="1:27">
      <c r="A90" s="39" t="s">
        <v>56</v>
      </c>
      <c r="B90" s="39" t="s">
        <v>108</v>
      </c>
      <c r="C90" s="39" t="s">
        <v>114</v>
      </c>
      <c r="D90" s="40">
        <v>266</v>
      </c>
      <c r="E90" s="41">
        <v>1</v>
      </c>
      <c r="F90" s="41">
        <v>2</v>
      </c>
      <c r="G90" s="41">
        <v>26.19</v>
      </c>
      <c r="H90" s="41">
        <v>3</v>
      </c>
      <c r="I90" s="41">
        <v>2</v>
      </c>
      <c r="J90" s="41">
        <v>13.02</v>
      </c>
      <c r="K90" s="41">
        <v>21.17</v>
      </c>
      <c r="L90" s="41">
        <v>34.19</v>
      </c>
      <c r="M90" s="42">
        <v>0.38081310324656331</v>
      </c>
      <c r="N90" s="41">
        <v>13.61</v>
      </c>
      <c r="O90" s="41">
        <f t="shared" si="18"/>
        <v>47.8</v>
      </c>
      <c r="P90" s="41">
        <f t="shared" si="22"/>
        <v>9.1127098321342928</v>
      </c>
      <c r="Q90" s="40">
        <v>-15203.630999999999</v>
      </c>
      <c r="R90" s="40">
        <v>308122.86200000002</v>
      </c>
      <c r="S90" s="40">
        <v>93642.816000000006</v>
      </c>
      <c r="T90" s="40">
        <v>0</v>
      </c>
      <c r="U90" s="40">
        <v>0</v>
      </c>
      <c r="V90" s="40">
        <v>401765.67800000001</v>
      </c>
      <c r="W90" s="40">
        <v>386562.04700000002</v>
      </c>
      <c r="X90" s="40">
        <f t="shared" si="14"/>
        <v>1510.3972857142858</v>
      </c>
      <c r="Y90" s="40">
        <f t="shared" si="15"/>
        <v>1510.3972857142858</v>
      </c>
      <c r="Z90" s="40">
        <f t="shared" si="16"/>
        <v>1453.2407781954887</v>
      </c>
      <c r="AA90" s="40">
        <f t="shared" si="17"/>
        <v>1158.3566240601504</v>
      </c>
    </row>
    <row r="91" spans="1:27">
      <c r="A91" s="43" t="s">
        <v>56</v>
      </c>
      <c r="B91" s="43" t="s">
        <v>93</v>
      </c>
      <c r="C91" s="43" t="s">
        <v>101</v>
      </c>
      <c r="D91" s="44">
        <v>267</v>
      </c>
      <c r="E91" s="45">
        <v>1</v>
      </c>
      <c r="F91" s="45">
        <v>1</v>
      </c>
      <c r="G91" s="45">
        <v>22.37</v>
      </c>
      <c r="H91" s="45">
        <v>2.0299999999999998</v>
      </c>
      <c r="I91" s="45">
        <v>1.05</v>
      </c>
      <c r="J91" s="45">
        <v>22.92</v>
      </c>
      <c r="K91" s="45">
        <v>4.53</v>
      </c>
      <c r="L91" s="45">
        <v>27.450000000000003</v>
      </c>
      <c r="M91" s="46">
        <v>0.83497267759562843</v>
      </c>
      <c r="N91" s="45">
        <v>18.170000000000002</v>
      </c>
      <c r="O91" s="45">
        <f t="shared" si="18"/>
        <v>45.620000000000005</v>
      </c>
      <c r="P91" s="100">
        <f t="shared" si="22"/>
        <v>10.942622950819672</v>
      </c>
      <c r="Q91" s="44">
        <v>-610.46500000000003</v>
      </c>
      <c r="R91" s="44">
        <v>332102.80099999998</v>
      </c>
      <c r="S91" s="44">
        <v>181056.80499999999</v>
      </c>
      <c r="T91" s="44">
        <v>121059.942</v>
      </c>
      <c r="U91" s="44">
        <v>0</v>
      </c>
      <c r="V91" s="44">
        <v>513159.60600000003</v>
      </c>
      <c r="W91" s="44">
        <v>512549.141</v>
      </c>
      <c r="X91" s="44">
        <f t="shared" si="14"/>
        <v>1921.9460898876405</v>
      </c>
      <c r="Y91" s="44">
        <f t="shared" si="15"/>
        <v>1468.5380674157304</v>
      </c>
      <c r="Z91" s="44">
        <f t="shared" si="16"/>
        <v>1466.2516816479401</v>
      </c>
      <c r="AA91" s="44">
        <f t="shared" si="17"/>
        <v>1243.8307153558051</v>
      </c>
    </row>
    <row r="92" spans="1:27">
      <c r="A92" s="39" t="s">
        <v>56</v>
      </c>
      <c r="B92" s="39" t="s">
        <v>119</v>
      </c>
      <c r="C92" s="39" t="s">
        <v>121</v>
      </c>
      <c r="D92" s="40">
        <v>273</v>
      </c>
      <c r="E92" s="41">
        <v>1</v>
      </c>
      <c r="F92" s="41">
        <v>1.05</v>
      </c>
      <c r="G92" s="41">
        <v>28.71</v>
      </c>
      <c r="H92" s="41">
        <v>6.57</v>
      </c>
      <c r="I92" s="41">
        <v>1.02</v>
      </c>
      <c r="J92" s="41">
        <v>22.68</v>
      </c>
      <c r="K92" s="41">
        <v>15.72</v>
      </c>
      <c r="L92" s="41">
        <v>38.35</v>
      </c>
      <c r="M92" s="42">
        <v>0.59062500000000007</v>
      </c>
      <c r="N92" s="41">
        <v>24.19</v>
      </c>
      <c r="O92" s="41">
        <f t="shared" si="18"/>
        <v>62.540000000000006</v>
      </c>
      <c r="P92" s="41">
        <f t="shared" si="22"/>
        <v>7.7380952380952381</v>
      </c>
      <c r="Q92" s="40">
        <v>-1135.146</v>
      </c>
      <c r="R92" s="40">
        <v>513458.84899999999</v>
      </c>
      <c r="S92" s="40">
        <v>216555.72099999999</v>
      </c>
      <c r="T92" s="40">
        <v>144218.00399999999</v>
      </c>
      <c r="U92" s="40">
        <v>37.950000000000003</v>
      </c>
      <c r="V92" s="40">
        <v>730014.57</v>
      </c>
      <c r="W92" s="40">
        <v>728879.424</v>
      </c>
      <c r="X92" s="40">
        <f t="shared" si="14"/>
        <v>2674.0460439560438</v>
      </c>
      <c r="Y92" s="40">
        <f t="shared" si="15"/>
        <v>2145.635956043956</v>
      </c>
      <c r="Z92" s="40">
        <f t="shared" si="16"/>
        <v>2141.477912087912</v>
      </c>
      <c r="AA92" s="40">
        <f t="shared" si="17"/>
        <v>1880.8016446886447</v>
      </c>
    </row>
    <row r="93" spans="1:27">
      <c r="A93" s="43" t="s">
        <v>56</v>
      </c>
      <c r="B93" s="43" t="s">
        <v>183</v>
      </c>
      <c r="C93" s="43" t="s">
        <v>184</v>
      </c>
      <c r="D93" s="44">
        <v>288</v>
      </c>
      <c r="E93" s="45">
        <v>1</v>
      </c>
      <c r="F93" s="45">
        <v>0</v>
      </c>
      <c r="G93" s="45">
        <v>29.15</v>
      </c>
      <c r="H93" s="45">
        <v>3</v>
      </c>
      <c r="I93" s="45">
        <v>0.8</v>
      </c>
      <c r="J93" s="45">
        <v>28.11</v>
      </c>
      <c r="K93" s="45">
        <v>5.84</v>
      </c>
      <c r="L93" s="45">
        <v>33.949999999999996</v>
      </c>
      <c r="M93" s="46">
        <v>0.82798232695139906</v>
      </c>
      <c r="N93" s="45">
        <v>16.07</v>
      </c>
      <c r="O93" s="45">
        <f t="shared" si="18"/>
        <v>50.019999999999996</v>
      </c>
      <c r="P93" s="100">
        <f t="shared" si="22"/>
        <v>8.9580093312597207</v>
      </c>
      <c r="Q93" s="44">
        <v>-61.920999999999999</v>
      </c>
      <c r="R93" s="44">
        <v>445904.99400000001</v>
      </c>
      <c r="S93" s="44">
        <v>99347.570999999996</v>
      </c>
      <c r="T93" s="44">
        <v>47048.1</v>
      </c>
      <c r="U93" s="44">
        <v>5644.4489999999996</v>
      </c>
      <c r="V93" s="44">
        <v>545252.56499999994</v>
      </c>
      <c r="W93" s="44">
        <v>545185.04399999999</v>
      </c>
      <c r="X93" s="44">
        <f t="shared" si="14"/>
        <v>1893.2380729166664</v>
      </c>
      <c r="Y93" s="44">
        <f t="shared" si="15"/>
        <v>1710.2778333333331</v>
      </c>
      <c r="Z93" s="44">
        <f t="shared" si="16"/>
        <v>1710.0433854166668</v>
      </c>
      <c r="AA93" s="44">
        <f t="shared" si="17"/>
        <v>1548.2812291666667</v>
      </c>
    </row>
    <row r="94" spans="1:27">
      <c r="A94" s="39" t="s">
        <v>56</v>
      </c>
      <c r="B94" s="39" t="s">
        <v>108</v>
      </c>
      <c r="C94" s="39" t="s">
        <v>48</v>
      </c>
      <c r="D94" s="40">
        <v>292</v>
      </c>
      <c r="E94" s="41">
        <v>1</v>
      </c>
      <c r="F94" s="41">
        <v>1</v>
      </c>
      <c r="G94" s="41">
        <v>33.6</v>
      </c>
      <c r="H94" s="41">
        <v>4</v>
      </c>
      <c r="I94" s="41">
        <v>1</v>
      </c>
      <c r="J94" s="41">
        <v>23.83</v>
      </c>
      <c r="K94" s="41">
        <v>17.72</v>
      </c>
      <c r="L94" s="41">
        <v>40.6</v>
      </c>
      <c r="M94" s="42">
        <v>0.57352587244283992</v>
      </c>
      <c r="N94" s="41">
        <v>19.8</v>
      </c>
      <c r="O94" s="41">
        <f t="shared" si="18"/>
        <v>60.400000000000006</v>
      </c>
      <c r="P94" s="41">
        <f t="shared" si="22"/>
        <v>7.7659574468085104</v>
      </c>
      <c r="Q94" s="40">
        <v>-16196.314</v>
      </c>
      <c r="R94" s="40">
        <v>506578.223</v>
      </c>
      <c r="S94" s="40">
        <v>126350.774</v>
      </c>
      <c r="T94" s="40">
        <v>53577.432000000001</v>
      </c>
      <c r="U94" s="40">
        <v>0</v>
      </c>
      <c r="V94" s="40">
        <v>632928.99699999997</v>
      </c>
      <c r="W94" s="40">
        <v>616756.45600000001</v>
      </c>
      <c r="X94" s="40">
        <f t="shared" si="14"/>
        <v>2167.5650582191779</v>
      </c>
      <c r="Y94" s="40">
        <f t="shared" si="15"/>
        <v>1984.0807020547943</v>
      </c>
      <c r="Z94" s="40">
        <f t="shared" si="16"/>
        <v>1928.6952876712328</v>
      </c>
      <c r="AA94" s="40">
        <f t="shared" si="17"/>
        <v>1734.8569280821919</v>
      </c>
    </row>
    <row r="95" spans="1:27" s="16" customFormat="1">
      <c r="A95" s="51" t="s">
        <v>56</v>
      </c>
      <c r="B95" s="51" t="s">
        <v>263</v>
      </c>
      <c r="C95" s="51"/>
      <c r="D95" s="52">
        <f>SUM(D78:D94)</f>
        <v>4219</v>
      </c>
      <c r="E95" s="53">
        <f t="shared" ref="E95:O95" si="23">SUM(E78:E94)</f>
        <v>17</v>
      </c>
      <c r="F95" s="53">
        <f t="shared" si="23"/>
        <v>13.55</v>
      </c>
      <c r="G95" s="53">
        <f t="shared" si="23"/>
        <v>425.9799999999999</v>
      </c>
      <c r="H95" s="53">
        <f t="shared" si="23"/>
        <v>40.620000000000005</v>
      </c>
      <c r="I95" s="53">
        <f t="shared" si="23"/>
        <v>26.869999999999997</v>
      </c>
      <c r="J95" s="53">
        <f t="shared" si="23"/>
        <v>408.76000000000005</v>
      </c>
      <c r="K95" s="53">
        <f t="shared" si="23"/>
        <v>114.74000000000001</v>
      </c>
      <c r="L95" s="53">
        <f t="shared" si="23"/>
        <v>524.05999999999995</v>
      </c>
      <c r="M95" s="54">
        <f>+J95/L95</f>
        <v>0.77998702438652079</v>
      </c>
      <c r="N95" s="53">
        <f t="shared" si="23"/>
        <v>285.86</v>
      </c>
      <c r="O95" s="53">
        <f t="shared" si="23"/>
        <v>809.91999999999985</v>
      </c>
      <c r="P95" s="101">
        <f>+D95/(G95+H95)</f>
        <v>9.0420060008572669</v>
      </c>
      <c r="Q95" s="52">
        <f>SUM(Q78:Q94)</f>
        <v>-269335.386</v>
      </c>
      <c r="R95" s="52">
        <f t="shared" ref="R95:W95" si="24">SUM(R78:R94)</f>
        <v>7012116.0310000004</v>
      </c>
      <c r="S95" s="52">
        <f t="shared" si="24"/>
        <v>2906034.7940000002</v>
      </c>
      <c r="T95" s="52">
        <f t="shared" si="24"/>
        <v>1635789.3480000002</v>
      </c>
      <c r="U95" s="52">
        <f t="shared" si="24"/>
        <v>127596.16399999999</v>
      </c>
      <c r="V95" s="52">
        <f t="shared" si="24"/>
        <v>9918150.8249999993</v>
      </c>
      <c r="W95" s="52">
        <f t="shared" si="24"/>
        <v>9648844.9860000014</v>
      </c>
      <c r="X95" s="52">
        <f t="shared" si="14"/>
        <v>2350.8297760132732</v>
      </c>
      <c r="Y95" s="52">
        <f t="shared" si="15"/>
        <v>1932.8668672671247</v>
      </c>
      <c r="Z95" s="52">
        <f t="shared" si="16"/>
        <v>1869.0351917516002</v>
      </c>
      <c r="AA95" s="52">
        <f t="shared" si="17"/>
        <v>1662.0327165205026</v>
      </c>
    </row>
    <row r="96" spans="1:27">
      <c r="A96" s="39" t="s">
        <v>39</v>
      </c>
      <c r="B96" s="39" t="s">
        <v>127</v>
      </c>
      <c r="C96" s="39" t="s">
        <v>129</v>
      </c>
      <c r="D96" s="40">
        <v>312</v>
      </c>
      <c r="E96" s="41">
        <v>1</v>
      </c>
      <c r="F96" s="41">
        <v>1</v>
      </c>
      <c r="G96" s="41">
        <v>29.72</v>
      </c>
      <c r="H96" s="41">
        <v>2.8</v>
      </c>
      <c r="I96" s="41">
        <v>1</v>
      </c>
      <c r="J96" s="41">
        <v>33.22</v>
      </c>
      <c r="K96" s="41">
        <v>2.2999999999999998</v>
      </c>
      <c r="L96" s="41">
        <v>35.519999999999996</v>
      </c>
      <c r="M96" s="42">
        <v>0.93524774774774777</v>
      </c>
      <c r="N96" s="41">
        <v>19.329999999999998</v>
      </c>
      <c r="O96" s="41">
        <f t="shared" si="18"/>
        <v>54.849999999999994</v>
      </c>
      <c r="P96" s="41">
        <f>+D96/(G96+H96)</f>
        <v>9.5940959409594111</v>
      </c>
      <c r="Q96" s="40">
        <v>-1615.279</v>
      </c>
      <c r="R96" s="40">
        <v>465882.84299999999</v>
      </c>
      <c r="S96" s="40">
        <v>155161.258</v>
      </c>
      <c r="T96" s="40">
        <v>69567.948000000004</v>
      </c>
      <c r="U96" s="40">
        <v>35132.752</v>
      </c>
      <c r="V96" s="40">
        <v>621044.10100000002</v>
      </c>
      <c r="W96" s="40">
        <v>619428.82200000004</v>
      </c>
      <c r="X96" s="40">
        <f t="shared" si="14"/>
        <v>1990.5259647435898</v>
      </c>
      <c r="Y96" s="40">
        <f t="shared" si="15"/>
        <v>1654.9467980769232</v>
      </c>
      <c r="Z96" s="40">
        <f t="shared" si="16"/>
        <v>1649.7696217948719</v>
      </c>
      <c r="AA96" s="40">
        <f t="shared" si="17"/>
        <v>1493.2142403846153</v>
      </c>
    </row>
    <row r="97" spans="1:27">
      <c r="A97" s="43" t="s">
        <v>39</v>
      </c>
      <c r="B97" s="43" t="s">
        <v>33</v>
      </c>
      <c r="C97" s="43" t="s">
        <v>43</v>
      </c>
      <c r="D97" s="44">
        <v>325</v>
      </c>
      <c r="E97" s="45">
        <v>1</v>
      </c>
      <c r="F97" s="45">
        <v>1</v>
      </c>
      <c r="G97" s="45">
        <v>29.81</v>
      </c>
      <c r="H97" s="45">
        <v>5</v>
      </c>
      <c r="I97" s="45">
        <v>6.09</v>
      </c>
      <c r="J97" s="45">
        <v>37.18</v>
      </c>
      <c r="K97" s="45">
        <v>6.72</v>
      </c>
      <c r="L97" s="45">
        <v>42.900000000000006</v>
      </c>
      <c r="M97" s="46">
        <v>0.84692482915717537</v>
      </c>
      <c r="N97" s="45">
        <v>32.94</v>
      </c>
      <c r="O97" s="45">
        <f t="shared" si="18"/>
        <v>75.84</v>
      </c>
      <c r="P97" s="100">
        <f t="shared" ref="P97:P119" si="25">+D97/(G97+H97)</f>
        <v>9.3363975869003148</v>
      </c>
      <c r="Q97" s="44">
        <v>-24416.721000000001</v>
      </c>
      <c r="R97" s="44">
        <v>630639.10600000003</v>
      </c>
      <c r="S97" s="44">
        <v>280781.10200000001</v>
      </c>
      <c r="T97" s="44">
        <v>210468.10399999999</v>
      </c>
      <c r="U97" s="44">
        <v>0</v>
      </c>
      <c r="V97" s="44">
        <v>911420.20799999998</v>
      </c>
      <c r="W97" s="44">
        <v>887003.48699999996</v>
      </c>
      <c r="X97" s="44">
        <f t="shared" si="14"/>
        <v>2804.3698707692306</v>
      </c>
      <c r="Y97" s="44">
        <f t="shared" si="15"/>
        <v>2156.7757046153847</v>
      </c>
      <c r="Z97" s="44">
        <f t="shared" si="16"/>
        <v>2081.6473323076921</v>
      </c>
      <c r="AA97" s="44">
        <f t="shared" si="17"/>
        <v>1940.4280184615386</v>
      </c>
    </row>
    <row r="98" spans="1:27">
      <c r="A98" s="39" t="s">
        <v>39</v>
      </c>
      <c r="B98" s="39" t="s">
        <v>33</v>
      </c>
      <c r="C98" s="39" t="s">
        <v>71</v>
      </c>
      <c r="D98" s="40">
        <v>334</v>
      </c>
      <c r="E98" s="41">
        <v>1</v>
      </c>
      <c r="F98" s="41">
        <v>1</v>
      </c>
      <c r="G98" s="41">
        <v>25.95</v>
      </c>
      <c r="H98" s="41">
        <v>2</v>
      </c>
      <c r="I98" s="41">
        <v>2.9</v>
      </c>
      <c r="J98" s="41">
        <v>28.71</v>
      </c>
      <c r="K98" s="41">
        <v>2.8</v>
      </c>
      <c r="L98" s="41">
        <v>32.85</v>
      </c>
      <c r="M98" s="42">
        <v>0.91113932085052363</v>
      </c>
      <c r="N98" s="41">
        <v>18.29</v>
      </c>
      <c r="O98" s="41">
        <f t="shared" si="18"/>
        <v>51.14</v>
      </c>
      <c r="P98" s="41">
        <f t="shared" si="25"/>
        <v>11.949910554561718</v>
      </c>
      <c r="Q98" s="40">
        <v>-22522.035</v>
      </c>
      <c r="R98" s="40">
        <v>451963.27600000001</v>
      </c>
      <c r="S98" s="40">
        <v>285743.06699999998</v>
      </c>
      <c r="T98" s="40">
        <v>226986.98300000001</v>
      </c>
      <c r="U98" s="40">
        <v>0</v>
      </c>
      <c r="V98" s="40">
        <v>737706.34299999999</v>
      </c>
      <c r="W98" s="40">
        <v>715184.30799999996</v>
      </c>
      <c r="X98" s="40">
        <f t="shared" si="14"/>
        <v>2208.7016257485029</v>
      </c>
      <c r="Y98" s="40">
        <f t="shared" si="15"/>
        <v>1529.0998802395209</v>
      </c>
      <c r="Z98" s="40">
        <f t="shared" si="16"/>
        <v>1461.6686377245508</v>
      </c>
      <c r="AA98" s="40">
        <f t="shared" si="17"/>
        <v>1353.1834610778444</v>
      </c>
    </row>
    <row r="99" spans="1:27">
      <c r="A99" s="43" t="s">
        <v>39</v>
      </c>
      <c r="B99" s="43" t="s">
        <v>33</v>
      </c>
      <c r="C99" s="43" t="s">
        <v>72</v>
      </c>
      <c r="D99" s="44">
        <v>338</v>
      </c>
      <c r="E99" s="45">
        <v>1</v>
      </c>
      <c r="F99" s="45">
        <v>1</v>
      </c>
      <c r="G99" s="45">
        <v>30.03</v>
      </c>
      <c r="H99" s="45">
        <v>2</v>
      </c>
      <c r="I99" s="45">
        <v>3.51</v>
      </c>
      <c r="J99" s="45">
        <v>35.869999999999997</v>
      </c>
      <c r="K99" s="45">
        <v>1.67</v>
      </c>
      <c r="L99" s="45">
        <v>37.54</v>
      </c>
      <c r="M99" s="46">
        <v>0.95551411827384114</v>
      </c>
      <c r="N99" s="45">
        <v>14.49</v>
      </c>
      <c r="O99" s="45">
        <f t="shared" si="18"/>
        <v>52.03</v>
      </c>
      <c r="P99" s="100">
        <f t="shared" si="25"/>
        <v>10.552606931002185</v>
      </c>
      <c r="Q99" s="44">
        <v>-24133.923999999999</v>
      </c>
      <c r="R99" s="44">
        <v>526776.98899999994</v>
      </c>
      <c r="S99" s="44">
        <v>305613.28700000001</v>
      </c>
      <c r="T99" s="44">
        <v>236187.68599999999</v>
      </c>
      <c r="U99" s="44">
        <v>0</v>
      </c>
      <c r="V99" s="44">
        <v>832390.27599999995</v>
      </c>
      <c r="W99" s="44">
        <v>808256.35199999996</v>
      </c>
      <c r="X99" s="44">
        <f t="shared" si="14"/>
        <v>2462.693124260355</v>
      </c>
      <c r="Y99" s="44">
        <f t="shared" si="15"/>
        <v>1763.9129881656804</v>
      </c>
      <c r="Z99" s="44">
        <f t="shared" si="16"/>
        <v>1692.5108461538462</v>
      </c>
      <c r="AA99" s="44">
        <f t="shared" si="17"/>
        <v>1558.5118017751477</v>
      </c>
    </row>
    <row r="100" spans="1:27">
      <c r="A100" s="39" t="s">
        <v>39</v>
      </c>
      <c r="B100" s="39" t="s">
        <v>174</v>
      </c>
      <c r="C100" s="39" t="s">
        <v>177</v>
      </c>
      <c r="D100" s="40">
        <v>339</v>
      </c>
      <c r="E100" s="41">
        <v>1</v>
      </c>
      <c r="F100" s="41">
        <v>0</v>
      </c>
      <c r="G100" s="41">
        <v>29.5</v>
      </c>
      <c r="H100" s="41">
        <v>2</v>
      </c>
      <c r="I100" s="41">
        <v>1.8</v>
      </c>
      <c r="J100" s="41">
        <v>32.42</v>
      </c>
      <c r="K100" s="41">
        <v>1.88</v>
      </c>
      <c r="L100" s="41">
        <v>34.299999999999997</v>
      </c>
      <c r="M100" s="42">
        <v>0.94518950437317772</v>
      </c>
      <c r="N100" s="41">
        <v>16.98</v>
      </c>
      <c r="O100" s="41">
        <f t="shared" si="18"/>
        <v>51.28</v>
      </c>
      <c r="P100" s="41">
        <f t="shared" si="25"/>
        <v>10.761904761904763</v>
      </c>
      <c r="Q100" s="40">
        <v>-51497.964999999997</v>
      </c>
      <c r="R100" s="40">
        <v>466683.36</v>
      </c>
      <c r="S100" s="40">
        <v>182858.454</v>
      </c>
      <c r="T100" s="40">
        <v>134730.69899999999</v>
      </c>
      <c r="U100" s="40">
        <v>0</v>
      </c>
      <c r="V100" s="40">
        <v>649541.81400000001</v>
      </c>
      <c r="W100" s="40">
        <v>598043.84900000005</v>
      </c>
      <c r="X100" s="40">
        <f t="shared" si="14"/>
        <v>1916.0525486725664</v>
      </c>
      <c r="Y100" s="40">
        <f t="shared" si="15"/>
        <v>1518.6168584070797</v>
      </c>
      <c r="Z100" s="40">
        <f t="shared" si="16"/>
        <v>1366.7054572271388</v>
      </c>
      <c r="AA100" s="40">
        <f t="shared" si="17"/>
        <v>1376.6470796460176</v>
      </c>
    </row>
    <row r="101" spans="1:27">
      <c r="A101" s="43" t="s">
        <v>39</v>
      </c>
      <c r="B101" s="43" t="s">
        <v>108</v>
      </c>
      <c r="C101" s="43" t="s">
        <v>112</v>
      </c>
      <c r="D101" s="44">
        <v>345</v>
      </c>
      <c r="E101" s="45">
        <v>1</v>
      </c>
      <c r="F101" s="45">
        <v>1</v>
      </c>
      <c r="G101" s="45">
        <v>32.57</v>
      </c>
      <c r="H101" s="45">
        <v>2</v>
      </c>
      <c r="I101" s="45">
        <v>6.51</v>
      </c>
      <c r="J101" s="45">
        <v>31.47</v>
      </c>
      <c r="K101" s="45">
        <v>11.61</v>
      </c>
      <c r="L101" s="45">
        <v>43.08</v>
      </c>
      <c r="M101" s="46">
        <v>0.73050139275766013</v>
      </c>
      <c r="N101" s="45">
        <v>25.76</v>
      </c>
      <c r="O101" s="45">
        <f t="shared" si="18"/>
        <v>68.84</v>
      </c>
      <c r="P101" s="100">
        <f t="shared" si="25"/>
        <v>9.9797512293896435</v>
      </c>
      <c r="Q101" s="44">
        <v>-13246.571</v>
      </c>
      <c r="R101" s="44">
        <v>577732.30599999998</v>
      </c>
      <c r="S101" s="44">
        <v>143305.00099999999</v>
      </c>
      <c r="T101" s="44">
        <v>53233.62</v>
      </c>
      <c r="U101" s="44">
        <v>0</v>
      </c>
      <c r="V101" s="44">
        <v>721037.30700000003</v>
      </c>
      <c r="W101" s="44">
        <v>707797.02599999995</v>
      </c>
      <c r="X101" s="44">
        <f t="shared" si="14"/>
        <v>2089.9632086956522</v>
      </c>
      <c r="Y101" s="44">
        <f t="shared" si="15"/>
        <v>1935.6628608695653</v>
      </c>
      <c r="Z101" s="44">
        <f t="shared" si="16"/>
        <v>1897.2852347826085</v>
      </c>
      <c r="AA101" s="44">
        <f t="shared" si="17"/>
        <v>1674.5863942028984</v>
      </c>
    </row>
    <row r="102" spans="1:27">
      <c r="A102" s="39" t="s">
        <v>39</v>
      </c>
      <c r="B102" s="39" t="s">
        <v>108</v>
      </c>
      <c r="C102" s="39" t="s">
        <v>109</v>
      </c>
      <c r="D102" s="40">
        <v>346</v>
      </c>
      <c r="E102" s="41">
        <v>1</v>
      </c>
      <c r="F102" s="41">
        <v>1.07</v>
      </c>
      <c r="G102" s="41">
        <v>31.89</v>
      </c>
      <c r="H102" s="41">
        <v>6</v>
      </c>
      <c r="I102" s="41">
        <v>3.29</v>
      </c>
      <c r="J102" s="41">
        <v>29.89</v>
      </c>
      <c r="K102" s="41">
        <v>13.36</v>
      </c>
      <c r="L102" s="41">
        <v>43.25</v>
      </c>
      <c r="M102" s="42">
        <v>0.6910982658959538</v>
      </c>
      <c r="N102" s="41">
        <v>19.78</v>
      </c>
      <c r="O102" s="41">
        <f t="shared" si="18"/>
        <v>63.03</v>
      </c>
      <c r="P102" s="41">
        <f t="shared" si="25"/>
        <v>9.1316970176827663</v>
      </c>
      <c r="Q102" s="40">
        <v>-8904.902</v>
      </c>
      <c r="R102" s="40">
        <v>544830.26800000004</v>
      </c>
      <c r="S102" s="40">
        <v>241550.995</v>
      </c>
      <c r="T102" s="40">
        <v>162152.37599999999</v>
      </c>
      <c r="U102" s="40">
        <v>0</v>
      </c>
      <c r="V102" s="40">
        <v>786381.26300000004</v>
      </c>
      <c r="W102" s="40">
        <v>777482.27099999995</v>
      </c>
      <c r="X102" s="40">
        <f t="shared" si="14"/>
        <v>2272.7782167630057</v>
      </c>
      <c r="Y102" s="40">
        <f t="shared" si="15"/>
        <v>1804.1297312138731</v>
      </c>
      <c r="Z102" s="40">
        <f t="shared" si="16"/>
        <v>1778.4101011560695</v>
      </c>
      <c r="AA102" s="40">
        <f t="shared" si="17"/>
        <v>1574.6539537572255</v>
      </c>
    </row>
    <row r="103" spans="1:27">
      <c r="A103" s="43" t="s">
        <v>39</v>
      </c>
      <c r="B103" s="43" t="s">
        <v>33</v>
      </c>
      <c r="C103" s="43" t="s">
        <v>42</v>
      </c>
      <c r="D103" s="44">
        <v>347</v>
      </c>
      <c r="E103" s="45">
        <v>0.5</v>
      </c>
      <c r="F103" s="45">
        <v>1</v>
      </c>
      <c r="G103" s="45">
        <v>32.08</v>
      </c>
      <c r="H103" s="45">
        <v>2</v>
      </c>
      <c r="I103" s="45">
        <v>3.8</v>
      </c>
      <c r="J103" s="45">
        <v>35.69</v>
      </c>
      <c r="K103" s="45">
        <v>3.69</v>
      </c>
      <c r="L103" s="45">
        <v>39.379999999999995</v>
      </c>
      <c r="M103" s="46">
        <v>0.90629761300152367</v>
      </c>
      <c r="N103" s="45">
        <v>20.69</v>
      </c>
      <c r="O103" s="45">
        <f t="shared" si="18"/>
        <v>60.069999999999993</v>
      </c>
      <c r="P103" s="100">
        <f t="shared" si="25"/>
        <v>10.181924882629108</v>
      </c>
      <c r="Q103" s="44">
        <v>-21835.703000000001</v>
      </c>
      <c r="R103" s="44">
        <v>333471.04700000002</v>
      </c>
      <c r="S103" s="44">
        <v>305132.91399999999</v>
      </c>
      <c r="T103" s="44">
        <v>221384.17199999999</v>
      </c>
      <c r="U103" s="44">
        <v>0</v>
      </c>
      <c r="V103" s="44">
        <v>638603.96100000001</v>
      </c>
      <c r="W103" s="44">
        <v>616768.25800000003</v>
      </c>
      <c r="X103" s="44">
        <f t="shared" si="14"/>
        <v>1840.3572363112391</v>
      </c>
      <c r="Y103" s="44">
        <f t="shared" si="15"/>
        <v>1202.3625043227667</v>
      </c>
      <c r="Z103" s="44">
        <f t="shared" si="16"/>
        <v>1139.4354063400576</v>
      </c>
      <c r="AA103" s="44">
        <f t="shared" si="17"/>
        <v>961.01166282420752</v>
      </c>
    </row>
    <row r="104" spans="1:27">
      <c r="A104" s="39" t="s">
        <v>39</v>
      </c>
      <c r="B104" s="39" t="s">
        <v>33</v>
      </c>
      <c r="C104" s="39" t="s">
        <v>46</v>
      </c>
      <c r="D104" s="40">
        <v>347</v>
      </c>
      <c r="E104" s="41">
        <v>1</v>
      </c>
      <c r="F104" s="41">
        <v>1</v>
      </c>
      <c r="G104" s="41">
        <v>27.51</v>
      </c>
      <c r="H104" s="41">
        <v>2.13</v>
      </c>
      <c r="I104" s="41">
        <v>2.0299999999999998</v>
      </c>
      <c r="J104" s="41">
        <v>30.8</v>
      </c>
      <c r="K104" s="41">
        <v>2.87</v>
      </c>
      <c r="L104" s="41">
        <v>33.67</v>
      </c>
      <c r="M104" s="42">
        <v>0.9147609147609147</v>
      </c>
      <c r="N104" s="41">
        <v>12.42</v>
      </c>
      <c r="O104" s="41">
        <f t="shared" si="18"/>
        <v>46.09</v>
      </c>
      <c r="P104" s="41">
        <f t="shared" si="25"/>
        <v>11.707152496626181</v>
      </c>
      <c r="Q104" s="40">
        <v>-21533.75</v>
      </c>
      <c r="R104" s="40">
        <v>457870.61599999998</v>
      </c>
      <c r="S104" s="40">
        <v>199111.46599999999</v>
      </c>
      <c r="T104" s="40">
        <v>144100.103</v>
      </c>
      <c r="U104" s="40">
        <v>0</v>
      </c>
      <c r="V104" s="40">
        <v>656982.08200000005</v>
      </c>
      <c r="W104" s="40">
        <v>635448.33200000005</v>
      </c>
      <c r="X104" s="40">
        <f t="shared" si="14"/>
        <v>1893.3201210374641</v>
      </c>
      <c r="Y104" s="40">
        <f t="shared" si="15"/>
        <v>1478.0460489913546</v>
      </c>
      <c r="Z104" s="40">
        <f t="shared" si="16"/>
        <v>1415.9891325648416</v>
      </c>
      <c r="AA104" s="40">
        <f t="shared" si="17"/>
        <v>1319.5118616714697</v>
      </c>
    </row>
    <row r="105" spans="1:27">
      <c r="A105" s="43" t="s">
        <v>39</v>
      </c>
      <c r="B105" s="43" t="s">
        <v>33</v>
      </c>
      <c r="C105" s="43" t="s">
        <v>60</v>
      </c>
      <c r="D105" s="44">
        <v>350</v>
      </c>
      <c r="E105" s="45">
        <v>1</v>
      </c>
      <c r="F105" s="45">
        <v>1</v>
      </c>
      <c r="G105" s="45">
        <v>29.16</v>
      </c>
      <c r="H105" s="45">
        <v>3</v>
      </c>
      <c r="I105" s="45">
        <v>1.19</v>
      </c>
      <c r="J105" s="45">
        <v>31.68</v>
      </c>
      <c r="K105" s="45">
        <v>3.67</v>
      </c>
      <c r="L105" s="45">
        <v>35.349999999999994</v>
      </c>
      <c r="M105" s="46">
        <v>0.8961810466760961</v>
      </c>
      <c r="N105" s="45">
        <v>10</v>
      </c>
      <c r="O105" s="45">
        <f t="shared" si="18"/>
        <v>45.349999999999994</v>
      </c>
      <c r="P105" s="100">
        <f t="shared" si="25"/>
        <v>10.883084577114429</v>
      </c>
      <c r="Q105" s="44">
        <v>-20403.109</v>
      </c>
      <c r="R105" s="44">
        <v>430425.125</v>
      </c>
      <c r="S105" s="44">
        <v>224224.201</v>
      </c>
      <c r="T105" s="44">
        <v>161606.01300000001</v>
      </c>
      <c r="U105" s="44">
        <v>0</v>
      </c>
      <c r="V105" s="44">
        <v>654649.326</v>
      </c>
      <c r="W105" s="44">
        <v>634331.16599999997</v>
      </c>
      <c r="X105" s="44">
        <f t="shared" si="14"/>
        <v>1870.4266457142858</v>
      </c>
      <c r="Y105" s="44">
        <f t="shared" si="15"/>
        <v>1408.6951799999999</v>
      </c>
      <c r="Z105" s="44">
        <f t="shared" si="16"/>
        <v>1350.6432942857141</v>
      </c>
      <c r="AA105" s="44">
        <f t="shared" si="17"/>
        <v>1229.7860714285714</v>
      </c>
    </row>
    <row r="106" spans="1:27">
      <c r="A106" s="39" t="s">
        <v>39</v>
      </c>
      <c r="B106" s="39" t="s">
        <v>73</v>
      </c>
      <c r="C106" s="39" t="s">
        <v>77</v>
      </c>
      <c r="D106" s="40">
        <v>351</v>
      </c>
      <c r="E106" s="41">
        <v>1</v>
      </c>
      <c r="F106" s="41">
        <v>1</v>
      </c>
      <c r="G106" s="41">
        <v>32.24</v>
      </c>
      <c r="H106" s="41">
        <v>2</v>
      </c>
      <c r="I106" s="41">
        <v>7.93</v>
      </c>
      <c r="J106" s="41">
        <v>37.369999999999997</v>
      </c>
      <c r="K106" s="41">
        <v>6.8</v>
      </c>
      <c r="L106" s="41">
        <v>44.17</v>
      </c>
      <c r="M106" s="42">
        <v>0.84604935476567811</v>
      </c>
      <c r="N106" s="41">
        <v>20.97</v>
      </c>
      <c r="O106" s="41">
        <f t="shared" si="18"/>
        <v>65.14</v>
      </c>
      <c r="P106" s="41">
        <f t="shared" si="25"/>
        <v>10.251168224299064</v>
      </c>
      <c r="Q106" s="40">
        <v>-34216.633999999998</v>
      </c>
      <c r="R106" s="40">
        <v>617794.69499999995</v>
      </c>
      <c r="S106" s="40">
        <v>156725.016</v>
      </c>
      <c r="T106" s="40">
        <v>86408.856</v>
      </c>
      <c r="U106" s="40">
        <v>0</v>
      </c>
      <c r="V106" s="40">
        <v>774519.71100000001</v>
      </c>
      <c r="W106" s="40">
        <v>740303.07700000005</v>
      </c>
      <c r="X106" s="40">
        <f t="shared" si="14"/>
        <v>2206.6088632478632</v>
      </c>
      <c r="Y106" s="40">
        <f t="shared" si="15"/>
        <v>1960.4297863247862</v>
      </c>
      <c r="Z106" s="40">
        <f t="shared" si="16"/>
        <v>1862.9464985754987</v>
      </c>
      <c r="AA106" s="40">
        <f t="shared" si="17"/>
        <v>1760.0988461538459</v>
      </c>
    </row>
    <row r="107" spans="1:27">
      <c r="A107" s="43" t="s">
        <v>39</v>
      </c>
      <c r="B107" s="43" t="s">
        <v>33</v>
      </c>
      <c r="C107" s="43" t="s">
        <v>45</v>
      </c>
      <c r="D107" s="44">
        <v>352</v>
      </c>
      <c r="E107" s="45">
        <v>1</v>
      </c>
      <c r="F107" s="45">
        <v>1</v>
      </c>
      <c r="G107" s="45">
        <v>26.63</v>
      </c>
      <c r="H107" s="45">
        <v>4</v>
      </c>
      <c r="I107" s="45">
        <v>2.25</v>
      </c>
      <c r="J107" s="45">
        <v>31.84</v>
      </c>
      <c r="K107" s="45">
        <v>2.76</v>
      </c>
      <c r="L107" s="45">
        <v>34.879999999999995</v>
      </c>
      <c r="M107" s="46">
        <v>0.92023121387283235</v>
      </c>
      <c r="N107" s="45">
        <v>15.79</v>
      </c>
      <c r="O107" s="45">
        <f t="shared" si="18"/>
        <v>50.669999999999995</v>
      </c>
      <c r="P107" s="100">
        <f t="shared" si="25"/>
        <v>11.492001305909239</v>
      </c>
      <c r="Q107" s="44">
        <v>-24160.741000000002</v>
      </c>
      <c r="R107" s="44">
        <v>438090.41200000001</v>
      </c>
      <c r="S107" s="44">
        <v>237741.61900000001</v>
      </c>
      <c r="T107" s="44">
        <v>165038.603</v>
      </c>
      <c r="U107" s="44">
        <v>0</v>
      </c>
      <c r="V107" s="44">
        <v>675832.03099999996</v>
      </c>
      <c r="W107" s="44">
        <v>651671.29</v>
      </c>
      <c r="X107" s="44">
        <f t="shared" si="14"/>
        <v>1919.9773607954544</v>
      </c>
      <c r="Y107" s="44">
        <f t="shared" si="15"/>
        <v>1451.1176931818181</v>
      </c>
      <c r="Z107" s="44">
        <f t="shared" si="16"/>
        <v>1382.4792244318182</v>
      </c>
      <c r="AA107" s="44">
        <f t="shared" si="17"/>
        <v>1244.5750340909092</v>
      </c>
    </row>
    <row r="108" spans="1:27">
      <c r="A108" s="39" t="s">
        <v>39</v>
      </c>
      <c r="B108" s="39" t="s">
        <v>143</v>
      </c>
      <c r="C108" s="39" t="s">
        <v>145</v>
      </c>
      <c r="D108" s="40">
        <v>362</v>
      </c>
      <c r="E108" s="41">
        <v>1</v>
      </c>
      <c r="F108" s="41">
        <v>1</v>
      </c>
      <c r="G108" s="41">
        <v>33.9</v>
      </c>
      <c r="H108" s="41">
        <v>2</v>
      </c>
      <c r="I108" s="41">
        <v>2</v>
      </c>
      <c r="J108" s="41">
        <v>32.68</v>
      </c>
      <c r="K108" s="41">
        <v>7.31</v>
      </c>
      <c r="L108" s="41">
        <v>39.9</v>
      </c>
      <c r="M108" s="42">
        <v>0.81720430107526876</v>
      </c>
      <c r="N108" s="41">
        <v>22.23</v>
      </c>
      <c r="O108" s="41">
        <f t="shared" si="18"/>
        <v>62.129999999999995</v>
      </c>
      <c r="P108" s="41">
        <f t="shared" si="25"/>
        <v>10.083565459610028</v>
      </c>
      <c r="Q108" s="40">
        <v>-28961.526000000002</v>
      </c>
      <c r="R108" s="40">
        <v>547948.75399999996</v>
      </c>
      <c r="S108" s="40">
        <v>231345.04699999999</v>
      </c>
      <c r="T108" s="40">
        <v>140918.84899999999</v>
      </c>
      <c r="U108" s="40">
        <v>21556.681</v>
      </c>
      <c r="V108" s="40">
        <v>779293.80099999998</v>
      </c>
      <c r="W108" s="40">
        <v>750332.27500000002</v>
      </c>
      <c r="X108" s="40">
        <f t="shared" si="14"/>
        <v>2152.745306629834</v>
      </c>
      <c r="Y108" s="40">
        <f t="shared" si="15"/>
        <v>1703.9178756906076</v>
      </c>
      <c r="Z108" s="40">
        <f t="shared" si="16"/>
        <v>1623.9136602209944</v>
      </c>
      <c r="AA108" s="40">
        <f t="shared" si="17"/>
        <v>1513.670591160221</v>
      </c>
    </row>
    <row r="109" spans="1:27">
      <c r="A109" s="43" t="s">
        <v>39</v>
      </c>
      <c r="B109" s="43" t="s">
        <v>174</v>
      </c>
      <c r="C109" s="43" t="s">
        <v>182</v>
      </c>
      <c r="D109" s="44">
        <v>369</v>
      </c>
      <c r="E109" s="45">
        <v>1</v>
      </c>
      <c r="F109" s="45">
        <v>1</v>
      </c>
      <c r="G109" s="45">
        <v>33.200000000000003</v>
      </c>
      <c r="H109" s="45">
        <v>2</v>
      </c>
      <c r="I109" s="45">
        <v>3.77</v>
      </c>
      <c r="J109" s="45">
        <v>41.25</v>
      </c>
      <c r="K109" s="45">
        <v>0.75</v>
      </c>
      <c r="L109" s="45">
        <v>40.970000000000006</v>
      </c>
      <c r="M109" s="46">
        <v>0.9821428571428571</v>
      </c>
      <c r="N109" s="45">
        <v>28.03</v>
      </c>
      <c r="O109" s="45">
        <f t="shared" si="18"/>
        <v>69</v>
      </c>
      <c r="P109" s="100">
        <f t="shared" si="25"/>
        <v>10.482954545454545</v>
      </c>
      <c r="Q109" s="44">
        <v>-57005.96</v>
      </c>
      <c r="R109" s="44">
        <v>501744</v>
      </c>
      <c r="S109" s="44">
        <v>206221.23800000001</v>
      </c>
      <c r="T109" s="44">
        <v>147864.71400000001</v>
      </c>
      <c r="U109" s="44">
        <v>0</v>
      </c>
      <c r="V109" s="44">
        <v>707965.23800000001</v>
      </c>
      <c r="W109" s="44">
        <v>650959.27800000005</v>
      </c>
      <c r="X109" s="44">
        <v>1918.6049810298102</v>
      </c>
      <c r="Y109" s="44">
        <v>1517.8875989159892</v>
      </c>
      <c r="Z109" s="44">
        <v>1363.3999024390243</v>
      </c>
      <c r="AA109" s="44">
        <v>1359.739837398374</v>
      </c>
    </row>
    <row r="110" spans="1:27">
      <c r="A110" s="39" t="s">
        <v>39</v>
      </c>
      <c r="B110" s="39" t="s">
        <v>162</v>
      </c>
      <c r="C110" s="39" t="s">
        <v>163</v>
      </c>
      <c r="D110" s="40">
        <v>374</v>
      </c>
      <c r="E110" s="41">
        <v>1</v>
      </c>
      <c r="F110" s="41">
        <v>1</v>
      </c>
      <c r="G110" s="41">
        <v>34.799999999999997</v>
      </c>
      <c r="H110" s="41">
        <v>4.8</v>
      </c>
      <c r="I110" s="41">
        <v>0</v>
      </c>
      <c r="J110" s="41">
        <v>42.11</v>
      </c>
      <c r="K110" s="41">
        <v>0.5</v>
      </c>
      <c r="L110" s="41">
        <v>41.599999999999994</v>
      </c>
      <c r="M110" s="42">
        <v>0.9882656653367754</v>
      </c>
      <c r="N110" s="41">
        <v>18.18</v>
      </c>
      <c r="O110" s="41">
        <f t="shared" si="18"/>
        <v>59.779999999999994</v>
      </c>
      <c r="P110" s="41">
        <f t="shared" si="25"/>
        <v>9.4444444444444464</v>
      </c>
      <c r="Q110" s="40">
        <v>-61098.71</v>
      </c>
      <c r="R110" s="40">
        <v>572965.26899999997</v>
      </c>
      <c r="S110" s="40">
        <v>250459.43</v>
      </c>
      <c r="T110" s="40">
        <v>125971</v>
      </c>
      <c r="U110" s="40">
        <v>28174.638999999999</v>
      </c>
      <c r="V110" s="40">
        <v>823424.69900000002</v>
      </c>
      <c r="W110" s="40">
        <v>762558.48300000001</v>
      </c>
      <c r="X110" s="40">
        <f t="shared" ref="X110:X173" si="26">+V110/D110</f>
        <v>2201.6703181818184</v>
      </c>
      <c r="Y110" s="40">
        <f t="shared" ref="Y110:Y173" si="27">+((V110-(T110+U110))/D110)</f>
        <v>1789.5162032085564</v>
      </c>
      <c r="Z110" s="40">
        <f t="shared" ref="Z110:Z173" si="28">+(W110-(U110+T110))/D110</f>
        <v>1626.7723101604279</v>
      </c>
      <c r="AA110" s="40">
        <f t="shared" ref="AA110:AA173" si="29">+R110/D110</f>
        <v>1531.9926978609624</v>
      </c>
    </row>
    <row r="111" spans="1:27">
      <c r="A111" s="43" t="s">
        <v>39</v>
      </c>
      <c r="B111" s="43" t="s">
        <v>242</v>
      </c>
      <c r="C111" s="43" t="s">
        <v>243</v>
      </c>
      <c r="D111" s="44">
        <v>378</v>
      </c>
      <c r="E111" s="45">
        <v>1</v>
      </c>
      <c r="F111" s="45">
        <v>1</v>
      </c>
      <c r="G111" s="45">
        <v>34.26</v>
      </c>
      <c r="H111" s="45">
        <v>3</v>
      </c>
      <c r="I111" s="45">
        <v>3.35</v>
      </c>
      <c r="J111" s="45">
        <v>39.15</v>
      </c>
      <c r="K111" s="45">
        <v>1.42</v>
      </c>
      <c r="L111" s="45">
        <v>42.61</v>
      </c>
      <c r="M111" s="46">
        <v>0.96499876756223801</v>
      </c>
      <c r="N111" s="45">
        <v>13</v>
      </c>
      <c r="O111" s="45">
        <f t="shared" si="18"/>
        <v>55.61</v>
      </c>
      <c r="P111" s="100">
        <f t="shared" si="25"/>
        <v>10.144927536231885</v>
      </c>
      <c r="Q111" s="44">
        <v>-98514.487999999998</v>
      </c>
      <c r="R111" s="44">
        <v>568542.62300000002</v>
      </c>
      <c r="S111" s="44">
        <v>167528.889</v>
      </c>
      <c r="T111" s="44">
        <v>66164.012000000002</v>
      </c>
      <c r="U111" s="44">
        <v>0</v>
      </c>
      <c r="V111" s="44">
        <v>736071.51199999999</v>
      </c>
      <c r="W111" s="44">
        <v>637557.02399999998</v>
      </c>
      <c r="X111" s="44">
        <f t="shared" si="26"/>
        <v>1947.2791322751323</v>
      </c>
      <c r="Y111" s="44">
        <f t="shared" si="27"/>
        <v>1772.2420634920634</v>
      </c>
      <c r="Z111" s="44">
        <f t="shared" si="28"/>
        <v>1511.6217248677249</v>
      </c>
      <c r="AA111" s="44">
        <f t="shared" si="29"/>
        <v>1504.0810132275133</v>
      </c>
    </row>
    <row r="112" spans="1:27">
      <c r="A112" s="39" t="s">
        <v>39</v>
      </c>
      <c r="B112" s="39" t="s">
        <v>33</v>
      </c>
      <c r="C112" s="39" t="s">
        <v>55</v>
      </c>
      <c r="D112" s="40">
        <v>381</v>
      </c>
      <c r="E112" s="41">
        <v>1</v>
      </c>
      <c r="F112" s="41">
        <v>0</v>
      </c>
      <c r="G112" s="41">
        <v>30</v>
      </c>
      <c r="H112" s="41">
        <v>4</v>
      </c>
      <c r="I112" s="41">
        <v>1</v>
      </c>
      <c r="J112" s="41">
        <v>33.92</v>
      </c>
      <c r="K112" s="41">
        <v>2.08</v>
      </c>
      <c r="L112" s="41">
        <v>36</v>
      </c>
      <c r="M112" s="42">
        <v>0.94222222222222229</v>
      </c>
      <c r="N112" s="41">
        <v>24.84</v>
      </c>
      <c r="O112" s="41">
        <f t="shared" si="18"/>
        <v>60.84</v>
      </c>
      <c r="P112" s="41">
        <f t="shared" si="25"/>
        <v>11.205882352941176</v>
      </c>
      <c r="Q112" s="40">
        <v>-35939.678</v>
      </c>
      <c r="R112" s="40">
        <v>543394.89300000004</v>
      </c>
      <c r="S112" s="40">
        <v>255661.84599999999</v>
      </c>
      <c r="T112" s="40">
        <v>194450.54399999999</v>
      </c>
      <c r="U112" s="40">
        <v>0</v>
      </c>
      <c r="V112" s="40">
        <v>799056.73899999994</v>
      </c>
      <c r="W112" s="40">
        <v>763117.06099999999</v>
      </c>
      <c r="X112" s="40">
        <f t="shared" si="26"/>
        <v>2097.2617821522308</v>
      </c>
      <c r="Y112" s="40">
        <f t="shared" si="27"/>
        <v>1586.892900262467</v>
      </c>
      <c r="Z112" s="40">
        <f t="shared" si="28"/>
        <v>1492.5630367454069</v>
      </c>
      <c r="AA112" s="40">
        <f t="shared" si="29"/>
        <v>1426.23331496063</v>
      </c>
    </row>
    <row r="113" spans="1:27">
      <c r="A113" s="43" t="s">
        <v>39</v>
      </c>
      <c r="B113" s="43" t="s">
        <v>213</v>
      </c>
      <c r="C113" s="43" t="s">
        <v>217</v>
      </c>
      <c r="D113" s="44">
        <v>383</v>
      </c>
      <c r="E113" s="45">
        <v>1</v>
      </c>
      <c r="F113" s="45">
        <v>1</v>
      </c>
      <c r="G113" s="45">
        <v>37.5</v>
      </c>
      <c r="H113" s="45">
        <v>2.5</v>
      </c>
      <c r="I113" s="45">
        <v>3.78</v>
      </c>
      <c r="J113" s="45">
        <v>43.78</v>
      </c>
      <c r="K113" s="45">
        <v>2.97</v>
      </c>
      <c r="L113" s="45">
        <v>45.78</v>
      </c>
      <c r="M113" s="46">
        <v>0.93647058823529417</v>
      </c>
      <c r="N113" s="45">
        <v>26.75</v>
      </c>
      <c r="O113" s="45">
        <f t="shared" si="18"/>
        <v>72.53</v>
      </c>
      <c r="P113" s="100">
        <f t="shared" si="25"/>
        <v>9.5749999999999993</v>
      </c>
      <c r="Q113" s="44">
        <v>-15490.587</v>
      </c>
      <c r="R113" s="44">
        <v>621569.71699999995</v>
      </c>
      <c r="S113" s="44">
        <v>292704.01199999999</v>
      </c>
      <c r="T113" s="44">
        <v>225251</v>
      </c>
      <c r="U113" s="44">
        <v>610</v>
      </c>
      <c r="V113" s="44">
        <v>914273.72900000005</v>
      </c>
      <c r="W113" s="44">
        <v>898783.14199999999</v>
      </c>
      <c r="X113" s="44">
        <f t="shared" si="26"/>
        <v>2387.1376736292427</v>
      </c>
      <c r="Y113" s="44">
        <f t="shared" si="27"/>
        <v>1797.4222689295041</v>
      </c>
      <c r="Z113" s="44">
        <f t="shared" si="28"/>
        <v>1756.9768720626632</v>
      </c>
      <c r="AA113" s="44">
        <f t="shared" si="29"/>
        <v>1622.8974334203654</v>
      </c>
    </row>
    <row r="114" spans="1:27">
      <c r="A114" s="39" t="s">
        <v>39</v>
      </c>
      <c r="B114" s="39" t="s">
        <v>174</v>
      </c>
      <c r="C114" s="39" t="s">
        <v>180</v>
      </c>
      <c r="D114" s="40">
        <v>385</v>
      </c>
      <c r="E114" s="41">
        <v>1</v>
      </c>
      <c r="F114" s="41">
        <v>0</v>
      </c>
      <c r="G114" s="41">
        <v>35.299999999999997</v>
      </c>
      <c r="H114" s="41">
        <v>1</v>
      </c>
      <c r="I114" s="41">
        <v>0</v>
      </c>
      <c r="J114" s="41">
        <v>37.299999999999997</v>
      </c>
      <c r="K114" s="41">
        <v>0</v>
      </c>
      <c r="L114" s="41">
        <v>37.299999999999997</v>
      </c>
      <c r="M114" s="42">
        <v>1</v>
      </c>
      <c r="N114" s="41">
        <v>24.87</v>
      </c>
      <c r="O114" s="41">
        <f t="shared" si="18"/>
        <v>62.17</v>
      </c>
      <c r="P114" s="41">
        <f t="shared" si="25"/>
        <v>10.606060606060607</v>
      </c>
      <c r="Q114" s="40">
        <v>-67190.498000000007</v>
      </c>
      <c r="R114" s="40">
        <v>507613.70899999997</v>
      </c>
      <c r="S114" s="40">
        <v>281181.81300000002</v>
      </c>
      <c r="T114" s="40">
        <v>224548.91699999999</v>
      </c>
      <c r="U114" s="40">
        <v>0</v>
      </c>
      <c r="V114" s="40">
        <v>788795.522</v>
      </c>
      <c r="W114" s="40">
        <v>721605.02399999998</v>
      </c>
      <c r="X114" s="40">
        <f t="shared" si="26"/>
        <v>2048.8195376623376</v>
      </c>
      <c r="Y114" s="40">
        <f t="shared" si="27"/>
        <v>1465.5755974025974</v>
      </c>
      <c r="Z114" s="40">
        <f t="shared" si="28"/>
        <v>1291.0548233766233</v>
      </c>
      <c r="AA114" s="40">
        <f t="shared" si="29"/>
        <v>1318.4771662337662</v>
      </c>
    </row>
    <row r="115" spans="1:27">
      <c r="A115" s="43" t="s">
        <v>39</v>
      </c>
      <c r="B115" s="43" t="s">
        <v>33</v>
      </c>
      <c r="C115" s="43" t="s">
        <v>40</v>
      </c>
      <c r="D115" s="44">
        <v>387</v>
      </c>
      <c r="E115" s="45">
        <v>1</v>
      </c>
      <c r="F115" s="45">
        <v>1</v>
      </c>
      <c r="G115" s="45">
        <v>35.090000000000003</v>
      </c>
      <c r="H115" s="45">
        <v>2</v>
      </c>
      <c r="I115" s="45">
        <v>0.51</v>
      </c>
      <c r="J115" s="45">
        <v>28.38</v>
      </c>
      <c r="K115" s="45">
        <v>11.22</v>
      </c>
      <c r="L115" s="45">
        <v>39.6</v>
      </c>
      <c r="M115" s="46">
        <v>0.71666666666666656</v>
      </c>
      <c r="N115" s="45">
        <v>14.44</v>
      </c>
      <c r="O115" s="45">
        <f t="shared" si="18"/>
        <v>54.04</v>
      </c>
      <c r="P115" s="100">
        <f t="shared" si="25"/>
        <v>10.434079266648691</v>
      </c>
      <c r="Q115" s="44">
        <v>-27819.151000000002</v>
      </c>
      <c r="R115" s="44">
        <v>494354.11099999998</v>
      </c>
      <c r="S115" s="44">
        <v>238980.80600000001</v>
      </c>
      <c r="T115" s="44">
        <v>191288.65</v>
      </c>
      <c r="U115" s="44">
        <v>0</v>
      </c>
      <c r="V115" s="44">
        <v>733334.91700000002</v>
      </c>
      <c r="W115" s="44">
        <v>705515.76599999995</v>
      </c>
      <c r="X115" s="44">
        <f t="shared" si="26"/>
        <v>1894.9222661498709</v>
      </c>
      <c r="Y115" s="44">
        <f t="shared" si="27"/>
        <v>1400.6363488372092</v>
      </c>
      <c r="Z115" s="44">
        <f t="shared" si="28"/>
        <v>1328.752237726098</v>
      </c>
      <c r="AA115" s="44">
        <f t="shared" si="29"/>
        <v>1277.400803617571</v>
      </c>
    </row>
    <row r="116" spans="1:27">
      <c r="A116" s="39" t="s">
        <v>39</v>
      </c>
      <c r="B116" s="39" t="s">
        <v>93</v>
      </c>
      <c r="C116" s="39" t="s">
        <v>97</v>
      </c>
      <c r="D116" s="40">
        <v>389</v>
      </c>
      <c r="E116" s="41">
        <v>1</v>
      </c>
      <c r="F116" s="41">
        <v>1</v>
      </c>
      <c r="G116" s="41">
        <v>38.799999999999997</v>
      </c>
      <c r="H116" s="41">
        <v>4.9000000000000004</v>
      </c>
      <c r="I116" s="41">
        <v>5.88</v>
      </c>
      <c r="J116" s="41">
        <v>51.79</v>
      </c>
      <c r="K116" s="41">
        <v>0.8</v>
      </c>
      <c r="L116" s="41">
        <v>51.58</v>
      </c>
      <c r="M116" s="42">
        <v>0.98478798250617994</v>
      </c>
      <c r="N116" s="41">
        <v>23.52</v>
      </c>
      <c r="O116" s="41">
        <f t="shared" si="18"/>
        <v>75.099999999999994</v>
      </c>
      <c r="P116" s="41">
        <f t="shared" si="25"/>
        <v>8.9016018306636155</v>
      </c>
      <c r="Q116" s="40">
        <v>-592.83600000000001</v>
      </c>
      <c r="R116" s="40">
        <v>626112.43400000001</v>
      </c>
      <c r="S116" s="40">
        <v>244223.75200000001</v>
      </c>
      <c r="T116" s="40">
        <v>137446.476</v>
      </c>
      <c r="U116" s="40">
        <v>0</v>
      </c>
      <c r="V116" s="40">
        <v>870336.18599999999</v>
      </c>
      <c r="W116" s="40">
        <v>869743.35</v>
      </c>
      <c r="X116" s="40">
        <f t="shared" si="26"/>
        <v>2237.368087403599</v>
      </c>
      <c r="Y116" s="40">
        <f t="shared" si="27"/>
        <v>1884.0352442159383</v>
      </c>
      <c r="Z116" s="40">
        <f t="shared" si="28"/>
        <v>1882.5112442159382</v>
      </c>
      <c r="AA116" s="40">
        <f t="shared" si="29"/>
        <v>1609.5435321336761</v>
      </c>
    </row>
    <row r="117" spans="1:27">
      <c r="A117" s="43" t="s">
        <v>39</v>
      </c>
      <c r="B117" s="43" t="s">
        <v>174</v>
      </c>
      <c r="C117" s="43" t="s">
        <v>176</v>
      </c>
      <c r="D117" s="44">
        <v>397</v>
      </c>
      <c r="E117" s="45">
        <v>1</v>
      </c>
      <c r="F117" s="45">
        <v>1</v>
      </c>
      <c r="G117" s="45">
        <v>30.9</v>
      </c>
      <c r="H117" s="45">
        <v>3</v>
      </c>
      <c r="I117" s="45">
        <v>1</v>
      </c>
      <c r="J117" s="45">
        <v>35.880000000000003</v>
      </c>
      <c r="K117" s="45">
        <v>0</v>
      </c>
      <c r="L117" s="45">
        <v>36.9</v>
      </c>
      <c r="M117" s="46">
        <v>1</v>
      </c>
      <c r="N117" s="45">
        <v>29.26</v>
      </c>
      <c r="O117" s="45">
        <f t="shared" si="18"/>
        <v>66.16</v>
      </c>
      <c r="P117" s="100">
        <f t="shared" si="25"/>
        <v>11.710914454277287</v>
      </c>
      <c r="Q117" s="44">
        <v>-71499.332999999999</v>
      </c>
      <c r="R117" s="44">
        <v>493424</v>
      </c>
      <c r="S117" s="44">
        <v>227565.476</v>
      </c>
      <c r="T117" s="44">
        <v>174051.80900000001</v>
      </c>
      <c r="U117" s="44">
        <v>0</v>
      </c>
      <c r="V117" s="44">
        <v>720989.47600000002</v>
      </c>
      <c r="W117" s="44">
        <v>649490.14300000004</v>
      </c>
      <c r="X117" s="44">
        <v>1816.0943979848867</v>
      </c>
      <c r="Y117" s="44">
        <v>1377.6767430730479</v>
      </c>
      <c r="Z117" s="44">
        <v>1197.5776675062973</v>
      </c>
      <c r="AA117" s="44">
        <v>1242.8816120906802</v>
      </c>
    </row>
    <row r="118" spans="1:27">
      <c r="A118" s="39" t="s">
        <v>39</v>
      </c>
      <c r="B118" s="39" t="s">
        <v>33</v>
      </c>
      <c r="C118" s="39" t="s">
        <v>65</v>
      </c>
      <c r="D118" s="40">
        <v>399</v>
      </c>
      <c r="E118" s="41">
        <v>1</v>
      </c>
      <c r="F118" s="41">
        <v>1.7</v>
      </c>
      <c r="G118" s="41">
        <v>28.96</v>
      </c>
      <c r="H118" s="41">
        <v>1</v>
      </c>
      <c r="I118" s="41">
        <v>2.2400000000000002</v>
      </c>
      <c r="J118" s="41">
        <v>33.19</v>
      </c>
      <c r="K118" s="41">
        <v>1.71</v>
      </c>
      <c r="L118" s="41">
        <v>34.9</v>
      </c>
      <c r="M118" s="42">
        <v>0.95100286532951284</v>
      </c>
      <c r="N118" s="41">
        <v>11.47</v>
      </c>
      <c r="O118" s="41">
        <f t="shared" si="18"/>
        <v>46.37</v>
      </c>
      <c r="P118" s="41">
        <f t="shared" si="25"/>
        <v>13.317757009345794</v>
      </c>
      <c r="Q118" s="40">
        <v>-27033.047999999999</v>
      </c>
      <c r="R118" s="40">
        <v>446854.52100000001</v>
      </c>
      <c r="S118" s="40">
        <v>212389.35399999999</v>
      </c>
      <c r="T118" s="40">
        <v>164512.34599999999</v>
      </c>
      <c r="U118" s="40">
        <v>0</v>
      </c>
      <c r="V118" s="40">
        <v>659243.875</v>
      </c>
      <c r="W118" s="40">
        <v>632210.82700000005</v>
      </c>
      <c r="X118" s="40">
        <f t="shared" si="26"/>
        <v>1652.2402882205513</v>
      </c>
      <c r="Y118" s="40">
        <f t="shared" si="27"/>
        <v>1239.9286441102756</v>
      </c>
      <c r="Z118" s="40">
        <f t="shared" si="28"/>
        <v>1172.1766441102757</v>
      </c>
      <c r="AA118" s="40">
        <f t="shared" si="29"/>
        <v>1119.9361428571428</v>
      </c>
    </row>
    <row r="119" spans="1:27">
      <c r="A119" s="43" t="s">
        <v>39</v>
      </c>
      <c r="B119" s="43" t="s">
        <v>108</v>
      </c>
      <c r="C119" s="43" t="s">
        <v>110</v>
      </c>
      <c r="D119" s="44">
        <v>399</v>
      </c>
      <c r="E119" s="45">
        <v>1</v>
      </c>
      <c r="F119" s="45">
        <v>1</v>
      </c>
      <c r="G119" s="45">
        <v>33.299999999999997</v>
      </c>
      <c r="H119" s="45">
        <v>4.08</v>
      </c>
      <c r="I119" s="45">
        <v>2</v>
      </c>
      <c r="J119" s="45">
        <v>35.72</v>
      </c>
      <c r="K119" s="45">
        <v>6.67</v>
      </c>
      <c r="L119" s="45">
        <v>41.379999999999995</v>
      </c>
      <c r="M119" s="46">
        <v>0.84265156876621838</v>
      </c>
      <c r="N119" s="45">
        <v>18.91</v>
      </c>
      <c r="O119" s="45">
        <f t="shared" si="18"/>
        <v>60.289999999999992</v>
      </c>
      <c r="P119" s="100">
        <f t="shared" si="25"/>
        <v>10.674157303370787</v>
      </c>
      <c r="Q119" s="44">
        <v>-8847.9120000000003</v>
      </c>
      <c r="R119" s="44">
        <v>524847.03200000001</v>
      </c>
      <c r="S119" s="44">
        <v>192375.128</v>
      </c>
      <c r="T119" s="44">
        <v>97665.096000000005</v>
      </c>
      <c r="U119" s="44">
        <v>0</v>
      </c>
      <c r="V119" s="44">
        <v>717222.16</v>
      </c>
      <c r="W119" s="44">
        <v>708384.58400000003</v>
      </c>
      <c r="X119" s="44">
        <f t="shared" si="26"/>
        <v>1797.5492731829574</v>
      </c>
      <c r="Y119" s="44">
        <f t="shared" si="27"/>
        <v>1552.7745964912281</v>
      </c>
      <c r="Z119" s="44">
        <f t="shared" si="28"/>
        <v>1530.6252832080202</v>
      </c>
      <c r="AA119" s="44">
        <f t="shared" si="29"/>
        <v>1315.4060952380953</v>
      </c>
    </row>
    <row r="120" spans="1:27" s="16" customFormat="1">
      <c r="A120" s="47" t="s">
        <v>39</v>
      </c>
      <c r="B120" s="47" t="s">
        <v>264</v>
      </c>
      <c r="C120" s="47"/>
      <c r="D120" s="48">
        <f>SUM(D96:D119)</f>
        <v>8689</v>
      </c>
      <c r="E120" s="49">
        <f t="shared" ref="E120:O120" si="30">SUM(E96:E119)</f>
        <v>23.5</v>
      </c>
      <c r="F120" s="49">
        <f t="shared" si="30"/>
        <v>21.77</v>
      </c>
      <c r="G120" s="49">
        <f t="shared" si="30"/>
        <v>763.09999999999991</v>
      </c>
      <c r="H120" s="49">
        <f t="shared" si="30"/>
        <v>69.209999999999994</v>
      </c>
      <c r="I120" s="49">
        <f t="shared" si="30"/>
        <v>67.830000000000013</v>
      </c>
      <c r="J120" s="49">
        <f t="shared" si="30"/>
        <v>851.29</v>
      </c>
      <c r="K120" s="49">
        <f t="shared" si="30"/>
        <v>95.559999999999988</v>
      </c>
      <c r="L120" s="49">
        <f t="shared" si="30"/>
        <v>945.41</v>
      </c>
      <c r="M120" s="50">
        <f>+J120/L120</f>
        <v>0.90044530944246415</v>
      </c>
      <c r="N120" s="49">
        <f t="shared" si="30"/>
        <v>482.93999999999994</v>
      </c>
      <c r="O120" s="49">
        <f t="shared" si="30"/>
        <v>1428.35</v>
      </c>
      <c r="P120" s="99">
        <f>+D120/(G120+H120)</f>
        <v>10.439619853179705</v>
      </c>
      <c r="Q120" s="48">
        <f>SUM(Q96:Q119)</f>
        <v>-768481.06099999999</v>
      </c>
      <c r="R120" s="48">
        <f t="shared" ref="R120:W120" si="31">SUM(R96:R119)</f>
        <v>12391531.106000001</v>
      </c>
      <c r="S120" s="48">
        <f t="shared" si="31"/>
        <v>5518585.1709999992</v>
      </c>
      <c r="T120" s="48">
        <f t="shared" si="31"/>
        <v>3761998.5759999999</v>
      </c>
      <c r="U120" s="48">
        <f t="shared" si="31"/>
        <v>85474.072</v>
      </c>
      <c r="V120" s="48">
        <f t="shared" si="31"/>
        <v>17910116.276999999</v>
      </c>
      <c r="W120" s="48">
        <f t="shared" si="31"/>
        <v>17141975.195000004</v>
      </c>
      <c r="X120" s="48">
        <f t="shared" si="26"/>
        <v>2061.2402206237771</v>
      </c>
      <c r="Y120" s="48">
        <f t="shared" si="27"/>
        <v>1618.4421255610541</v>
      </c>
      <c r="Z120" s="48">
        <f t="shared" si="28"/>
        <v>1530.0382721832207</v>
      </c>
      <c r="AA120" s="48">
        <f t="shared" si="29"/>
        <v>1426.1170567384049</v>
      </c>
    </row>
    <row r="121" spans="1:27">
      <c r="A121" s="43" t="s">
        <v>37</v>
      </c>
      <c r="B121" s="43" t="s">
        <v>108</v>
      </c>
      <c r="C121" s="43" t="s">
        <v>111</v>
      </c>
      <c r="D121" s="44">
        <v>406</v>
      </c>
      <c r="E121" s="45">
        <v>1</v>
      </c>
      <c r="F121" s="45">
        <v>1</v>
      </c>
      <c r="G121" s="45">
        <v>34.299999999999997</v>
      </c>
      <c r="H121" s="45">
        <v>6.3</v>
      </c>
      <c r="I121" s="45">
        <v>0</v>
      </c>
      <c r="J121" s="45">
        <v>35.07</v>
      </c>
      <c r="K121" s="45">
        <v>7.48</v>
      </c>
      <c r="L121" s="45">
        <v>42.599999999999994</v>
      </c>
      <c r="M121" s="46">
        <v>0.82420681551116337</v>
      </c>
      <c r="N121" s="45">
        <v>24.6</v>
      </c>
      <c r="O121" s="45">
        <f t="shared" si="18"/>
        <v>67.199999999999989</v>
      </c>
      <c r="P121" s="100">
        <f>+D121/(G121+H121)</f>
        <v>10.000000000000002</v>
      </c>
      <c r="Q121" s="44">
        <v>-7273.1679999999997</v>
      </c>
      <c r="R121" s="44">
        <v>602434.64</v>
      </c>
      <c r="S121" s="44">
        <v>149415.15400000001</v>
      </c>
      <c r="T121" s="44">
        <v>62971.944000000003</v>
      </c>
      <c r="U121" s="44">
        <v>0</v>
      </c>
      <c r="V121" s="44">
        <v>751849.79399999999</v>
      </c>
      <c r="W121" s="44">
        <v>744581.30599999998</v>
      </c>
      <c r="X121" s="44">
        <f t="shared" si="26"/>
        <v>1851.8467832512315</v>
      </c>
      <c r="Y121" s="44">
        <f t="shared" si="27"/>
        <v>1696.7434729064039</v>
      </c>
      <c r="Z121" s="44">
        <f t="shared" si="28"/>
        <v>1678.8407931034483</v>
      </c>
      <c r="AA121" s="44">
        <f t="shared" si="29"/>
        <v>1483.8291625615764</v>
      </c>
    </row>
    <row r="122" spans="1:27">
      <c r="A122" s="39" t="s">
        <v>37</v>
      </c>
      <c r="B122" s="39" t="s">
        <v>108</v>
      </c>
      <c r="C122" s="39" t="s">
        <v>113</v>
      </c>
      <c r="D122" s="40">
        <v>410</v>
      </c>
      <c r="E122" s="41">
        <v>1</v>
      </c>
      <c r="F122" s="41">
        <v>1</v>
      </c>
      <c r="G122" s="41">
        <v>38</v>
      </c>
      <c r="H122" s="41">
        <v>5.0599999999999996</v>
      </c>
      <c r="I122" s="41">
        <v>6.81</v>
      </c>
      <c r="J122" s="41">
        <v>39.729999999999997</v>
      </c>
      <c r="K122" s="41">
        <v>13.1</v>
      </c>
      <c r="L122" s="41">
        <v>51.870000000000005</v>
      </c>
      <c r="M122" s="42">
        <v>0.75203482869581673</v>
      </c>
      <c r="N122" s="41">
        <v>39.28</v>
      </c>
      <c r="O122" s="41">
        <f t="shared" si="18"/>
        <v>91.15</v>
      </c>
      <c r="P122" s="41">
        <f t="shared" ref="P122:P137" si="32">+D122/(G122+H122)</f>
        <v>9.5215977705527166</v>
      </c>
      <c r="Q122" s="40">
        <v>-18253.885999999999</v>
      </c>
      <c r="R122" s="40">
        <v>586572.89300000004</v>
      </c>
      <c r="S122" s="40">
        <v>149710.55100000001</v>
      </c>
      <c r="T122" s="40">
        <v>65861.975999999995</v>
      </c>
      <c r="U122" s="40">
        <v>0</v>
      </c>
      <c r="V122" s="40">
        <v>736283.44400000002</v>
      </c>
      <c r="W122" s="40">
        <v>718035.05799999996</v>
      </c>
      <c r="X122" s="40">
        <f t="shared" si="26"/>
        <v>1795.8132780487806</v>
      </c>
      <c r="Y122" s="40">
        <f t="shared" si="27"/>
        <v>1635.174312195122</v>
      </c>
      <c r="Z122" s="40">
        <f t="shared" si="28"/>
        <v>1590.6660536585364</v>
      </c>
      <c r="AA122" s="40">
        <f t="shared" si="29"/>
        <v>1430.6655926829269</v>
      </c>
    </row>
    <row r="123" spans="1:27">
      <c r="A123" s="43" t="s">
        <v>37</v>
      </c>
      <c r="B123" s="43" t="s">
        <v>85</v>
      </c>
      <c r="C123" s="43" t="s">
        <v>86</v>
      </c>
      <c r="D123" s="44">
        <v>411</v>
      </c>
      <c r="E123" s="45">
        <v>1</v>
      </c>
      <c r="F123" s="45">
        <v>1</v>
      </c>
      <c r="G123" s="45">
        <v>30.16</v>
      </c>
      <c r="H123" s="45">
        <v>5.03</v>
      </c>
      <c r="I123" s="45">
        <v>3.64</v>
      </c>
      <c r="J123" s="45">
        <v>36.630000000000003</v>
      </c>
      <c r="K123" s="45">
        <v>4.2</v>
      </c>
      <c r="L123" s="45">
        <v>40.83</v>
      </c>
      <c r="M123" s="46">
        <v>0.89713445995591468</v>
      </c>
      <c r="N123" s="45">
        <v>19.98</v>
      </c>
      <c r="O123" s="45">
        <f t="shared" si="18"/>
        <v>60.81</v>
      </c>
      <c r="P123" s="100">
        <f t="shared" si="32"/>
        <v>11.679454390451834</v>
      </c>
      <c r="Q123" s="44">
        <v>-1028.7940000000001</v>
      </c>
      <c r="R123" s="44">
        <v>544421.76599999995</v>
      </c>
      <c r="S123" s="44">
        <v>212031.777</v>
      </c>
      <c r="T123" s="44">
        <v>139278.07199999999</v>
      </c>
      <c r="U123" s="44">
        <v>0</v>
      </c>
      <c r="V123" s="44">
        <v>756453.54299999995</v>
      </c>
      <c r="W123" s="44">
        <v>755424.74899999995</v>
      </c>
      <c r="X123" s="44">
        <f t="shared" si="26"/>
        <v>1840.5195693430655</v>
      </c>
      <c r="Y123" s="44">
        <f t="shared" si="27"/>
        <v>1501.6434817518245</v>
      </c>
      <c r="Z123" s="44">
        <f t="shared" si="28"/>
        <v>1499.140333333333</v>
      </c>
      <c r="AA123" s="44">
        <f t="shared" si="29"/>
        <v>1324.6271678832115</v>
      </c>
    </row>
    <row r="124" spans="1:27">
      <c r="A124" s="39" t="s">
        <v>37</v>
      </c>
      <c r="B124" s="39" t="s">
        <v>33</v>
      </c>
      <c r="C124" s="39" t="s">
        <v>38</v>
      </c>
      <c r="D124" s="40">
        <v>417</v>
      </c>
      <c r="E124" s="41">
        <v>1</v>
      </c>
      <c r="F124" s="41">
        <v>1</v>
      </c>
      <c r="G124" s="41">
        <v>34.44</v>
      </c>
      <c r="H124" s="41">
        <v>1.5</v>
      </c>
      <c r="I124" s="41">
        <v>6.1</v>
      </c>
      <c r="J124" s="41">
        <v>42.79</v>
      </c>
      <c r="K124" s="41">
        <v>0.39</v>
      </c>
      <c r="L124" s="41">
        <v>44.04</v>
      </c>
      <c r="M124" s="42">
        <v>0.99096804075961087</v>
      </c>
      <c r="N124" s="41">
        <v>19.600000000000001</v>
      </c>
      <c r="O124" s="41">
        <f t="shared" si="18"/>
        <v>63.64</v>
      </c>
      <c r="P124" s="41">
        <f t="shared" si="32"/>
        <v>11.602671118530886</v>
      </c>
      <c r="Q124" s="40">
        <v>-27190.766</v>
      </c>
      <c r="R124" s="40">
        <v>597887.05700000003</v>
      </c>
      <c r="S124" s="40">
        <v>281198.40299999999</v>
      </c>
      <c r="T124" s="40">
        <v>215017.024</v>
      </c>
      <c r="U124" s="40">
        <v>0</v>
      </c>
      <c r="V124" s="40">
        <v>879085.46</v>
      </c>
      <c r="W124" s="40">
        <v>851895.85499999998</v>
      </c>
      <c r="X124" s="40">
        <f t="shared" si="26"/>
        <v>2108.1186091127097</v>
      </c>
      <c r="Y124" s="40">
        <f t="shared" si="27"/>
        <v>1592.4902541966426</v>
      </c>
      <c r="Z124" s="40">
        <f t="shared" si="28"/>
        <v>1527.2873645083932</v>
      </c>
      <c r="AA124" s="40">
        <f t="shared" si="29"/>
        <v>1433.7819112709833</v>
      </c>
    </row>
    <row r="125" spans="1:27">
      <c r="A125" s="43" t="s">
        <v>37</v>
      </c>
      <c r="B125" s="43" t="s">
        <v>33</v>
      </c>
      <c r="C125" s="43" t="s">
        <v>41</v>
      </c>
      <c r="D125" s="44">
        <v>420</v>
      </c>
      <c r="E125" s="45">
        <v>1</v>
      </c>
      <c r="F125" s="45">
        <v>1</v>
      </c>
      <c r="G125" s="45">
        <v>37.93</v>
      </c>
      <c r="H125" s="45">
        <v>2</v>
      </c>
      <c r="I125" s="45">
        <v>5.43</v>
      </c>
      <c r="J125" s="45">
        <v>33.82</v>
      </c>
      <c r="K125" s="45">
        <v>13.54</v>
      </c>
      <c r="L125" s="45">
        <v>47.36</v>
      </c>
      <c r="M125" s="46">
        <v>0.71410472972972971</v>
      </c>
      <c r="N125" s="45">
        <v>23.27</v>
      </c>
      <c r="O125" s="45">
        <f t="shared" si="18"/>
        <v>70.63</v>
      </c>
      <c r="P125" s="100">
        <f t="shared" si="32"/>
        <v>10.518407212622089</v>
      </c>
      <c r="Q125" s="44">
        <v>-30345.911</v>
      </c>
      <c r="R125" s="44">
        <v>574851.65599999996</v>
      </c>
      <c r="S125" s="44">
        <v>278086.49599999998</v>
      </c>
      <c r="T125" s="44">
        <v>209832.022</v>
      </c>
      <c r="U125" s="44">
        <v>0</v>
      </c>
      <c r="V125" s="44">
        <v>852938.152</v>
      </c>
      <c r="W125" s="44">
        <v>822592.24100000004</v>
      </c>
      <c r="X125" s="44">
        <f t="shared" si="26"/>
        <v>2030.8051238095238</v>
      </c>
      <c r="Y125" s="44">
        <f t="shared" si="27"/>
        <v>1531.2050714285715</v>
      </c>
      <c r="Z125" s="44">
        <f t="shared" si="28"/>
        <v>1458.9529023809525</v>
      </c>
      <c r="AA125" s="44">
        <f t="shared" si="29"/>
        <v>1368.694419047619</v>
      </c>
    </row>
    <row r="126" spans="1:27">
      <c r="A126" s="39" t="s">
        <v>37</v>
      </c>
      <c r="B126" s="39" t="s">
        <v>73</v>
      </c>
      <c r="C126" s="39" t="s">
        <v>80</v>
      </c>
      <c r="D126" s="40">
        <v>432</v>
      </c>
      <c r="E126" s="41">
        <v>1</v>
      </c>
      <c r="F126" s="41">
        <v>1</v>
      </c>
      <c r="G126" s="41">
        <v>36.94</v>
      </c>
      <c r="H126" s="41">
        <v>0</v>
      </c>
      <c r="I126" s="41">
        <v>4.47</v>
      </c>
      <c r="J126" s="41">
        <v>35.01</v>
      </c>
      <c r="K126" s="41">
        <v>8.4</v>
      </c>
      <c r="L126" s="41">
        <v>43.41</v>
      </c>
      <c r="M126" s="42">
        <v>0.80649619903248104</v>
      </c>
      <c r="N126" s="41">
        <v>10.24</v>
      </c>
      <c r="O126" s="41">
        <f t="shared" si="18"/>
        <v>53.65</v>
      </c>
      <c r="P126" s="41">
        <f t="shared" si="32"/>
        <v>11.694639956686519</v>
      </c>
      <c r="Q126" s="40">
        <v>-17526.846000000001</v>
      </c>
      <c r="R126" s="40">
        <v>598114.64199999999</v>
      </c>
      <c r="S126" s="40">
        <v>204684.26300000001</v>
      </c>
      <c r="T126" s="40">
        <v>127453.56</v>
      </c>
      <c r="U126" s="40">
        <v>0</v>
      </c>
      <c r="V126" s="40">
        <v>802798.90500000003</v>
      </c>
      <c r="W126" s="40">
        <v>785272.05900000001</v>
      </c>
      <c r="X126" s="40">
        <f t="shared" si="26"/>
        <v>1858.3307986111113</v>
      </c>
      <c r="Y126" s="40">
        <f t="shared" si="27"/>
        <v>1563.2994097222222</v>
      </c>
      <c r="Z126" s="40">
        <f t="shared" si="28"/>
        <v>1522.7280069444446</v>
      </c>
      <c r="AA126" s="40">
        <f t="shared" si="29"/>
        <v>1384.5246342592593</v>
      </c>
    </row>
    <row r="127" spans="1:27">
      <c r="A127" s="43" t="s">
        <v>37</v>
      </c>
      <c r="B127" s="43" t="s">
        <v>93</v>
      </c>
      <c r="C127" s="43" t="s">
        <v>100</v>
      </c>
      <c r="D127" s="44">
        <v>436</v>
      </c>
      <c r="E127" s="45">
        <v>1</v>
      </c>
      <c r="F127" s="45">
        <v>1</v>
      </c>
      <c r="G127" s="45">
        <v>33.72</v>
      </c>
      <c r="H127" s="45">
        <v>4.5</v>
      </c>
      <c r="I127" s="45">
        <v>3.01</v>
      </c>
      <c r="J127" s="45">
        <v>32.51</v>
      </c>
      <c r="K127" s="45">
        <v>10.72</v>
      </c>
      <c r="L127" s="45">
        <v>43.23</v>
      </c>
      <c r="M127" s="46">
        <v>0.75202405736756883</v>
      </c>
      <c r="N127" s="45">
        <v>29.2</v>
      </c>
      <c r="O127" s="45">
        <f t="shared" si="18"/>
        <v>72.429999999999993</v>
      </c>
      <c r="P127" s="100">
        <f t="shared" si="32"/>
        <v>11.40763997906855</v>
      </c>
      <c r="Q127" s="44">
        <v>-35552.894</v>
      </c>
      <c r="R127" s="44">
        <v>611906.75300000003</v>
      </c>
      <c r="S127" s="44">
        <v>266894.73200000002</v>
      </c>
      <c r="T127" s="44">
        <v>150544.17600000001</v>
      </c>
      <c r="U127" s="44">
        <v>0</v>
      </c>
      <c r="V127" s="44">
        <v>878801.48499999999</v>
      </c>
      <c r="W127" s="44">
        <v>843248.59100000001</v>
      </c>
      <c r="X127" s="44">
        <f t="shared" si="26"/>
        <v>2015.5997362385322</v>
      </c>
      <c r="Y127" s="44">
        <f t="shared" si="27"/>
        <v>1670.3149288990826</v>
      </c>
      <c r="Z127" s="44">
        <f t="shared" si="28"/>
        <v>1588.7715940366973</v>
      </c>
      <c r="AA127" s="44">
        <f t="shared" si="29"/>
        <v>1403.4558555045871</v>
      </c>
    </row>
    <row r="128" spans="1:27">
      <c r="A128" s="39" t="s">
        <v>37</v>
      </c>
      <c r="B128" s="39" t="s">
        <v>85</v>
      </c>
      <c r="C128" s="39" t="s">
        <v>87</v>
      </c>
      <c r="D128" s="40">
        <v>441</v>
      </c>
      <c r="E128" s="41">
        <v>1</v>
      </c>
      <c r="F128" s="41">
        <v>1</v>
      </c>
      <c r="G128" s="41">
        <v>35.51</v>
      </c>
      <c r="H128" s="41">
        <v>4.05</v>
      </c>
      <c r="I128" s="41">
        <v>1.5</v>
      </c>
      <c r="J128" s="41">
        <v>37.89</v>
      </c>
      <c r="K128" s="41">
        <v>5.17</v>
      </c>
      <c r="L128" s="41">
        <v>43.059999999999995</v>
      </c>
      <c r="M128" s="42">
        <v>0.87993497445424984</v>
      </c>
      <c r="N128" s="41">
        <v>22.26</v>
      </c>
      <c r="O128" s="41">
        <f t="shared" si="18"/>
        <v>65.319999999999993</v>
      </c>
      <c r="P128" s="41">
        <f t="shared" si="32"/>
        <v>11.147623862487363</v>
      </c>
      <c r="Q128" s="40">
        <v>-13793.494000000001</v>
      </c>
      <c r="R128" s="40">
        <v>594817.83900000004</v>
      </c>
      <c r="S128" s="40">
        <v>228610.92</v>
      </c>
      <c r="T128" s="40">
        <v>145824.78</v>
      </c>
      <c r="U128" s="40">
        <v>0</v>
      </c>
      <c r="V128" s="40">
        <v>823428.75899999996</v>
      </c>
      <c r="W128" s="40">
        <v>809635.26500000001</v>
      </c>
      <c r="X128" s="40">
        <f t="shared" si="26"/>
        <v>1867.185394557823</v>
      </c>
      <c r="Y128" s="40">
        <f t="shared" si="27"/>
        <v>1536.5169591836734</v>
      </c>
      <c r="Z128" s="40">
        <f t="shared" si="28"/>
        <v>1505.2391950113379</v>
      </c>
      <c r="AA128" s="40">
        <f t="shared" si="29"/>
        <v>1348.7932857142857</v>
      </c>
    </row>
    <row r="129" spans="1:27">
      <c r="A129" s="43" t="s">
        <v>37</v>
      </c>
      <c r="B129" s="43" t="s">
        <v>93</v>
      </c>
      <c r="C129" s="43" t="s">
        <v>98</v>
      </c>
      <c r="D129" s="44">
        <v>441</v>
      </c>
      <c r="E129" s="45">
        <v>1</v>
      </c>
      <c r="F129" s="45">
        <v>1.06</v>
      </c>
      <c r="G129" s="45">
        <v>34.090000000000003</v>
      </c>
      <c r="H129" s="45">
        <v>4.55</v>
      </c>
      <c r="I129" s="45">
        <v>10.85</v>
      </c>
      <c r="J129" s="45">
        <v>48.79</v>
      </c>
      <c r="K129" s="45">
        <v>2.76</v>
      </c>
      <c r="L129" s="45">
        <v>51.550000000000004</v>
      </c>
      <c r="M129" s="46">
        <v>0.94645974781765285</v>
      </c>
      <c r="N129" s="45">
        <v>23.66</v>
      </c>
      <c r="O129" s="45">
        <f t="shared" si="18"/>
        <v>75.210000000000008</v>
      </c>
      <c r="P129" s="100">
        <f t="shared" si="32"/>
        <v>11.413043478260869</v>
      </c>
      <c r="Q129" s="44">
        <v>-60935.442999999999</v>
      </c>
      <c r="R129" s="44">
        <v>642604.73600000003</v>
      </c>
      <c r="S129" s="44">
        <v>438816.64199999999</v>
      </c>
      <c r="T129" s="44">
        <v>294798.66399999999</v>
      </c>
      <c r="U129" s="44">
        <v>0</v>
      </c>
      <c r="V129" s="44">
        <v>1081421.378</v>
      </c>
      <c r="W129" s="44">
        <v>1020485.9350000001</v>
      </c>
      <c r="X129" s="44">
        <f t="shared" si="26"/>
        <v>2452.2026712018142</v>
      </c>
      <c r="Y129" s="44">
        <f t="shared" si="27"/>
        <v>1783.7249750566893</v>
      </c>
      <c r="Z129" s="44">
        <f t="shared" si="28"/>
        <v>1645.5493673469389</v>
      </c>
      <c r="AA129" s="44">
        <f t="shared" si="29"/>
        <v>1457.1535963718823</v>
      </c>
    </row>
    <row r="130" spans="1:27">
      <c r="A130" s="39" t="s">
        <v>37</v>
      </c>
      <c r="B130" s="39" t="s">
        <v>33</v>
      </c>
      <c r="C130" s="39" t="s">
        <v>51</v>
      </c>
      <c r="D130" s="40">
        <v>456</v>
      </c>
      <c r="E130" s="41">
        <v>1</v>
      </c>
      <c r="F130" s="41">
        <v>1</v>
      </c>
      <c r="G130" s="41">
        <v>38.67</v>
      </c>
      <c r="H130" s="41">
        <v>1.49</v>
      </c>
      <c r="I130" s="41">
        <v>1</v>
      </c>
      <c r="J130" s="41">
        <v>33.950000000000003</v>
      </c>
      <c r="K130" s="41">
        <v>7.91</v>
      </c>
      <c r="L130" s="41">
        <v>43.160000000000004</v>
      </c>
      <c r="M130" s="42">
        <v>0.81103678929765899</v>
      </c>
      <c r="N130" s="41">
        <v>18.420000000000002</v>
      </c>
      <c r="O130" s="41">
        <f t="shared" si="18"/>
        <v>61.580000000000005</v>
      </c>
      <c r="P130" s="41">
        <f t="shared" si="32"/>
        <v>11.354581673306772</v>
      </c>
      <c r="Q130" s="40">
        <v>-30204.535</v>
      </c>
      <c r="R130" s="40">
        <v>541324.96200000006</v>
      </c>
      <c r="S130" s="40">
        <v>199733.929</v>
      </c>
      <c r="T130" s="40">
        <v>137290.71299999999</v>
      </c>
      <c r="U130" s="40">
        <v>0</v>
      </c>
      <c r="V130" s="40">
        <v>741058.89099999995</v>
      </c>
      <c r="W130" s="40">
        <v>710854.35600000003</v>
      </c>
      <c r="X130" s="40">
        <f t="shared" si="26"/>
        <v>1625.1291469298244</v>
      </c>
      <c r="Y130" s="40">
        <f t="shared" si="27"/>
        <v>1324.0530219298244</v>
      </c>
      <c r="Z130" s="40">
        <f t="shared" si="28"/>
        <v>1257.8150065789475</v>
      </c>
      <c r="AA130" s="40">
        <f t="shared" si="29"/>
        <v>1187.1161447368422</v>
      </c>
    </row>
    <row r="131" spans="1:27">
      <c r="A131" s="43" t="s">
        <v>37</v>
      </c>
      <c r="B131" s="43" t="s">
        <v>73</v>
      </c>
      <c r="C131" s="43" t="s">
        <v>78</v>
      </c>
      <c r="D131" s="44">
        <v>457</v>
      </c>
      <c r="E131" s="45">
        <v>1</v>
      </c>
      <c r="F131" s="45">
        <v>1</v>
      </c>
      <c r="G131" s="45">
        <v>37.909999999999997</v>
      </c>
      <c r="H131" s="45">
        <v>1</v>
      </c>
      <c r="I131" s="45">
        <v>3.02</v>
      </c>
      <c r="J131" s="45">
        <v>41.85</v>
      </c>
      <c r="K131" s="45">
        <v>2.08</v>
      </c>
      <c r="L131" s="45">
        <v>43.93</v>
      </c>
      <c r="M131" s="46">
        <v>0.95265194627816985</v>
      </c>
      <c r="N131" s="45">
        <v>20.5</v>
      </c>
      <c r="O131" s="45">
        <f t="shared" si="18"/>
        <v>64.430000000000007</v>
      </c>
      <c r="P131" s="100">
        <f t="shared" si="32"/>
        <v>11.745052685684914</v>
      </c>
      <c r="Q131" s="44">
        <v>-44918.891000000003</v>
      </c>
      <c r="R131" s="44">
        <v>587957.16500000004</v>
      </c>
      <c r="S131" s="44">
        <v>224400.486</v>
      </c>
      <c r="T131" s="44">
        <v>139842.31200000001</v>
      </c>
      <c r="U131" s="44">
        <v>0</v>
      </c>
      <c r="V131" s="44">
        <v>812357.65099999995</v>
      </c>
      <c r="W131" s="44">
        <v>767438.76</v>
      </c>
      <c r="X131" s="44">
        <f t="shared" si="26"/>
        <v>1777.5878577680523</v>
      </c>
      <c r="Y131" s="44">
        <f t="shared" si="27"/>
        <v>1471.5871750547044</v>
      </c>
      <c r="Z131" s="44">
        <f t="shared" si="28"/>
        <v>1373.2963851203501</v>
      </c>
      <c r="AA131" s="44">
        <f t="shared" si="29"/>
        <v>1286.5583479212255</v>
      </c>
    </row>
    <row r="132" spans="1:27">
      <c r="A132" s="39" t="s">
        <v>37</v>
      </c>
      <c r="B132" s="39" t="s">
        <v>122</v>
      </c>
      <c r="C132" s="39" t="s">
        <v>123</v>
      </c>
      <c r="D132" s="40">
        <v>458</v>
      </c>
      <c r="E132" s="41">
        <v>1</v>
      </c>
      <c r="F132" s="41">
        <v>1</v>
      </c>
      <c r="G132" s="41">
        <v>34.700000000000003</v>
      </c>
      <c r="H132" s="41">
        <v>1.8</v>
      </c>
      <c r="I132" s="41">
        <v>3.5</v>
      </c>
      <c r="J132" s="41">
        <v>39.200000000000003</v>
      </c>
      <c r="K132" s="41">
        <v>1</v>
      </c>
      <c r="L132" s="41">
        <v>42</v>
      </c>
      <c r="M132" s="42">
        <v>0.93333333333333335</v>
      </c>
      <c r="N132" s="41">
        <v>37.92</v>
      </c>
      <c r="O132" s="41">
        <f t="shared" si="18"/>
        <v>79.92</v>
      </c>
      <c r="P132" s="41">
        <f t="shared" si="32"/>
        <v>12.547945205479452</v>
      </c>
      <c r="Q132" s="40">
        <v>-36392.222999999998</v>
      </c>
      <c r="R132" s="40">
        <v>709190.88399999996</v>
      </c>
      <c r="S132" s="40">
        <v>142518.557</v>
      </c>
      <c r="T132" s="40">
        <v>72110.985000000001</v>
      </c>
      <c r="U132" s="40">
        <v>0</v>
      </c>
      <c r="V132" s="40">
        <v>851709.44099999999</v>
      </c>
      <c r="W132" s="40">
        <v>815317.21799999999</v>
      </c>
      <c r="X132" s="40">
        <f t="shared" si="26"/>
        <v>1859.6276004366812</v>
      </c>
      <c r="Y132" s="40">
        <f t="shared" si="27"/>
        <v>1702.1800349344978</v>
      </c>
      <c r="Z132" s="40">
        <f t="shared" si="28"/>
        <v>1622.7210327510918</v>
      </c>
      <c r="AA132" s="40">
        <f t="shared" si="29"/>
        <v>1548.4517117903929</v>
      </c>
    </row>
    <row r="133" spans="1:27">
      <c r="A133" s="43" t="s">
        <v>37</v>
      </c>
      <c r="B133" s="43" t="s">
        <v>73</v>
      </c>
      <c r="C133" s="43" t="s">
        <v>81</v>
      </c>
      <c r="D133" s="44">
        <v>460</v>
      </c>
      <c r="E133" s="45">
        <v>1</v>
      </c>
      <c r="F133" s="45">
        <v>1</v>
      </c>
      <c r="G133" s="45">
        <v>37.04</v>
      </c>
      <c r="H133" s="45">
        <v>1</v>
      </c>
      <c r="I133" s="45">
        <v>3.77</v>
      </c>
      <c r="J133" s="45">
        <v>37.68</v>
      </c>
      <c r="K133" s="45">
        <v>6.13</v>
      </c>
      <c r="L133" s="45">
        <v>43.81</v>
      </c>
      <c r="M133" s="46">
        <v>0.86007760785208853</v>
      </c>
      <c r="N133" s="45">
        <v>24.11</v>
      </c>
      <c r="O133" s="45">
        <f t="shared" si="18"/>
        <v>67.92</v>
      </c>
      <c r="P133" s="100">
        <f t="shared" si="32"/>
        <v>12.092534174553101</v>
      </c>
      <c r="Q133" s="44">
        <v>-42690.156999999999</v>
      </c>
      <c r="R133" s="44">
        <v>616592.63399999996</v>
      </c>
      <c r="S133" s="44">
        <v>194843.652</v>
      </c>
      <c r="T133" s="44">
        <v>108659.592</v>
      </c>
      <c r="U133" s="44">
        <v>0</v>
      </c>
      <c r="V133" s="44">
        <v>811436.28599999996</v>
      </c>
      <c r="W133" s="44">
        <v>768746.12899999996</v>
      </c>
      <c r="X133" s="44">
        <f t="shared" si="26"/>
        <v>1763.9919260869565</v>
      </c>
      <c r="Y133" s="44">
        <f t="shared" si="27"/>
        <v>1527.7754217391303</v>
      </c>
      <c r="Z133" s="44">
        <f t="shared" si="28"/>
        <v>1434.9707326086957</v>
      </c>
      <c r="AA133" s="44">
        <f t="shared" si="29"/>
        <v>1340.4187695652174</v>
      </c>
    </row>
    <row r="134" spans="1:27">
      <c r="A134" s="39" t="s">
        <v>37</v>
      </c>
      <c r="B134" s="39" t="s">
        <v>174</v>
      </c>
      <c r="C134" s="39" t="s">
        <v>179</v>
      </c>
      <c r="D134" s="40">
        <v>464</v>
      </c>
      <c r="E134" s="41">
        <v>1</v>
      </c>
      <c r="F134" s="41">
        <v>1</v>
      </c>
      <c r="G134" s="41">
        <v>34.6</v>
      </c>
      <c r="H134" s="41">
        <v>1</v>
      </c>
      <c r="I134" s="41">
        <v>1</v>
      </c>
      <c r="J134" s="41">
        <v>39.549999999999997</v>
      </c>
      <c r="K134" s="41">
        <v>0</v>
      </c>
      <c r="L134" s="41">
        <v>38.6</v>
      </c>
      <c r="M134" s="42">
        <v>1</v>
      </c>
      <c r="N134" s="41">
        <v>24.92</v>
      </c>
      <c r="O134" s="41">
        <f t="shared" si="18"/>
        <v>63.52</v>
      </c>
      <c r="P134" s="41">
        <f t="shared" si="32"/>
        <v>13.033707865168539</v>
      </c>
      <c r="Q134" s="40">
        <v>-62977.788</v>
      </c>
      <c r="R134" s="40">
        <v>527915.527</v>
      </c>
      <c r="S134" s="40">
        <v>189305.071</v>
      </c>
      <c r="T134" s="40">
        <v>130677.268</v>
      </c>
      <c r="U134" s="40">
        <v>0</v>
      </c>
      <c r="V134" s="40">
        <v>717220.598</v>
      </c>
      <c r="W134" s="40">
        <v>654242.81000000006</v>
      </c>
      <c r="X134" s="40">
        <f t="shared" si="26"/>
        <v>1545.7340474137932</v>
      </c>
      <c r="Y134" s="40">
        <f t="shared" si="27"/>
        <v>1264.1020043103447</v>
      </c>
      <c r="Z134" s="40">
        <f t="shared" si="28"/>
        <v>1128.3740129310347</v>
      </c>
      <c r="AA134" s="40">
        <f t="shared" si="29"/>
        <v>1137.7489806034482</v>
      </c>
    </row>
    <row r="135" spans="1:27">
      <c r="A135" s="43" t="s">
        <v>37</v>
      </c>
      <c r="B135" s="43" t="s">
        <v>33</v>
      </c>
      <c r="C135" s="43" t="s">
        <v>67</v>
      </c>
      <c r="D135" s="44">
        <v>474</v>
      </c>
      <c r="E135" s="45">
        <v>1</v>
      </c>
      <c r="F135" s="45">
        <v>1</v>
      </c>
      <c r="G135" s="45">
        <v>39.14</v>
      </c>
      <c r="H135" s="45">
        <v>2</v>
      </c>
      <c r="I135" s="45">
        <v>5.46</v>
      </c>
      <c r="J135" s="45">
        <v>45.96</v>
      </c>
      <c r="K135" s="45">
        <v>2.64</v>
      </c>
      <c r="L135" s="45">
        <v>48.6</v>
      </c>
      <c r="M135" s="46">
        <v>0.94567901234567897</v>
      </c>
      <c r="N135" s="45">
        <v>25.39</v>
      </c>
      <c r="O135" s="45">
        <f t="shared" si="18"/>
        <v>73.990000000000009</v>
      </c>
      <c r="P135" s="100">
        <f t="shared" si="32"/>
        <v>11.521633446767137</v>
      </c>
      <c r="Q135" s="44">
        <v>-32674.172999999999</v>
      </c>
      <c r="R135" s="44">
        <v>615690.22400000005</v>
      </c>
      <c r="S135" s="44">
        <v>363866.08500000002</v>
      </c>
      <c r="T135" s="44">
        <v>289816.239</v>
      </c>
      <c r="U135" s="44">
        <v>0</v>
      </c>
      <c r="V135" s="44">
        <v>979556.30900000001</v>
      </c>
      <c r="W135" s="44">
        <v>946882.13600000006</v>
      </c>
      <c r="X135" s="44">
        <f t="shared" si="26"/>
        <v>2066.5744915611813</v>
      </c>
      <c r="Y135" s="44">
        <f t="shared" si="27"/>
        <v>1455.1478270042196</v>
      </c>
      <c r="Z135" s="44">
        <f t="shared" si="28"/>
        <v>1386.21497257384</v>
      </c>
      <c r="AA135" s="44">
        <f t="shared" si="29"/>
        <v>1298.9245232067512</v>
      </c>
    </row>
    <row r="136" spans="1:27">
      <c r="A136" s="39" t="s">
        <v>37</v>
      </c>
      <c r="B136" s="39" t="s">
        <v>33</v>
      </c>
      <c r="C136" s="39" t="s">
        <v>44</v>
      </c>
      <c r="D136" s="40">
        <v>490</v>
      </c>
      <c r="E136" s="41">
        <v>1</v>
      </c>
      <c r="F136" s="41">
        <v>1</v>
      </c>
      <c r="G136" s="41">
        <v>44.6</v>
      </c>
      <c r="H136" s="41">
        <v>2</v>
      </c>
      <c r="I136" s="41">
        <v>9.83</v>
      </c>
      <c r="J136" s="41">
        <v>47.98</v>
      </c>
      <c r="K136" s="41">
        <v>7.69</v>
      </c>
      <c r="L136" s="41">
        <v>58.43</v>
      </c>
      <c r="M136" s="42">
        <v>0.86186455900844261</v>
      </c>
      <c r="N136" s="41">
        <v>28.67</v>
      </c>
      <c r="O136" s="41">
        <f t="shared" si="18"/>
        <v>87.1</v>
      </c>
      <c r="P136" s="41">
        <f t="shared" si="32"/>
        <v>10.515021459227468</v>
      </c>
      <c r="Q136" s="40">
        <v>-25997.233</v>
      </c>
      <c r="R136" s="40">
        <v>711895.20799999998</v>
      </c>
      <c r="S136" s="40">
        <v>298777.29300000001</v>
      </c>
      <c r="T136" s="40">
        <v>230574.742</v>
      </c>
      <c r="U136" s="40">
        <v>0</v>
      </c>
      <c r="V136" s="40">
        <v>1010672.501</v>
      </c>
      <c r="W136" s="40">
        <v>984675.26800000004</v>
      </c>
      <c r="X136" s="40">
        <f t="shared" si="26"/>
        <v>2062.5969408163264</v>
      </c>
      <c r="Y136" s="40">
        <f t="shared" si="27"/>
        <v>1592.036242857143</v>
      </c>
      <c r="Z136" s="40">
        <f t="shared" si="28"/>
        <v>1538.9806653061225</v>
      </c>
      <c r="AA136" s="40">
        <f t="shared" si="29"/>
        <v>1452.8473632653061</v>
      </c>
    </row>
    <row r="137" spans="1:27">
      <c r="A137" s="43" t="s">
        <v>37</v>
      </c>
      <c r="B137" s="43" t="s">
        <v>93</v>
      </c>
      <c r="C137" s="43" t="s">
        <v>94</v>
      </c>
      <c r="D137" s="44">
        <v>492</v>
      </c>
      <c r="E137" s="45">
        <v>1</v>
      </c>
      <c r="F137" s="45">
        <v>1</v>
      </c>
      <c r="G137" s="45">
        <v>39.520000000000003</v>
      </c>
      <c r="H137" s="45">
        <v>2.97</v>
      </c>
      <c r="I137" s="45">
        <v>4.2300000000000004</v>
      </c>
      <c r="J137" s="45">
        <v>47.2</v>
      </c>
      <c r="K137" s="45">
        <v>1.52</v>
      </c>
      <c r="L137" s="45">
        <v>48.72</v>
      </c>
      <c r="M137" s="46">
        <v>0.96880131362889976</v>
      </c>
      <c r="N137" s="45">
        <v>32.369999999999997</v>
      </c>
      <c r="O137" s="45">
        <f t="shared" si="18"/>
        <v>81.09</v>
      </c>
      <c r="P137" s="100">
        <f t="shared" si="32"/>
        <v>11.579195104730525</v>
      </c>
      <c r="Q137" s="44">
        <v>-53980.267999999996</v>
      </c>
      <c r="R137" s="44">
        <v>643990.61300000001</v>
      </c>
      <c r="S137" s="44">
        <v>340557.54700000002</v>
      </c>
      <c r="T137" s="44">
        <v>4740.2039999999997</v>
      </c>
      <c r="U137" s="44">
        <v>0</v>
      </c>
      <c r="V137" s="44">
        <v>984548.16</v>
      </c>
      <c r="W137" s="44">
        <v>930567.89199999999</v>
      </c>
      <c r="X137" s="44">
        <f t="shared" si="26"/>
        <v>2001.1141463414635</v>
      </c>
      <c r="Y137" s="44">
        <f t="shared" si="27"/>
        <v>1991.4795853658536</v>
      </c>
      <c r="Z137" s="44">
        <f t="shared" si="28"/>
        <v>1881.7635934959349</v>
      </c>
      <c r="AA137" s="44">
        <f t="shared" si="29"/>
        <v>1308.9240101626017</v>
      </c>
    </row>
    <row r="138" spans="1:27" s="16" customFormat="1">
      <c r="A138" s="47" t="s">
        <v>37</v>
      </c>
      <c r="B138" s="47" t="s">
        <v>265</v>
      </c>
      <c r="C138" s="47"/>
      <c r="D138" s="48">
        <f>SUM(D121:D137)</f>
        <v>7565</v>
      </c>
      <c r="E138" s="49">
        <f t="shared" ref="E138:O138" si="33">SUM(E121:E137)</f>
        <v>17</v>
      </c>
      <c r="F138" s="49">
        <f t="shared" si="33"/>
        <v>17.060000000000002</v>
      </c>
      <c r="G138" s="49">
        <f t="shared" si="33"/>
        <v>621.2700000000001</v>
      </c>
      <c r="H138" s="49">
        <f t="shared" si="33"/>
        <v>46.25</v>
      </c>
      <c r="I138" s="49">
        <f t="shared" si="33"/>
        <v>73.62</v>
      </c>
      <c r="J138" s="49">
        <f t="shared" si="33"/>
        <v>675.61000000000013</v>
      </c>
      <c r="K138" s="49">
        <f t="shared" si="33"/>
        <v>94.729999999999976</v>
      </c>
      <c r="L138" s="49">
        <f t="shared" si="33"/>
        <v>775.20000000000016</v>
      </c>
      <c r="M138" s="50">
        <f>+J138/L138</f>
        <v>0.87152992776057792</v>
      </c>
      <c r="N138" s="49">
        <f t="shared" si="33"/>
        <v>424.39000000000004</v>
      </c>
      <c r="O138" s="49">
        <f t="shared" si="33"/>
        <v>1199.5899999999997</v>
      </c>
      <c r="P138" s="99">
        <f>+D138/(G138+H138)</f>
        <v>11.332993767976987</v>
      </c>
      <c r="Q138" s="48">
        <f>SUM(Q121:Q137)</f>
        <v>-541736.47000000009</v>
      </c>
      <c r="R138" s="48">
        <f t="shared" ref="R138:W138" si="34">SUM(R121:R137)</f>
        <v>10308169.199000001</v>
      </c>
      <c r="S138" s="48">
        <f t="shared" si="34"/>
        <v>4163451.5580000002</v>
      </c>
      <c r="T138" s="48">
        <f t="shared" si="34"/>
        <v>2525294.2729999996</v>
      </c>
      <c r="U138" s="48">
        <f t="shared" si="34"/>
        <v>0</v>
      </c>
      <c r="V138" s="48">
        <f t="shared" si="34"/>
        <v>14471620.756999999</v>
      </c>
      <c r="W138" s="48">
        <f t="shared" si="34"/>
        <v>13929895.628000002</v>
      </c>
      <c r="X138" s="48">
        <f t="shared" si="26"/>
        <v>1912.9703578321214</v>
      </c>
      <c r="Y138" s="48">
        <f t="shared" si="27"/>
        <v>1579.157499537343</v>
      </c>
      <c r="Z138" s="48">
        <f t="shared" si="28"/>
        <v>1507.5480971579645</v>
      </c>
      <c r="AA138" s="48">
        <f t="shared" si="29"/>
        <v>1362.6132450760081</v>
      </c>
    </row>
    <row r="139" spans="1:27">
      <c r="A139" s="43" t="s">
        <v>47</v>
      </c>
      <c r="B139" s="43" t="s">
        <v>174</v>
      </c>
      <c r="C139" s="43" t="s">
        <v>175</v>
      </c>
      <c r="D139" s="44">
        <v>508</v>
      </c>
      <c r="E139" s="45">
        <v>1</v>
      </c>
      <c r="F139" s="45">
        <v>0</v>
      </c>
      <c r="G139" s="45">
        <v>31.4</v>
      </c>
      <c r="H139" s="45">
        <v>1.4</v>
      </c>
      <c r="I139" s="45">
        <v>5.33</v>
      </c>
      <c r="J139" s="45">
        <v>38.39</v>
      </c>
      <c r="K139" s="45">
        <v>1.72</v>
      </c>
      <c r="L139" s="45">
        <v>39.129999999999995</v>
      </c>
      <c r="M139" s="46">
        <v>0.9571179257043132</v>
      </c>
      <c r="N139" s="45">
        <v>28.88</v>
      </c>
      <c r="O139" s="45">
        <f t="shared" si="18"/>
        <v>68.009999999999991</v>
      </c>
      <c r="P139" s="100">
        <f>+D139/(G139+H139)</f>
        <v>15.487804878048783</v>
      </c>
      <c r="Q139" s="44">
        <v>-69155.179000000004</v>
      </c>
      <c r="R139" s="44">
        <v>608338.07299999997</v>
      </c>
      <c r="S139" s="44">
        <v>261292.34700000001</v>
      </c>
      <c r="T139" s="44">
        <v>191934.247</v>
      </c>
      <c r="U139" s="44">
        <v>0</v>
      </c>
      <c r="V139" s="44">
        <v>869630.42</v>
      </c>
      <c r="W139" s="44">
        <v>800475.24100000004</v>
      </c>
      <c r="X139" s="44">
        <f t="shared" si="26"/>
        <v>1711.8709055118111</v>
      </c>
      <c r="Y139" s="44">
        <f t="shared" si="27"/>
        <v>1334.0475846456695</v>
      </c>
      <c r="Z139" s="44">
        <f t="shared" si="28"/>
        <v>1197.9153425196851</v>
      </c>
      <c r="AA139" s="44">
        <f t="shared" si="29"/>
        <v>1197.5158917322833</v>
      </c>
    </row>
    <row r="140" spans="1:27">
      <c r="A140" s="39" t="s">
        <v>47</v>
      </c>
      <c r="B140" s="39" t="s">
        <v>33</v>
      </c>
      <c r="C140" s="39" t="s">
        <v>53</v>
      </c>
      <c r="D140" s="40">
        <v>509</v>
      </c>
      <c r="E140" s="41">
        <v>1</v>
      </c>
      <c r="F140" s="41">
        <v>1</v>
      </c>
      <c r="G140" s="41">
        <v>42.37</v>
      </c>
      <c r="H140" s="41">
        <v>2.0499999999999998</v>
      </c>
      <c r="I140" s="41">
        <v>3.18</v>
      </c>
      <c r="J140" s="41">
        <v>37.159999999999997</v>
      </c>
      <c r="K140" s="41">
        <v>12.44</v>
      </c>
      <c r="L140" s="41">
        <v>49.599999999999994</v>
      </c>
      <c r="M140" s="42">
        <v>0.74919354838709684</v>
      </c>
      <c r="N140" s="41">
        <v>21.94</v>
      </c>
      <c r="O140" s="41">
        <f t="shared" si="18"/>
        <v>71.539999999999992</v>
      </c>
      <c r="P140" s="41">
        <f t="shared" ref="P140:P156" si="35">+D140/(G140+H140)</f>
        <v>11.45880234128771</v>
      </c>
      <c r="Q140" s="40">
        <v>-37873.377</v>
      </c>
      <c r="R140" s="40">
        <v>621428.77899999998</v>
      </c>
      <c r="S140" s="40">
        <v>301188.179</v>
      </c>
      <c r="T140" s="40">
        <v>203199.527</v>
      </c>
      <c r="U140" s="40">
        <v>0</v>
      </c>
      <c r="V140" s="40">
        <v>922616.95799999998</v>
      </c>
      <c r="W140" s="40">
        <v>884743.58100000001</v>
      </c>
      <c r="X140" s="40">
        <f t="shared" si="26"/>
        <v>1812.6069901768174</v>
      </c>
      <c r="Y140" s="40">
        <f t="shared" si="27"/>
        <v>1413.3937740667975</v>
      </c>
      <c r="Z140" s="40">
        <f t="shared" si="28"/>
        <v>1338.9863536345777</v>
      </c>
      <c r="AA140" s="40">
        <f t="shared" si="29"/>
        <v>1220.8816876227897</v>
      </c>
    </row>
    <row r="141" spans="1:27">
      <c r="A141" s="43" t="s">
        <v>47</v>
      </c>
      <c r="B141" s="43" t="s">
        <v>33</v>
      </c>
      <c r="C141" s="43" t="s">
        <v>64</v>
      </c>
      <c r="D141" s="44">
        <v>515</v>
      </c>
      <c r="E141" s="45">
        <v>1</v>
      </c>
      <c r="F141" s="45">
        <v>2</v>
      </c>
      <c r="G141" s="45">
        <v>38.659999999999997</v>
      </c>
      <c r="H141" s="45">
        <v>1</v>
      </c>
      <c r="I141" s="45">
        <v>5.82</v>
      </c>
      <c r="J141" s="45">
        <v>44.61</v>
      </c>
      <c r="K141" s="45">
        <v>2.87</v>
      </c>
      <c r="L141" s="45">
        <v>48.48</v>
      </c>
      <c r="M141" s="46">
        <v>0.93955349620893014</v>
      </c>
      <c r="N141" s="45">
        <v>22.68</v>
      </c>
      <c r="O141" s="45">
        <f t="shared" si="18"/>
        <v>71.16</v>
      </c>
      <c r="P141" s="100">
        <f t="shared" si="35"/>
        <v>12.985375693393848</v>
      </c>
      <c r="Q141" s="44">
        <v>-34018.205000000002</v>
      </c>
      <c r="R141" s="44">
        <v>625405.37399999995</v>
      </c>
      <c r="S141" s="44">
        <v>336584.27299999999</v>
      </c>
      <c r="T141" s="44">
        <v>258548.93900000001</v>
      </c>
      <c r="U141" s="44">
        <v>0</v>
      </c>
      <c r="V141" s="44">
        <v>961989.647</v>
      </c>
      <c r="W141" s="44">
        <v>927971.44200000004</v>
      </c>
      <c r="X141" s="44">
        <f t="shared" si="26"/>
        <v>1867.9410621359223</v>
      </c>
      <c r="Y141" s="44">
        <f t="shared" si="27"/>
        <v>1365.9042873786407</v>
      </c>
      <c r="Z141" s="44">
        <f t="shared" si="28"/>
        <v>1299.8495203883497</v>
      </c>
      <c r="AA141" s="44">
        <f t="shared" si="29"/>
        <v>1214.3793669902911</v>
      </c>
    </row>
    <row r="142" spans="1:27">
      <c r="A142" s="39" t="s">
        <v>47</v>
      </c>
      <c r="B142" s="39" t="s">
        <v>222</v>
      </c>
      <c r="C142" s="39" t="s">
        <v>223</v>
      </c>
      <c r="D142" s="40">
        <v>517</v>
      </c>
      <c r="E142" s="41">
        <v>1</v>
      </c>
      <c r="F142" s="41">
        <v>2</v>
      </c>
      <c r="G142" s="41">
        <v>45.7</v>
      </c>
      <c r="H142" s="41">
        <v>3</v>
      </c>
      <c r="I142" s="41">
        <v>6.12</v>
      </c>
      <c r="J142" s="41">
        <v>57.29</v>
      </c>
      <c r="K142" s="41">
        <v>1.41</v>
      </c>
      <c r="L142" s="41">
        <v>57.67</v>
      </c>
      <c r="M142" s="42">
        <v>0.97597955706984674</v>
      </c>
      <c r="N142" s="41">
        <v>34.67</v>
      </c>
      <c r="O142" s="41">
        <f t="shared" si="18"/>
        <v>92.34</v>
      </c>
      <c r="P142" s="41">
        <f t="shared" si="35"/>
        <v>10.616016427104721</v>
      </c>
      <c r="Q142" s="40">
        <v>-40201.955000000002</v>
      </c>
      <c r="R142" s="40">
        <v>816899.42599999998</v>
      </c>
      <c r="S142" s="40">
        <v>315070.054</v>
      </c>
      <c r="T142" s="40">
        <v>205938</v>
      </c>
      <c r="U142" s="40">
        <v>0</v>
      </c>
      <c r="V142" s="40">
        <v>1131969.48</v>
      </c>
      <c r="W142" s="40">
        <v>1091767.5249999999</v>
      </c>
      <c r="X142" s="40">
        <f t="shared" si="26"/>
        <v>2189.496092843327</v>
      </c>
      <c r="Y142" s="40">
        <f t="shared" si="27"/>
        <v>1791.1634042553192</v>
      </c>
      <c r="Z142" s="40">
        <f t="shared" si="28"/>
        <v>1713.4033365570597</v>
      </c>
      <c r="AA142" s="40">
        <f t="shared" si="29"/>
        <v>1580.0762591876207</v>
      </c>
    </row>
    <row r="143" spans="1:27">
      <c r="A143" s="43" t="s">
        <v>47</v>
      </c>
      <c r="B143" s="43" t="s">
        <v>33</v>
      </c>
      <c r="C143" s="43" t="s">
        <v>66</v>
      </c>
      <c r="D143" s="44">
        <v>518</v>
      </c>
      <c r="E143" s="45">
        <v>1</v>
      </c>
      <c r="F143" s="45">
        <v>0</v>
      </c>
      <c r="G143" s="45">
        <v>43.42</v>
      </c>
      <c r="H143" s="45">
        <v>1</v>
      </c>
      <c r="I143" s="45">
        <v>3.59</v>
      </c>
      <c r="J143" s="45">
        <v>43.06</v>
      </c>
      <c r="K143" s="45">
        <v>4.9000000000000004</v>
      </c>
      <c r="L143" s="45">
        <v>49.010000000000005</v>
      </c>
      <c r="M143" s="46">
        <v>0.89783152627189322</v>
      </c>
      <c r="N143" s="45">
        <v>25.87</v>
      </c>
      <c r="O143" s="45">
        <f t="shared" si="18"/>
        <v>74.88000000000001</v>
      </c>
      <c r="P143" s="100">
        <f t="shared" si="35"/>
        <v>11.661413777577668</v>
      </c>
      <c r="Q143" s="44">
        <v>-31212.732</v>
      </c>
      <c r="R143" s="44">
        <v>656819.80200000003</v>
      </c>
      <c r="S143" s="44">
        <v>301559.70899999997</v>
      </c>
      <c r="T143" s="44">
        <v>230408.91800000001</v>
      </c>
      <c r="U143" s="44">
        <v>0</v>
      </c>
      <c r="V143" s="44">
        <v>958379.51100000006</v>
      </c>
      <c r="W143" s="44">
        <v>927166.77899999998</v>
      </c>
      <c r="X143" s="44">
        <f t="shared" si="26"/>
        <v>1850.1534961389962</v>
      </c>
      <c r="Y143" s="44">
        <f t="shared" si="27"/>
        <v>1405.3486351351353</v>
      </c>
      <c r="Z143" s="44">
        <f t="shared" si="28"/>
        <v>1345.0923957528958</v>
      </c>
      <c r="AA143" s="44">
        <f t="shared" si="29"/>
        <v>1267.9918957528957</v>
      </c>
    </row>
    <row r="144" spans="1:27">
      <c r="A144" s="39" t="s">
        <v>47</v>
      </c>
      <c r="B144" s="39" t="s">
        <v>93</v>
      </c>
      <c r="C144" s="39" t="s">
        <v>102</v>
      </c>
      <c r="D144" s="40">
        <v>523</v>
      </c>
      <c r="E144" s="41">
        <v>1</v>
      </c>
      <c r="F144" s="41">
        <v>1</v>
      </c>
      <c r="G144" s="41">
        <v>49.9</v>
      </c>
      <c r="H144" s="41">
        <v>6.12</v>
      </c>
      <c r="I144" s="41">
        <v>3.33</v>
      </c>
      <c r="J144" s="41">
        <v>50.27</v>
      </c>
      <c r="K144" s="41">
        <v>12.18</v>
      </c>
      <c r="L144" s="41">
        <v>61.349999999999994</v>
      </c>
      <c r="M144" s="42">
        <v>0.80496397117694152</v>
      </c>
      <c r="N144" s="41">
        <v>29.07</v>
      </c>
      <c r="O144" s="41">
        <f t="shared" ref="O144:O171" si="36">+N144+L144</f>
        <v>90.419999999999987</v>
      </c>
      <c r="P144" s="41">
        <f t="shared" si="35"/>
        <v>9.3359514459121744</v>
      </c>
      <c r="Q144" s="40">
        <v>-39417.849000000002</v>
      </c>
      <c r="R144" s="40">
        <v>829176.64</v>
      </c>
      <c r="S144" s="40">
        <v>320202.69400000002</v>
      </c>
      <c r="T144" s="40">
        <v>192685.51199999999</v>
      </c>
      <c r="U144" s="40">
        <v>0</v>
      </c>
      <c r="V144" s="40">
        <v>1149379.334</v>
      </c>
      <c r="W144" s="40">
        <v>1109961.4850000001</v>
      </c>
      <c r="X144" s="40">
        <f t="shared" si="26"/>
        <v>2197.6660305927344</v>
      </c>
      <c r="Y144" s="40">
        <f t="shared" si="27"/>
        <v>1829.2424894837477</v>
      </c>
      <c r="Z144" s="40">
        <f t="shared" si="28"/>
        <v>1753.8737533460805</v>
      </c>
      <c r="AA144" s="40">
        <f t="shared" si="29"/>
        <v>1585.4237858508604</v>
      </c>
    </row>
    <row r="145" spans="1:27">
      <c r="A145" s="43" t="s">
        <v>47</v>
      </c>
      <c r="B145" s="43" t="s">
        <v>33</v>
      </c>
      <c r="C145" s="43" t="s">
        <v>70</v>
      </c>
      <c r="D145" s="44">
        <v>533</v>
      </c>
      <c r="E145" s="45">
        <v>2</v>
      </c>
      <c r="F145" s="45">
        <v>2</v>
      </c>
      <c r="G145" s="45">
        <v>50.26</v>
      </c>
      <c r="H145" s="45">
        <v>4</v>
      </c>
      <c r="I145" s="45">
        <v>2.82</v>
      </c>
      <c r="J145" s="45">
        <v>56.08</v>
      </c>
      <c r="K145" s="45">
        <v>5</v>
      </c>
      <c r="L145" s="45">
        <v>61.08</v>
      </c>
      <c r="M145" s="46">
        <v>0.91814014407334643</v>
      </c>
      <c r="N145" s="45">
        <v>21.79</v>
      </c>
      <c r="O145" s="45">
        <f t="shared" si="36"/>
        <v>82.87</v>
      </c>
      <c r="P145" s="100">
        <f t="shared" si="35"/>
        <v>9.8230740877257645</v>
      </c>
      <c r="Q145" s="44">
        <v>-36705.69</v>
      </c>
      <c r="R145" s="44">
        <v>741210.50600000005</v>
      </c>
      <c r="S145" s="44">
        <v>408791.40700000001</v>
      </c>
      <c r="T145" s="44">
        <v>304337.36599999998</v>
      </c>
      <c r="U145" s="44">
        <v>0</v>
      </c>
      <c r="V145" s="44">
        <v>1150001.9129999999</v>
      </c>
      <c r="W145" s="44">
        <v>1113297.6100000001</v>
      </c>
      <c r="X145" s="44">
        <f t="shared" si="26"/>
        <v>2157.6020881801123</v>
      </c>
      <c r="Y145" s="44">
        <f t="shared" si="27"/>
        <v>1586.6126585365855</v>
      </c>
      <c r="Z145" s="44">
        <f t="shared" si="28"/>
        <v>1517.7490506566608</v>
      </c>
      <c r="AA145" s="44">
        <f t="shared" si="29"/>
        <v>1390.6388480300188</v>
      </c>
    </row>
    <row r="146" spans="1:27">
      <c r="A146" s="39" t="s">
        <v>47</v>
      </c>
      <c r="B146" s="39" t="s">
        <v>115</v>
      </c>
      <c r="C146" s="39" t="s">
        <v>116</v>
      </c>
      <c r="D146" s="40">
        <v>537</v>
      </c>
      <c r="E146" s="41">
        <v>1</v>
      </c>
      <c r="F146" s="41">
        <v>1</v>
      </c>
      <c r="G146" s="41">
        <v>41.9</v>
      </c>
      <c r="H146" s="41">
        <v>2.8</v>
      </c>
      <c r="I146" s="41">
        <v>4.17</v>
      </c>
      <c r="J146" s="41">
        <v>39.049999999999997</v>
      </c>
      <c r="K146" s="41">
        <v>12.8</v>
      </c>
      <c r="L146" s="41">
        <v>50.87</v>
      </c>
      <c r="M146" s="42">
        <v>0.7531340405014465</v>
      </c>
      <c r="N146" s="41">
        <v>23.68</v>
      </c>
      <c r="O146" s="41">
        <f t="shared" si="36"/>
        <v>74.55</v>
      </c>
      <c r="P146" s="41">
        <f t="shared" si="35"/>
        <v>12.013422818791948</v>
      </c>
      <c r="Q146" s="40">
        <v>-5101.8360000000002</v>
      </c>
      <c r="R146" s="40">
        <v>697159.16</v>
      </c>
      <c r="S146" s="40">
        <v>290570.38900000002</v>
      </c>
      <c r="T146" s="40">
        <v>207423.83499999999</v>
      </c>
      <c r="U146" s="40">
        <v>0</v>
      </c>
      <c r="V146" s="40">
        <v>987729.549</v>
      </c>
      <c r="W146" s="40">
        <v>982627.71299999999</v>
      </c>
      <c r="X146" s="40">
        <f t="shared" si="26"/>
        <v>1839.3473910614525</v>
      </c>
      <c r="Y146" s="40">
        <f t="shared" si="27"/>
        <v>1453.0832662942273</v>
      </c>
      <c r="Z146" s="40">
        <f t="shared" si="28"/>
        <v>1443.5826405959033</v>
      </c>
      <c r="AA146" s="40">
        <f t="shared" si="29"/>
        <v>1298.2479702048417</v>
      </c>
    </row>
    <row r="147" spans="1:27">
      <c r="A147" s="43" t="s">
        <v>47</v>
      </c>
      <c r="B147" s="43" t="s">
        <v>85</v>
      </c>
      <c r="C147" s="43" t="s">
        <v>88</v>
      </c>
      <c r="D147" s="44">
        <v>541</v>
      </c>
      <c r="E147" s="45">
        <v>1</v>
      </c>
      <c r="F147" s="45">
        <v>1</v>
      </c>
      <c r="G147" s="45">
        <v>38.4</v>
      </c>
      <c r="H147" s="45">
        <v>5</v>
      </c>
      <c r="I147" s="45">
        <v>1</v>
      </c>
      <c r="J147" s="45">
        <v>45.23</v>
      </c>
      <c r="K147" s="45">
        <v>2.2000000000000002</v>
      </c>
      <c r="L147" s="45">
        <v>46.4</v>
      </c>
      <c r="M147" s="46">
        <v>0.95361585494412815</v>
      </c>
      <c r="N147" s="45">
        <v>18.05</v>
      </c>
      <c r="O147" s="45">
        <f t="shared" si="36"/>
        <v>64.45</v>
      </c>
      <c r="P147" s="100">
        <f t="shared" si="35"/>
        <v>12.465437788018434</v>
      </c>
      <c r="Q147" s="44">
        <v>-11422.778</v>
      </c>
      <c r="R147" s="44">
        <v>643264.39199999999</v>
      </c>
      <c r="S147" s="44">
        <v>257366.50399999999</v>
      </c>
      <c r="T147" s="44">
        <v>159722.46</v>
      </c>
      <c r="U147" s="44">
        <v>0</v>
      </c>
      <c r="V147" s="44">
        <v>900630.89599999995</v>
      </c>
      <c r="W147" s="44">
        <v>889208.11800000002</v>
      </c>
      <c r="X147" s="44">
        <f t="shared" si="26"/>
        <v>1664.7521182994453</v>
      </c>
      <c r="Y147" s="44">
        <f t="shared" si="27"/>
        <v>1369.5165175600739</v>
      </c>
      <c r="Z147" s="44">
        <f t="shared" si="28"/>
        <v>1348.4023253234752</v>
      </c>
      <c r="AA147" s="44">
        <f t="shared" si="29"/>
        <v>1189.0284510166359</v>
      </c>
    </row>
    <row r="148" spans="1:27">
      <c r="A148" s="39" t="s">
        <v>47</v>
      </c>
      <c r="B148" s="39" t="s">
        <v>33</v>
      </c>
      <c r="C148" s="39" t="s">
        <v>52</v>
      </c>
      <c r="D148" s="40">
        <v>544</v>
      </c>
      <c r="E148" s="41">
        <v>1</v>
      </c>
      <c r="F148" s="41">
        <v>1</v>
      </c>
      <c r="G148" s="41">
        <v>43.76</v>
      </c>
      <c r="H148" s="41">
        <v>3.01</v>
      </c>
      <c r="I148" s="41">
        <v>7.86</v>
      </c>
      <c r="J148" s="41">
        <v>46.01</v>
      </c>
      <c r="K148" s="41">
        <v>10.62</v>
      </c>
      <c r="L148" s="41">
        <v>56.629999999999995</v>
      </c>
      <c r="M148" s="42">
        <v>0.81246689034080877</v>
      </c>
      <c r="N148" s="41">
        <v>33.5</v>
      </c>
      <c r="O148" s="41">
        <f t="shared" si="36"/>
        <v>90.13</v>
      </c>
      <c r="P148" s="41">
        <f t="shared" si="35"/>
        <v>11.631387641650631</v>
      </c>
      <c r="Q148" s="40">
        <v>-36317.044999999998</v>
      </c>
      <c r="R148" s="40">
        <v>814128.21499999997</v>
      </c>
      <c r="S148" s="40">
        <v>318798.72700000001</v>
      </c>
      <c r="T148" s="40">
        <v>231334.38399999999</v>
      </c>
      <c r="U148" s="40">
        <v>0</v>
      </c>
      <c r="V148" s="40">
        <v>1132926.942</v>
      </c>
      <c r="W148" s="40">
        <v>1096609.8970000001</v>
      </c>
      <c r="X148" s="40">
        <f t="shared" si="26"/>
        <v>2082.5862904411765</v>
      </c>
      <c r="Y148" s="40">
        <f t="shared" si="27"/>
        <v>1657.339261029412</v>
      </c>
      <c r="Z148" s="40">
        <f t="shared" si="28"/>
        <v>1590.5799871323532</v>
      </c>
      <c r="AA148" s="40">
        <f t="shared" si="29"/>
        <v>1496.5592187499999</v>
      </c>
    </row>
    <row r="149" spans="1:27">
      <c r="A149" s="43" t="s">
        <v>47</v>
      </c>
      <c r="B149" s="43" t="s">
        <v>33</v>
      </c>
      <c r="C149" s="43" t="s">
        <v>48</v>
      </c>
      <c r="D149" s="44">
        <v>569</v>
      </c>
      <c r="E149" s="45">
        <v>2</v>
      </c>
      <c r="F149" s="45">
        <v>2</v>
      </c>
      <c r="G149" s="45">
        <v>62.269999999999996</v>
      </c>
      <c r="H149" s="45">
        <v>4.49</v>
      </c>
      <c r="I149" s="45">
        <v>2.5</v>
      </c>
      <c r="J149" s="45">
        <v>60.03</v>
      </c>
      <c r="K149" s="45">
        <v>7.84</v>
      </c>
      <c r="L149" s="45">
        <v>73.260000000000005</v>
      </c>
      <c r="M149" s="46">
        <v>0.8844850449388536</v>
      </c>
      <c r="N149" s="45">
        <v>32.959999999999994</v>
      </c>
      <c r="O149" s="45">
        <f t="shared" si="36"/>
        <v>106.22</v>
      </c>
      <c r="P149" s="100">
        <f t="shared" si="35"/>
        <v>8.5230677052127035</v>
      </c>
      <c r="Q149" s="44">
        <v>-91398.9</v>
      </c>
      <c r="R149" s="44">
        <v>880890.65099999995</v>
      </c>
      <c r="S149" s="44">
        <v>427218.30800000002</v>
      </c>
      <c r="T149" s="44">
        <v>306468.36499999999</v>
      </c>
      <c r="U149" s="44">
        <v>0</v>
      </c>
      <c r="V149" s="44">
        <v>1308108.959</v>
      </c>
      <c r="W149" s="44">
        <v>1216710.0589999999</v>
      </c>
      <c r="X149" s="44">
        <f t="shared" si="26"/>
        <v>2298.9612636203865</v>
      </c>
      <c r="Y149" s="44">
        <f t="shared" si="27"/>
        <v>1760.3525377855888</v>
      </c>
      <c r="Z149" s="44">
        <f t="shared" si="28"/>
        <v>1599.7217820738135</v>
      </c>
      <c r="AA149" s="44">
        <f t="shared" si="29"/>
        <v>1548.1382267135325</v>
      </c>
    </row>
    <row r="150" spans="1:27">
      <c r="A150" s="39" t="s">
        <v>47</v>
      </c>
      <c r="B150" s="39" t="s">
        <v>85</v>
      </c>
      <c r="C150" s="39" t="s">
        <v>89</v>
      </c>
      <c r="D150" s="40">
        <v>572</v>
      </c>
      <c r="E150" s="41">
        <v>1</v>
      </c>
      <c r="F150" s="41">
        <v>1</v>
      </c>
      <c r="G150" s="41">
        <v>41.93</v>
      </c>
      <c r="H150" s="41">
        <v>3</v>
      </c>
      <c r="I150" s="41">
        <v>2.02</v>
      </c>
      <c r="J150" s="41">
        <v>46.25</v>
      </c>
      <c r="K150" s="41">
        <v>2.7</v>
      </c>
      <c r="L150" s="41">
        <v>48.95</v>
      </c>
      <c r="M150" s="42">
        <v>0.94484167517875373</v>
      </c>
      <c r="N150" s="41">
        <v>33.36</v>
      </c>
      <c r="O150" s="41">
        <f t="shared" si="36"/>
        <v>82.31</v>
      </c>
      <c r="P150" s="41">
        <f t="shared" si="35"/>
        <v>12.730914756287559</v>
      </c>
      <c r="Q150" s="40">
        <v>-5393.8180000000002</v>
      </c>
      <c r="R150" s="40">
        <v>667222.27</v>
      </c>
      <c r="S150" s="40">
        <v>274016.87300000002</v>
      </c>
      <c r="T150" s="40">
        <v>178150.42800000001</v>
      </c>
      <c r="U150" s="40">
        <v>0</v>
      </c>
      <c r="V150" s="40">
        <v>941239.14300000004</v>
      </c>
      <c r="W150" s="40">
        <v>935845.32499999995</v>
      </c>
      <c r="X150" s="40">
        <f t="shared" si="26"/>
        <v>1645.5229772727273</v>
      </c>
      <c r="Y150" s="40">
        <f t="shared" si="27"/>
        <v>1334.0711800699303</v>
      </c>
      <c r="Z150" s="40">
        <f t="shared" si="28"/>
        <v>1324.6414283216782</v>
      </c>
      <c r="AA150" s="40">
        <f t="shared" si="29"/>
        <v>1166.4725000000001</v>
      </c>
    </row>
    <row r="151" spans="1:27">
      <c r="A151" s="43" t="s">
        <v>47</v>
      </c>
      <c r="B151" s="43" t="s">
        <v>73</v>
      </c>
      <c r="C151" s="43" t="s">
        <v>82</v>
      </c>
      <c r="D151" s="44">
        <v>578</v>
      </c>
      <c r="E151" s="45">
        <v>1</v>
      </c>
      <c r="F151" s="45">
        <v>1</v>
      </c>
      <c r="G151" s="45">
        <v>40.5</v>
      </c>
      <c r="H151" s="45">
        <v>4.01</v>
      </c>
      <c r="I151" s="45">
        <v>6.86</v>
      </c>
      <c r="J151" s="45">
        <v>50.7</v>
      </c>
      <c r="K151" s="45">
        <v>3.63</v>
      </c>
      <c r="L151" s="45">
        <v>53.37</v>
      </c>
      <c r="M151" s="46">
        <v>0.93318608503589173</v>
      </c>
      <c r="N151" s="45">
        <v>19.7</v>
      </c>
      <c r="O151" s="45">
        <f t="shared" si="36"/>
        <v>73.069999999999993</v>
      </c>
      <c r="P151" s="100">
        <f t="shared" si="35"/>
        <v>12.985845877330938</v>
      </c>
      <c r="Q151" s="44">
        <v>-45113.165999999997</v>
      </c>
      <c r="R151" s="44">
        <v>671381.51599999995</v>
      </c>
      <c r="S151" s="44">
        <v>376282.47600000002</v>
      </c>
      <c r="T151" s="44">
        <v>248852.32800000001</v>
      </c>
      <c r="U151" s="44">
        <v>0</v>
      </c>
      <c r="V151" s="44">
        <v>1047663.992</v>
      </c>
      <c r="W151" s="44">
        <v>1003120.1580000001</v>
      </c>
      <c r="X151" s="44">
        <f t="shared" si="26"/>
        <v>1812.5674602076124</v>
      </c>
      <c r="Y151" s="44">
        <f t="shared" si="27"/>
        <v>1382.0271003460207</v>
      </c>
      <c r="Z151" s="44">
        <f t="shared" si="28"/>
        <v>1304.9616435986161</v>
      </c>
      <c r="AA151" s="44">
        <f t="shared" si="29"/>
        <v>1161.5597162629756</v>
      </c>
    </row>
    <row r="152" spans="1:27">
      <c r="A152" s="39" t="s">
        <v>47</v>
      </c>
      <c r="B152" s="39" t="s">
        <v>83</v>
      </c>
      <c r="C152" s="39" t="s">
        <v>84</v>
      </c>
      <c r="D152" s="40">
        <v>579</v>
      </c>
      <c r="E152" s="41">
        <v>1</v>
      </c>
      <c r="F152" s="41">
        <v>2</v>
      </c>
      <c r="G152" s="41">
        <v>42.9</v>
      </c>
      <c r="H152" s="41">
        <v>3.5</v>
      </c>
      <c r="I152" s="41">
        <v>4.4400000000000004</v>
      </c>
      <c r="J152" s="41">
        <v>50.73</v>
      </c>
      <c r="K152" s="41">
        <v>4.1500000000000004</v>
      </c>
      <c r="L152" s="41">
        <v>53.839999999999996</v>
      </c>
      <c r="M152" s="42">
        <v>0.92438046647230321</v>
      </c>
      <c r="N152" s="41">
        <v>28.89</v>
      </c>
      <c r="O152" s="41">
        <f t="shared" si="36"/>
        <v>82.72999999999999</v>
      </c>
      <c r="P152" s="41">
        <f t="shared" si="35"/>
        <v>12.478448275862069</v>
      </c>
      <c r="Q152" s="40">
        <v>-34533.531999999999</v>
      </c>
      <c r="R152" s="40">
        <v>793530.76500000001</v>
      </c>
      <c r="S152" s="40">
        <v>264440.38299999997</v>
      </c>
      <c r="T152" s="40">
        <v>116079.383</v>
      </c>
      <c r="U152" s="40">
        <v>0</v>
      </c>
      <c r="V152" s="40">
        <v>1057971.148</v>
      </c>
      <c r="W152" s="40">
        <v>1024697.781</v>
      </c>
      <c r="X152" s="40">
        <f t="shared" si="26"/>
        <v>1827.238597582038</v>
      </c>
      <c r="Y152" s="40">
        <f t="shared" si="27"/>
        <v>1626.7560708117444</v>
      </c>
      <c r="Z152" s="40">
        <f t="shared" si="28"/>
        <v>1569.2891157167528</v>
      </c>
      <c r="AA152" s="40">
        <f t="shared" si="29"/>
        <v>1370.5194559585493</v>
      </c>
    </row>
    <row r="153" spans="1:27">
      <c r="A153" s="43" t="s">
        <v>47</v>
      </c>
      <c r="B153" s="43" t="s">
        <v>33</v>
      </c>
      <c r="C153" s="43" t="s">
        <v>62</v>
      </c>
      <c r="D153" s="44">
        <v>580</v>
      </c>
      <c r="E153" s="45">
        <v>1</v>
      </c>
      <c r="F153" s="45">
        <v>1</v>
      </c>
      <c r="G153" s="45">
        <v>46.7</v>
      </c>
      <c r="H153" s="45">
        <v>3.01</v>
      </c>
      <c r="I153" s="45">
        <v>1.84</v>
      </c>
      <c r="J153" s="45">
        <v>47.96</v>
      </c>
      <c r="K153" s="45">
        <v>5.81</v>
      </c>
      <c r="L153" s="45">
        <v>53.550000000000004</v>
      </c>
      <c r="M153" s="46">
        <v>0.89194718244374183</v>
      </c>
      <c r="N153" s="45">
        <v>19.510000000000002</v>
      </c>
      <c r="O153" s="45">
        <f t="shared" si="36"/>
        <v>73.06</v>
      </c>
      <c r="P153" s="100">
        <f t="shared" si="35"/>
        <v>11.667672500502917</v>
      </c>
      <c r="Q153" s="44">
        <v>-40234.438000000002</v>
      </c>
      <c r="R153" s="44">
        <v>736422.10499999998</v>
      </c>
      <c r="S153" s="44">
        <v>243711.4</v>
      </c>
      <c r="T153" s="44">
        <v>167334.598</v>
      </c>
      <c r="U153" s="44">
        <v>0</v>
      </c>
      <c r="V153" s="44">
        <v>980133.505</v>
      </c>
      <c r="W153" s="44">
        <v>939899.06700000004</v>
      </c>
      <c r="X153" s="44">
        <f t="shared" si="26"/>
        <v>1689.885353448276</v>
      </c>
      <c r="Y153" s="44">
        <f t="shared" si="27"/>
        <v>1401.377425862069</v>
      </c>
      <c r="Z153" s="44">
        <f t="shared" si="28"/>
        <v>1332.0077051724138</v>
      </c>
      <c r="AA153" s="44">
        <f t="shared" si="29"/>
        <v>1269.6932844827586</v>
      </c>
    </row>
    <row r="154" spans="1:27">
      <c r="A154" s="39" t="s">
        <v>47</v>
      </c>
      <c r="B154" s="39" t="s">
        <v>73</v>
      </c>
      <c r="C154" s="39" t="s">
        <v>79</v>
      </c>
      <c r="D154" s="40">
        <v>583</v>
      </c>
      <c r="E154" s="41">
        <v>1</v>
      </c>
      <c r="F154" s="41">
        <v>1</v>
      </c>
      <c r="G154" s="41">
        <v>42.7</v>
      </c>
      <c r="H154" s="41">
        <v>4.3</v>
      </c>
      <c r="I154" s="41">
        <v>8.57</v>
      </c>
      <c r="J154" s="41">
        <v>56.63</v>
      </c>
      <c r="K154" s="41">
        <v>1.91</v>
      </c>
      <c r="L154" s="41">
        <v>57.57</v>
      </c>
      <c r="M154" s="42">
        <v>0.9673727365903656</v>
      </c>
      <c r="N154" s="41">
        <v>37.58</v>
      </c>
      <c r="O154" s="41">
        <f t="shared" si="36"/>
        <v>95.15</v>
      </c>
      <c r="P154" s="41">
        <f t="shared" si="35"/>
        <v>12.404255319148936</v>
      </c>
      <c r="Q154" s="40">
        <v>-53268.622000000003</v>
      </c>
      <c r="R154" s="40">
        <v>880121.51399999997</v>
      </c>
      <c r="S154" s="40">
        <v>269626.72100000002</v>
      </c>
      <c r="T154" s="40">
        <v>171127.03200000001</v>
      </c>
      <c r="U154" s="40">
        <v>0</v>
      </c>
      <c r="V154" s="40">
        <v>1149748.2350000001</v>
      </c>
      <c r="W154" s="40">
        <v>1096479.6129999999</v>
      </c>
      <c r="X154" s="40">
        <f t="shared" si="26"/>
        <v>1972.1239022298457</v>
      </c>
      <c r="Y154" s="40">
        <f t="shared" si="27"/>
        <v>1678.5955454545456</v>
      </c>
      <c r="Z154" s="40">
        <f t="shared" si="28"/>
        <v>1587.2256963979414</v>
      </c>
      <c r="AA154" s="40">
        <f t="shared" si="29"/>
        <v>1509.6423910806175</v>
      </c>
    </row>
    <row r="155" spans="1:27">
      <c r="A155" s="43" t="s">
        <v>47</v>
      </c>
      <c r="B155" s="43" t="s">
        <v>33</v>
      </c>
      <c r="C155" s="43" t="s">
        <v>61</v>
      </c>
      <c r="D155" s="44">
        <v>584</v>
      </c>
      <c r="E155" s="45">
        <v>1</v>
      </c>
      <c r="F155" s="45">
        <v>1</v>
      </c>
      <c r="G155" s="45">
        <v>45.5</v>
      </c>
      <c r="H155" s="45">
        <v>0</v>
      </c>
      <c r="I155" s="45">
        <v>5.34</v>
      </c>
      <c r="J155" s="45">
        <v>52.33</v>
      </c>
      <c r="K155" s="45">
        <v>0.51</v>
      </c>
      <c r="L155" s="45">
        <v>52.84</v>
      </c>
      <c r="M155" s="46">
        <v>0.99034822104466314</v>
      </c>
      <c r="N155" s="45">
        <v>3.1</v>
      </c>
      <c r="O155" s="45">
        <f t="shared" si="36"/>
        <v>55.940000000000005</v>
      </c>
      <c r="P155" s="100">
        <f t="shared" si="35"/>
        <v>12.835164835164836</v>
      </c>
      <c r="Q155" s="44">
        <v>-41013.466999999997</v>
      </c>
      <c r="R155" s="44">
        <v>668367.69499999995</v>
      </c>
      <c r="S155" s="44">
        <v>297443.20699999999</v>
      </c>
      <c r="T155" s="44">
        <v>216573.67</v>
      </c>
      <c r="U155" s="44">
        <v>0</v>
      </c>
      <c r="V155" s="44">
        <v>965810.902</v>
      </c>
      <c r="W155" s="44">
        <v>924798.03500000003</v>
      </c>
      <c r="X155" s="44">
        <f t="shared" si="26"/>
        <v>1653.7857910958903</v>
      </c>
      <c r="Y155" s="44">
        <f t="shared" si="27"/>
        <v>1282.9404657534246</v>
      </c>
      <c r="Z155" s="44">
        <f t="shared" si="28"/>
        <v>1212.7129537671233</v>
      </c>
      <c r="AA155" s="44">
        <f t="shared" si="29"/>
        <v>1144.4652311643836</v>
      </c>
    </row>
    <row r="156" spans="1:27">
      <c r="A156" s="39" t="s">
        <v>47</v>
      </c>
      <c r="B156" s="39" t="s">
        <v>33</v>
      </c>
      <c r="C156" s="39" t="s">
        <v>63</v>
      </c>
      <c r="D156" s="40">
        <v>599</v>
      </c>
      <c r="E156" s="41">
        <v>1</v>
      </c>
      <c r="F156" s="41">
        <v>2</v>
      </c>
      <c r="G156" s="41">
        <v>45.25</v>
      </c>
      <c r="H156" s="41">
        <v>3.04</v>
      </c>
      <c r="I156" s="41">
        <v>5.05</v>
      </c>
      <c r="J156" s="41">
        <v>53.17</v>
      </c>
      <c r="K156" s="41">
        <v>3.17</v>
      </c>
      <c r="L156" s="41">
        <v>56.339999999999996</v>
      </c>
      <c r="M156" s="42">
        <v>0.94373446929357474</v>
      </c>
      <c r="N156" s="41">
        <v>32.74</v>
      </c>
      <c r="O156" s="41">
        <f t="shared" si="36"/>
        <v>89.08</v>
      </c>
      <c r="P156" s="41">
        <f t="shared" si="35"/>
        <v>12.404224477117415</v>
      </c>
      <c r="Q156" s="40">
        <v>-45478.033000000003</v>
      </c>
      <c r="R156" s="40">
        <v>784415.14399999997</v>
      </c>
      <c r="S156" s="40">
        <v>430032.16700000002</v>
      </c>
      <c r="T156" s="40">
        <v>352130.538</v>
      </c>
      <c r="U156" s="40">
        <v>0</v>
      </c>
      <c r="V156" s="40">
        <v>1214447.311</v>
      </c>
      <c r="W156" s="40">
        <v>1168969.2779999999</v>
      </c>
      <c r="X156" s="40">
        <f t="shared" si="26"/>
        <v>2027.4579482470785</v>
      </c>
      <c r="Y156" s="40">
        <f t="shared" si="27"/>
        <v>1439.5939449081804</v>
      </c>
      <c r="Z156" s="40">
        <f t="shared" si="28"/>
        <v>1363.6706844741236</v>
      </c>
      <c r="AA156" s="40">
        <f t="shared" si="29"/>
        <v>1309.5411419031718</v>
      </c>
    </row>
    <row r="157" spans="1:27" s="16" customFormat="1">
      <c r="A157" s="51" t="s">
        <v>47</v>
      </c>
      <c r="B157" s="51" t="s">
        <v>266</v>
      </c>
      <c r="C157" s="51"/>
      <c r="D157" s="52">
        <f>SUM(D139:D156)</f>
        <v>9889</v>
      </c>
      <c r="E157" s="53">
        <f>SUM(E139:E156)</f>
        <v>20</v>
      </c>
      <c r="F157" s="53">
        <f t="shared" ref="F157:O157" si="37">SUM(F139:F156)</f>
        <v>22</v>
      </c>
      <c r="G157" s="53">
        <f t="shared" si="37"/>
        <v>793.52</v>
      </c>
      <c r="H157" s="53">
        <f t="shared" si="37"/>
        <v>54.73</v>
      </c>
      <c r="I157" s="53">
        <f t="shared" si="37"/>
        <v>79.84</v>
      </c>
      <c r="J157" s="53">
        <f t="shared" si="37"/>
        <v>874.95</v>
      </c>
      <c r="K157" s="53">
        <f t="shared" si="37"/>
        <v>95.860000000000028</v>
      </c>
      <c r="L157" s="53">
        <f t="shared" si="37"/>
        <v>969.94000000000017</v>
      </c>
      <c r="M157" s="54">
        <f>+J157/L157</f>
        <v>0.9020661071818874</v>
      </c>
      <c r="N157" s="53">
        <f t="shared" si="37"/>
        <v>467.96999999999997</v>
      </c>
      <c r="O157" s="53">
        <f t="shared" si="37"/>
        <v>1437.9099999999999</v>
      </c>
      <c r="P157" s="101">
        <f>+D157/(G157+H157)</f>
        <v>11.658119658119658</v>
      </c>
      <c r="Q157" s="52">
        <f>SUM(Q139:Q156)</f>
        <v>-697860.62199999997</v>
      </c>
      <c r="R157" s="52">
        <f t="shared" ref="R157:W157" si="38">SUM(R139:R156)</f>
        <v>13136182.027000001</v>
      </c>
      <c r="S157" s="52">
        <f t="shared" si="38"/>
        <v>5694195.8180000018</v>
      </c>
      <c r="T157" s="52">
        <f t="shared" si="38"/>
        <v>3942249.5300000003</v>
      </c>
      <c r="U157" s="52">
        <f t="shared" si="38"/>
        <v>0</v>
      </c>
      <c r="V157" s="52">
        <f t="shared" si="38"/>
        <v>18830377.844999999</v>
      </c>
      <c r="W157" s="52">
        <f t="shared" si="38"/>
        <v>18134348.706999999</v>
      </c>
      <c r="X157" s="52">
        <f t="shared" si="26"/>
        <v>1904.1741172009301</v>
      </c>
      <c r="Y157" s="52">
        <f t="shared" si="27"/>
        <v>1505.5241495601172</v>
      </c>
      <c r="Z157" s="52">
        <f t="shared" si="28"/>
        <v>1435.1399713823437</v>
      </c>
      <c r="AA157" s="52">
        <f t="shared" si="29"/>
        <v>1328.3630323591869</v>
      </c>
    </row>
    <row r="158" spans="1:27">
      <c r="A158" s="39" t="s">
        <v>32</v>
      </c>
      <c r="B158" s="39" t="s">
        <v>33</v>
      </c>
      <c r="C158" s="39" t="s">
        <v>49</v>
      </c>
      <c r="D158" s="40">
        <v>602</v>
      </c>
      <c r="E158" s="41">
        <v>1</v>
      </c>
      <c r="F158" s="41">
        <v>1</v>
      </c>
      <c r="G158" s="41">
        <v>47.5</v>
      </c>
      <c r="H158" s="41">
        <v>1</v>
      </c>
      <c r="I158" s="41">
        <v>3.52</v>
      </c>
      <c r="J158" s="41">
        <v>39.1</v>
      </c>
      <c r="K158" s="41">
        <v>13.38</v>
      </c>
      <c r="L158" s="41">
        <v>54.02</v>
      </c>
      <c r="M158" s="42">
        <v>0.74504573170731703</v>
      </c>
      <c r="N158" s="41">
        <v>11.01</v>
      </c>
      <c r="O158" s="41">
        <f t="shared" si="36"/>
        <v>65.03</v>
      </c>
      <c r="P158" s="41">
        <f>+D158/(G158+H158)</f>
        <v>12.412371134020619</v>
      </c>
      <c r="Q158" s="40">
        <v>-24599.521000000001</v>
      </c>
      <c r="R158" s="40">
        <v>667564.50199999998</v>
      </c>
      <c r="S158" s="40">
        <v>288927.26799999998</v>
      </c>
      <c r="T158" s="40">
        <v>204324.61600000001</v>
      </c>
      <c r="U158" s="40">
        <v>0</v>
      </c>
      <c r="V158" s="40">
        <v>956491.77</v>
      </c>
      <c r="W158" s="40">
        <v>931892.58799999999</v>
      </c>
      <c r="X158" s="40">
        <f t="shared" si="26"/>
        <v>1588.8567607973423</v>
      </c>
      <c r="Y158" s="40">
        <f t="shared" si="27"/>
        <v>1249.447099667774</v>
      </c>
      <c r="Z158" s="40">
        <f t="shared" si="28"/>
        <v>1208.5846710963453</v>
      </c>
      <c r="AA158" s="40">
        <f t="shared" si="29"/>
        <v>1108.9111328903655</v>
      </c>
    </row>
    <row r="159" spans="1:27">
      <c r="A159" s="43" t="s">
        <v>32</v>
      </c>
      <c r="B159" s="43" t="s">
        <v>73</v>
      </c>
      <c r="C159" s="43" t="s">
        <v>76</v>
      </c>
      <c r="D159" s="44">
        <v>605</v>
      </c>
      <c r="E159" s="45">
        <v>1</v>
      </c>
      <c r="F159" s="45">
        <v>1</v>
      </c>
      <c r="G159" s="45">
        <v>45.3</v>
      </c>
      <c r="H159" s="45">
        <v>3</v>
      </c>
      <c r="I159" s="45">
        <v>5.41</v>
      </c>
      <c r="J159" s="45">
        <v>50.03</v>
      </c>
      <c r="K159" s="45">
        <v>6.63</v>
      </c>
      <c r="L159" s="45">
        <v>55.709999999999994</v>
      </c>
      <c r="M159" s="46">
        <v>0.88298623367454987</v>
      </c>
      <c r="N159" s="45">
        <v>29.07</v>
      </c>
      <c r="O159" s="45">
        <f t="shared" si="36"/>
        <v>84.78</v>
      </c>
      <c r="P159" s="100">
        <f t="shared" ref="P159:P171" si="39">+D159/(G159+H159)</f>
        <v>12.525879917184266</v>
      </c>
      <c r="Q159" s="44">
        <v>-60064.726000000002</v>
      </c>
      <c r="R159" s="44">
        <v>745455.89</v>
      </c>
      <c r="S159" s="44">
        <v>254074.845</v>
      </c>
      <c r="T159" s="44">
        <v>167087.484</v>
      </c>
      <c r="U159" s="44">
        <v>0</v>
      </c>
      <c r="V159" s="44">
        <v>999530.73499999999</v>
      </c>
      <c r="W159" s="44">
        <v>939466.00899999996</v>
      </c>
      <c r="X159" s="44">
        <f t="shared" si="26"/>
        <v>1652.1169173553719</v>
      </c>
      <c r="Y159" s="44">
        <f t="shared" si="27"/>
        <v>1375.9392578512395</v>
      </c>
      <c r="Z159" s="44">
        <f t="shared" si="28"/>
        <v>1276.6587190082644</v>
      </c>
      <c r="AA159" s="44">
        <f t="shared" si="29"/>
        <v>1232.1584958677686</v>
      </c>
    </row>
    <row r="160" spans="1:27">
      <c r="A160" s="39" t="s">
        <v>32</v>
      </c>
      <c r="B160" s="39" t="s">
        <v>93</v>
      </c>
      <c r="C160" s="39" t="s">
        <v>99</v>
      </c>
      <c r="D160" s="40">
        <v>606</v>
      </c>
      <c r="E160" s="41">
        <v>1</v>
      </c>
      <c r="F160" s="41">
        <v>1</v>
      </c>
      <c r="G160" s="41">
        <v>46.8</v>
      </c>
      <c r="H160" s="41">
        <v>5</v>
      </c>
      <c r="I160" s="41">
        <v>10.34</v>
      </c>
      <c r="J160" s="41">
        <v>48.68</v>
      </c>
      <c r="K160" s="41">
        <v>16.5</v>
      </c>
      <c r="L160" s="41">
        <v>64.14</v>
      </c>
      <c r="M160" s="42">
        <v>0.74685486345504748</v>
      </c>
      <c r="N160" s="41">
        <v>23.1</v>
      </c>
      <c r="O160" s="41">
        <f t="shared" si="36"/>
        <v>87.240000000000009</v>
      </c>
      <c r="P160" s="41">
        <f t="shared" si="39"/>
        <v>11.698841698841699</v>
      </c>
      <c r="Q160" s="40">
        <v>-1388.625</v>
      </c>
      <c r="R160" s="40">
        <v>714968.39300000004</v>
      </c>
      <c r="S160" s="40">
        <v>258855.75399999999</v>
      </c>
      <c r="T160" s="40">
        <v>144989.976</v>
      </c>
      <c r="U160" s="40">
        <v>0</v>
      </c>
      <c r="V160" s="40">
        <v>973824.147</v>
      </c>
      <c r="W160" s="40">
        <v>972435.522</v>
      </c>
      <c r="X160" s="40">
        <f t="shared" si="26"/>
        <v>1606.9705396039603</v>
      </c>
      <c r="Y160" s="40">
        <f t="shared" si="27"/>
        <v>1367.7131534653465</v>
      </c>
      <c r="Z160" s="40">
        <f t="shared" si="28"/>
        <v>1365.4216930693069</v>
      </c>
      <c r="AA160" s="40">
        <f t="shared" si="29"/>
        <v>1179.8158300330033</v>
      </c>
    </row>
    <row r="161" spans="1:27">
      <c r="A161" s="43" t="s">
        <v>32</v>
      </c>
      <c r="B161" s="43" t="s">
        <v>73</v>
      </c>
      <c r="C161" s="43" t="s">
        <v>74</v>
      </c>
      <c r="D161" s="44">
        <v>615</v>
      </c>
      <c r="E161" s="45">
        <v>1</v>
      </c>
      <c r="F161" s="45">
        <v>1</v>
      </c>
      <c r="G161" s="45">
        <v>48.7</v>
      </c>
      <c r="H161" s="45">
        <v>5</v>
      </c>
      <c r="I161" s="45">
        <v>20.94</v>
      </c>
      <c r="J161" s="45">
        <v>60.07</v>
      </c>
      <c r="K161" s="45">
        <v>17.59</v>
      </c>
      <c r="L161" s="45">
        <v>76.64</v>
      </c>
      <c r="M161" s="46">
        <v>0.77349987123358233</v>
      </c>
      <c r="N161" s="45">
        <v>43.81</v>
      </c>
      <c r="O161" s="45">
        <f t="shared" si="36"/>
        <v>120.45</v>
      </c>
      <c r="P161" s="100">
        <f t="shared" si="39"/>
        <v>11.452513966480446</v>
      </c>
      <c r="Q161" s="44">
        <v>-54222.32</v>
      </c>
      <c r="R161" s="44">
        <v>1068928.8489999999</v>
      </c>
      <c r="S161" s="44">
        <v>322902.53000000003</v>
      </c>
      <c r="T161" s="44">
        <v>203612.652</v>
      </c>
      <c r="U161" s="44">
        <v>0</v>
      </c>
      <c r="V161" s="44">
        <v>1391831.379</v>
      </c>
      <c r="W161" s="44">
        <v>1337609.0589999999</v>
      </c>
      <c r="X161" s="44">
        <f t="shared" si="26"/>
        <v>2263.1404536585364</v>
      </c>
      <c r="Y161" s="44">
        <f t="shared" si="27"/>
        <v>1932.0629707317073</v>
      </c>
      <c r="Z161" s="44">
        <f t="shared" si="28"/>
        <v>1843.8965967479674</v>
      </c>
      <c r="AA161" s="44">
        <f t="shared" si="29"/>
        <v>1738.0956894308943</v>
      </c>
    </row>
    <row r="162" spans="1:27">
      <c r="A162" s="39" t="s">
        <v>32</v>
      </c>
      <c r="B162" s="39" t="s">
        <v>224</v>
      </c>
      <c r="C162" s="39" t="s">
        <v>227</v>
      </c>
      <c r="D162" s="40">
        <v>637</v>
      </c>
      <c r="E162" s="41">
        <v>1</v>
      </c>
      <c r="F162" s="41">
        <v>1</v>
      </c>
      <c r="G162" s="41">
        <v>46.8</v>
      </c>
      <c r="H162" s="41">
        <v>4</v>
      </c>
      <c r="I162" s="41">
        <v>11.1</v>
      </c>
      <c r="J162" s="41">
        <v>60.24</v>
      </c>
      <c r="K162" s="41">
        <v>4.8</v>
      </c>
      <c r="L162" s="41">
        <v>63.9</v>
      </c>
      <c r="M162" s="42">
        <v>0.92619926199261982</v>
      </c>
      <c r="N162" s="41">
        <v>36.19</v>
      </c>
      <c r="O162" s="41">
        <f t="shared" si="36"/>
        <v>100.09</v>
      </c>
      <c r="P162" s="41">
        <f t="shared" si="39"/>
        <v>12.539370078740157</v>
      </c>
      <c r="Q162" s="40">
        <v>-31850.815999999999</v>
      </c>
      <c r="R162" s="40">
        <v>887313.92000000004</v>
      </c>
      <c r="S162" s="40">
        <v>338811.576</v>
      </c>
      <c r="T162" s="40">
        <v>165911.772</v>
      </c>
      <c r="U162" s="40">
        <v>2272.011</v>
      </c>
      <c r="V162" s="40">
        <v>1226125.496</v>
      </c>
      <c r="W162" s="40">
        <v>1189687.912</v>
      </c>
      <c r="X162" s="40">
        <f t="shared" si="26"/>
        <v>1924.8437927786499</v>
      </c>
      <c r="Y162" s="40">
        <f t="shared" si="27"/>
        <v>1660.819015698587</v>
      </c>
      <c r="Z162" s="40">
        <f t="shared" si="28"/>
        <v>1603.6171569858711</v>
      </c>
      <c r="AA162" s="40">
        <f t="shared" si="29"/>
        <v>1392.9574882260597</v>
      </c>
    </row>
    <row r="163" spans="1:27">
      <c r="A163" s="43" t="s">
        <v>32</v>
      </c>
      <c r="B163" s="43" t="s">
        <v>103</v>
      </c>
      <c r="C163" s="43" t="s">
        <v>106</v>
      </c>
      <c r="D163" s="44">
        <v>639</v>
      </c>
      <c r="E163" s="45">
        <v>1</v>
      </c>
      <c r="F163" s="45">
        <v>1</v>
      </c>
      <c r="G163" s="45">
        <v>51.4</v>
      </c>
      <c r="H163" s="45">
        <v>4</v>
      </c>
      <c r="I163" s="45">
        <v>3.02</v>
      </c>
      <c r="J163" s="45">
        <v>57.37</v>
      </c>
      <c r="K163" s="45">
        <v>4.04</v>
      </c>
      <c r="L163" s="45">
        <v>60.42</v>
      </c>
      <c r="M163" s="46">
        <v>0.93421266894642563</v>
      </c>
      <c r="N163" s="45">
        <v>37.44</v>
      </c>
      <c r="O163" s="45">
        <f t="shared" si="36"/>
        <v>97.86</v>
      </c>
      <c r="P163" s="100">
        <f t="shared" si="39"/>
        <v>11.534296028880867</v>
      </c>
      <c r="Q163" s="44">
        <v>-57339.661</v>
      </c>
      <c r="R163" s="44">
        <v>825999.22600000002</v>
      </c>
      <c r="S163" s="44">
        <v>422970.79199999996</v>
      </c>
      <c r="T163" s="44">
        <v>249168.421</v>
      </c>
      <c r="U163" s="44">
        <v>0</v>
      </c>
      <c r="V163" s="44">
        <v>1248970.0179999999</v>
      </c>
      <c r="W163" s="44">
        <v>1191630.3570000001</v>
      </c>
      <c r="X163" s="44">
        <f t="shared" si="26"/>
        <v>1954.5696682316118</v>
      </c>
      <c r="Y163" s="44">
        <f t="shared" si="27"/>
        <v>1564.6347370892017</v>
      </c>
      <c r="Z163" s="44">
        <f t="shared" si="28"/>
        <v>1474.9013082942099</v>
      </c>
      <c r="AA163" s="44">
        <f t="shared" si="29"/>
        <v>1292.6435461658843</v>
      </c>
    </row>
    <row r="164" spans="1:27">
      <c r="A164" s="39" t="s">
        <v>32</v>
      </c>
      <c r="B164" s="39" t="s">
        <v>33</v>
      </c>
      <c r="C164" s="39" t="s">
        <v>69</v>
      </c>
      <c r="D164" s="40">
        <v>640</v>
      </c>
      <c r="E164" s="41">
        <v>1</v>
      </c>
      <c r="F164" s="41">
        <v>1</v>
      </c>
      <c r="G164" s="41">
        <v>56.4</v>
      </c>
      <c r="H164" s="41">
        <v>2.25</v>
      </c>
      <c r="I164" s="41">
        <v>0</v>
      </c>
      <c r="J164" s="41">
        <v>58.1</v>
      </c>
      <c r="K164" s="41">
        <v>3.53</v>
      </c>
      <c r="L164" s="41">
        <v>60.65</v>
      </c>
      <c r="M164" s="42">
        <v>0.94272269998377412</v>
      </c>
      <c r="N164" s="41">
        <v>30.48</v>
      </c>
      <c r="O164" s="41">
        <f t="shared" si="36"/>
        <v>91.13</v>
      </c>
      <c r="P164" s="41">
        <f t="shared" si="39"/>
        <v>10.912190963341859</v>
      </c>
      <c r="Q164" s="40">
        <v>-43499.309000000001</v>
      </c>
      <c r="R164" s="40">
        <v>821406.07900000003</v>
      </c>
      <c r="S164" s="40">
        <v>275092.29800000001</v>
      </c>
      <c r="T164" s="40">
        <v>173420.72099999999</v>
      </c>
      <c r="U164" s="40">
        <v>0</v>
      </c>
      <c r="V164" s="40">
        <v>1096498.3770000001</v>
      </c>
      <c r="W164" s="40">
        <v>1052999.0730000001</v>
      </c>
      <c r="X164" s="40">
        <f t="shared" si="26"/>
        <v>1713.2787140625001</v>
      </c>
      <c r="Y164" s="40">
        <f t="shared" si="27"/>
        <v>1442.3088375000002</v>
      </c>
      <c r="Z164" s="40">
        <f t="shared" si="28"/>
        <v>1374.341175</v>
      </c>
      <c r="AA164" s="40">
        <f t="shared" si="29"/>
        <v>1283.4469984375</v>
      </c>
    </row>
    <row r="165" spans="1:27">
      <c r="A165" s="43" t="s">
        <v>32</v>
      </c>
      <c r="B165" s="43" t="s">
        <v>122</v>
      </c>
      <c r="C165" s="43" t="s">
        <v>124</v>
      </c>
      <c r="D165" s="44">
        <v>671</v>
      </c>
      <c r="E165" s="45">
        <v>1</v>
      </c>
      <c r="F165" s="45">
        <v>1</v>
      </c>
      <c r="G165" s="45">
        <v>55</v>
      </c>
      <c r="H165" s="45">
        <v>1.5</v>
      </c>
      <c r="I165" s="45">
        <v>3</v>
      </c>
      <c r="J165" s="45">
        <v>60.5</v>
      </c>
      <c r="K165" s="45">
        <v>1</v>
      </c>
      <c r="L165" s="45">
        <v>61.5</v>
      </c>
      <c r="M165" s="46">
        <v>0.98373983739837401</v>
      </c>
      <c r="N165" s="45">
        <v>39.25</v>
      </c>
      <c r="O165" s="45">
        <f t="shared" si="36"/>
        <v>100.75</v>
      </c>
      <c r="P165" s="100">
        <f t="shared" si="39"/>
        <v>11.876106194690266</v>
      </c>
      <c r="Q165" s="44">
        <v>-57611.391000000003</v>
      </c>
      <c r="R165" s="44">
        <v>812186.12</v>
      </c>
      <c r="S165" s="44">
        <v>200629.42</v>
      </c>
      <c r="T165" s="44">
        <v>85497.702000000005</v>
      </c>
      <c r="U165" s="44">
        <v>0</v>
      </c>
      <c r="V165" s="44">
        <v>1012815.54</v>
      </c>
      <c r="W165" s="44">
        <v>955204.14899999998</v>
      </c>
      <c r="X165" s="44">
        <f t="shared" si="26"/>
        <v>1509.412131147541</v>
      </c>
      <c r="Y165" s="44">
        <f t="shared" si="27"/>
        <v>1381.9937973174367</v>
      </c>
      <c r="Z165" s="44">
        <f t="shared" si="28"/>
        <v>1296.1347943368107</v>
      </c>
      <c r="AA165" s="44">
        <f t="shared" si="29"/>
        <v>1210.4115052160953</v>
      </c>
    </row>
    <row r="166" spans="1:27">
      <c r="A166" s="39" t="s">
        <v>32</v>
      </c>
      <c r="B166" s="39" t="s">
        <v>93</v>
      </c>
      <c r="C166" s="39" t="s">
        <v>96</v>
      </c>
      <c r="D166" s="40">
        <v>674</v>
      </c>
      <c r="E166" s="41">
        <v>1</v>
      </c>
      <c r="F166" s="41">
        <v>2</v>
      </c>
      <c r="G166" s="41">
        <v>52</v>
      </c>
      <c r="H166" s="41">
        <v>6.29</v>
      </c>
      <c r="I166" s="41">
        <v>10.17</v>
      </c>
      <c r="J166" s="41">
        <v>59.16</v>
      </c>
      <c r="K166" s="41">
        <v>13.28</v>
      </c>
      <c r="L166" s="41">
        <v>71.459999999999994</v>
      </c>
      <c r="M166" s="42">
        <v>0.81667586968525674</v>
      </c>
      <c r="N166" s="41">
        <v>45.58</v>
      </c>
      <c r="O166" s="41">
        <f t="shared" si="36"/>
        <v>117.03999999999999</v>
      </c>
      <c r="P166" s="41">
        <f t="shared" si="39"/>
        <v>11.562875278778522</v>
      </c>
      <c r="Q166" s="40">
        <v>-34087.042000000001</v>
      </c>
      <c r="R166" s="40">
        <v>949842.924</v>
      </c>
      <c r="S166" s="40">
        <v>357360.50400000002</v>
      </c>
      <c r="T166" s="40">
        <v>212047.272</v>
      </c>
      <c r="U166" s="40">
        <v>0</v>
      </c>
      <c r="V166" s="40">
        <v>1307203.4280000001</v>
      </c>
      <c r="W166" s="40">
        <v>1273116.3859999999</v>
      </c>
      <c r="X166" s="40">
        <f t="shared" si="26"/>
        <v>1939.4709614243325</v>
      </c>
      <c r="Y166" s="40">
        <f t="shared" si="27"/>
        <v>1624.860765578635</v>
      </c>
      <c r="Z166" s="40">
        <f t="shared" si="28"/>
        <v>1574.2865192878339</v>
      </c>
      <c r="AA166" s="40">
        <f t="shared" si="29"/>
        <v>1409.2624985163204</v>
      </c>
    </row>
    <row r="167" spans="1:27">
      <c r="A167" s="43" t="s">
        <v>32</v>
      </c>
      <c r="B167" s="43" t="s">
        <v>33</v>
      </c>
      <c r="C167" s="43" t="s">
        <v>34</v>
      </c>
      <c r="D167" s="44">
        <v>685</v>
      </c>
      <c r="E167" s="45">
        <v>1</v>
      </c>
      <c r="F167" s="45">
        <v>2</v>
      </c>
      <c r="G167" s="45">
        <v>48.3</v>
      </c>
      <c r="H167" s="45">
        <v>2</v>
      </c>
      <c r="I167" s="45">
        <v>6.42</v>
      </c>
      <c r="J167" s="45">
        <v>51.88</v>
      </c>
      <c r="K167" s="45">
        <v>8.7899999999999991</v>
      </c>
      <c r="L167" s="45">
        <v>59.72</v>
      </c>
      <c r="M167" s="46">
        <v>0.85511785066754575</v>
      </c>
      <c r="N167" s="45">
        <v>30.58</v>
      </c>
      <c r="O167" s="45">
        <f t="shared" si="36"/>
        <v>90.3</v>
      </c>
      <c r="P167" s="100">
        <f t="shared" si="39"/>
        <v>13.618290258449305</v>
      </c>
      <c r="Q167" s="44">
        <v>-44206.016000000003</v>
      </c>
      <c r="R167" s="44">
        <v>817424.41299999994</v>
      </c>
      <c r="S167" s="44">
        <v>379514.73200000002</v>
      </c>
      <c r="T167" s="44">
        <v>265693.46100000001</v>
      </c>
      <c r="U167" s="44">
        <v>0</v>
      </c>
      <c r="V167" s="44">
        <v>1196939.145</v>
      </c>
      <c r="W167" s="44">
        <v>1152733.3370000001</v>
      </c>
      <c r="X167" s="44">
        <f t="shared" si="26"/>
        <v>1747.3564160583942</v>
      </c>
      <c r="Y167" s="44">
        <f t="shared" si="27"/>
        <v>1359.4827503649635</v>
      </c>
      <c r="Z167" s="44">
        <f t="shared" si="28"/>
        <v>1294.9487240875912</v>
      </c>
      <c r="AA167" s="44">
        <f t="shared" si="29"/>
        <v>1193.320310948905</v>
      </c>
    </row>
    <row r="168" spans="1:27">
      <c r="A168" s="39" t="s">
        <v>32</v>
      </c>
      <c r="B168" s="39" t="s">
        <v>33</v>
      </c>
      <c r="C168" s="39" t="s">
        <v>59</v>
      </c>
      <c r="D168" s="40">
        <v>697</v>
      </c>
      <c r="E168" s="41">
        <v>1</v>
      </c>
      <c r="F168" s="41">
        <v>1</v>
      </c>
      <c r="G168" s="41">
        <v>49.3</v>
      </c>
      <c r="H168" s="41">
        <v>5.01</v>
      </c>
      <c r="I168" s="41">
        <v>10.24</v>
      </c>
      <c r="J168" s="41">
        <v>63.95</v>
      </c>
      <c r="K168" s="41">
        <v>2.5</v>
      </c>
      <c r="L168" s="41">
        <v>66.55</v>
      </c>
      <c r="M168" s="42">
        <v>0.96237772761474794</v>
      </c>
      <c r="N168" s="41">
        <v>32.21</v>
      </c>
      <c r="O168" s="41">
        <f t="shared" si="36"/>
        <v>98.759999999999991</v>
      </c>
      <c r="P168" s="41">
        <f t="shared" si="39"/>
        <v>12.833732277665256</v>
      </c>
      <c r="Q168" s="40">
        <v>-46328.118000000002</v>
      </c>
      <c r="R168" s="40">
        <v>882048.07299999997</v>
      </c>
      <c r="S168" s="40">
        <v>367237.98599999998</v>
      </c>
      <c r="T168" s="40">
        <v>279700.57</v>
      </c>
      <c r="U168" s="40">
        <v>0</v>
      </c>
      <c r="V168" s="40">
        <v>1249286.0589999999</v>
      </c>
      <c r="W168" s="40">
        <v>1202957.9410000001</v>
      </c>
      <c r="X168" s="40">
        <f t="shared" si="26"/>
        <v>1792.375981348637</v>
      </c>
      <c r="Y168" s="40">
        <f t="shared" si="27"/>
        <v>1391.0839153515062</v>
      </c>
      <c r="Z168" s="40">
        <f t="shared" si="28"/>
        <v>1324.6160272596844</v>
      </c>
      <c r="AA168" s="40">
        <f t="shared" si="29"/>
        <v>1265.4922137733142</v>
      </c>
    </row>
    <row r="169" spans="1:27">
      <c r="A169" s="43" t="s">
        <v>32</v>
      </c>
      <c r="B169" s="43" t="s">
        <v>224</v>
      </c>
      <c r="C169" s="43" t="s">
        <v>226</v>
      </c>
      <c r="D169" s="44">
        <v>718</v>
      </c>
      <c r="E169" s="45">
        <v>1</v>
      </c>
      <c r="F169" s="45">
        <v>1</v>
      </c>
      <c r="G169" s="45">
        <v>55.4</v>
      </c>
      <c r="H169" s="45">
        <v>6</v>
      </c>
      <c r="I169" s="45">
        <v>15.6</v>
      </c>
      <c r="J169" s="45">
        <v>70.180000000000007</v>
      </c>
      <c r="K169" s="45">
        <v>9.7799999999999994</v>
      </c>
      <c r="L169" s="45">
        <v>79</v>
      </c>
      <c r="M169" s="46">
        <v>0.87768884442221107</v>
      </c>
      <c r="N169" s="45">
        <v>46.03</v>
      </c>
      <c r="O169" s="45">
        <f t="shared" si="36"/>
        <v>125.03</v>
      </c>
      <c r="P169" s="100">
        <f t="shared" si="39"/>
        <v>11.693811074918568</v>
      </c>
      <c r="Q169" s="44">
        <v>-35104</v>
      </c>
      <c r="R169" s="44">
        <v>916926</v>
      </c>
      <c r="S169" s="44">
        <v>435518</v>
      </c>
      <c r="T169" s="44">
        <v>202970.861</v>
      </c>
      <c r="U169" s="44">
        <v>23708.782999999999</v>
      </c>
      <c r="V169" s="44">
        <v>1352444</v>
      </c>
      <c r="W169" s="44">
        <v>1317340</v>
      </c>
      <c r="X169" s="44">
        <v>1883.6267409470752</v>
      </c>
      <c r="Y169" s="44">
        <v>1567.9169303621168</v>
      </c>
      <c r="Z169" s="44">
        <v>1519.0255654596099</v>
      </c>
      <c r="AA169" s="44">
        <v>1277.0557103064066</v>
      </c>
    </row>
    <row r="170" spans="1:27">
      <c r="A170" s="39" t="s">
        <v>32</v>
      </c>
      <c r="B170" s="39" t="s">
        <v>103</v>
      </c>
      <c r="C170" s="39" t="s">
        <v>107</v>
      </c>
      <c r="D170" s="40">
        <v>856</v>
      </c>
      <c r="E170" s="41">
        <v>2</v>
      </c>
      <c r="F170" s="41">
        <v>0</v>
      </c>
      <c r="G170" s="41">
        <v>79.599999999999994</v>
      </c>
      <c r="H170" s="41">
        <v>1</v>
      </c>
      <c r="I170" s="41">
        <v>4.6500000000000004</v>
      </c>
      <c r="J170" s="41">
        <v>61.36</v>
      </c>
      <c r="K170" s="41">
        <v>26.86</v>
      </c>
      <c r="L170" s="41">
        <v>87.25</v>
      </c>
      <c r="M170" s="42">
        <v>0.69553389254137388</v>
      </c>
      <c r="N170" s="41">
        <v>17.25</v>
      </c>
      <c r="O170" s="41">
        <f t="shared" si="36"/>
        <v>104.5</v>
      </c>
      <c r="P170" s="41">
        <f t="shared" si="39"/>
        <v>10.620347394540945</v>
      </c>
      <c r="Q170" s="40">
        <v>-62373.998</v>
      </c>
      <c r="R170" s="40">
        <v>1141266.4909999999</v>
      </c>
      <c r="S170" s="40">
        <v>370670.88900000002</v>
      </c>
      <c r="T170" s="40">
        <v>195044.80799999999</v>
      </c>
      <c r="U170" s="40">
        <v>0</v>
      </c>
      <c r="V170" s="40">
        <v>1511937.38</v>
      </c>
      <c r="W170" s="40">
        <v>1449563.382</v>
      </c>
      <c r="X170" s="40">
        <f t="shared" si="26"/>
        <v>1766.2819859813083</v>
      </c>
      <c r="Y170" s="40">
        <f t="shared" si="27"/>
        <v>1538.4259018691589</v>
      </c>
      <c r="Z170" s="40">
        <f t="shared" si="28"/>
        <v>1465.5590817757009</v>
      </c>
      <c r="AA170" s="40">
        <f t="shared" si="29"/>
        <v>1333.2552464953269</v>
      </c>
    </row>
    <row r="171" spans="1:27">
      <c r="A171" s="43" t="s">
        <v>32</v>
      </c>
      <c r="B171" s="43" t="s">
        <v>73</v>
      </c>
      <c r="C171" s="43" t="s">
        <v>75</v>
      </c>
      <c r="D171" s="44">
        <v>884</v>
      </c>
      <c r="E171" s="45">
        <v>1</v>
      </c>
      <c r="F171" s="45">
        <v>2</v>
      </c>
      <c r="G171" s="45">
        <v>72.5</v>
      </c>
      <c r="H171" s="45">
        <v>4</v>
      </c>
      <c r="I171" s="45">
        <v>11.76</v>
      </c>
      <c r="J171" s="45">
        <v>79.180000000000007</v>
      </c>
      <c r="K171" s="45">
        <v>13.1</v>
      </c>
      <c r="L171" s="45">
        <v>91.26</v>
      </c>
      <c r="M171" s="46">
        <v>0.85804074555700049</v>
      </c>
      <c r="N171" s="45">
        <v>55.52</v>
      </c>
      <c r="O171" s="45">
        <f t="shared" si="36"/>
        <v>146.78</v>
      </c>
      <c r="P171" s="100">
        <f t="shared" si="39"/>
        <v>11.555555555555555</v>
      </c>
      <c r="Q171" s="44">
        <v>-86486.159</v>
      </c>
      <c r="R171" s="44">
        <v>1235037.4169999999</v>
      </c>
      <c r="S171" s="44">
        <v>518200.46600000001</v>
      </c>
      <c r="T171" s="44">
        <v>342265.48800000001</v>
      </c>
      <c r="U171" s="44">
        <v>0</v>
      </c>
      <c r="V171" s="44">
        <v>1753237.8829999999</v>
      </c>
      <c r="W171" s="44">
        <v>1666751.7239999999</v>
      </c>
      <c r="X171" s="44">
        <f t="shared" si="26"/>
        <v>1983.3007726244343</v>
      </c>
      <c r="Y171" s="44">
        <f t="shared" si="27"/>
        <v>1596.1226187782806</v>
      </c>
      <c r="Z171" s="44">
        <f t="shared" si="28"/>
        <v>1498.2875972850679</v>
      </c>
      <c r="AA171" s="44">
        <f t="shared" si="29"/>
        <v>1397.1011504524886</v>
      </c>
    </row>
    <row r="172" spans="1:27" s="16" customFormat="1">
      <c r="A172" s="47" t="s">
        <v>32</v>
      </c>
      <c r="B172" s="47" t="s">
        <v>267</v>
      </c>
      <c r="C172" s="47"/>
      <c r="D172" s="48">
        <f>SUM(D158:D171)</f>
        <v>9529</v>
      </c>
      <c r="E172" s="49">
        <f>SUM(E158:E171)</f>
        <v>15</v>
      </c>
      <c r="F172" s="49">
        <f t="shared" ref="F172:O172" si="40">SUM(F158:F171)</f>
        <v>16</v>
      </c>
      <c r="G172" s="49">
        <f t="shared" si="40"/>
        <v>755</v>
      </c>
      <c r="H172" s="49">
        <f t="shared" si="40"/>
        <v>50.05</v>
      </c>
      <c r="I172" s="49">
        <f t="shared" si="40"/>
        <v>116.17</v>
      </c>
      <c r="J172" s="49">
        <f t="shared" si="40"/>
        <v>819.8</v>
      </c>
      <c r="K172" s="49">
        <f t="shared" si="40"/>
        <v>141.78</v>
      </c>
      <c r="L172" s="49">
        <f t="shared" si="40"/>
        <v>952.21999999999991</v>
      </c>
      <c r="M172" s="50">
        <f>+J172/L172</f>
        <v>0.8609354980991788</v>
      </c>
      <c r="N172" s="49">
        <f t="shared" si="40"/>
        <v>477.52</v>
      </c>
      <c r="O172" s="49">
        <f t="shared" si="40"/>
        <v>1429.7399999999998</v>
      </c>
      <c r="P172" s="99">
        <f>+D172/(G172+H172)</f>
        <v>11.836531892429042</v>
      </c>
      <c r="Q172" s="48">
        <f>SUM(Q158:Q171)</f>
        <v>-639161.70200000005</v>
      </c>
      <c r="R172" s="48">
        <f t="shared" ref="R172:W172" si="41">SUM(R158:R171)</f>
        <v>12486368.297</v>
      </c>
      <c r="S172" s="48">
        <f t="shared" si="41"/>
        <v>4790767.0599999996</v>
      </c>
      <c r="T172" s="48">
        <f t="shared" si="41"/>
        <v>2891735.804</v>
      </c>
      <c r="U172" s="48">
        <f t="shared" si="41"/>
        <v>25980.793999999998</v>
      </c>
      <c r="V172" s="48">
        <f t="shared" si="41"/>
        <v>17277135.357000001</v>
      </c>
      <c r="W172" s="48">
        <f t="shared" si="41"/>
        <v>16633387.438999997</v>
      </c>
      <c r="X172" s="48">
        <f t="shared" si="26"/>
        <v>1813.1110669535103</v>
      </c>
      <c r="Y172" s="48">
        <f t="shared" si="27"/>
        <v>1506.917699548746</v>
      </c>
      <c r="Z172" s="48">
        <f t="shared" si="28"/>
        <v>1439.3609865673207</v>
      </c>
      <c r="AA172" s="48">
        <f t="shared" si="29"/>
        <v>1310.3545279672578</v>
      </c>
    </row>
    <row r="173" spans="1:27" s="16" customFormat="1">
      <c r="A173" s="51"/>
      <c r="B173" s="51" t="s">
        <v>255</v>
      </c>
      <c r="C173" s="51"/>
      <c r="D173" s="52">
        <f>+D172+D157+D138+D120+D95+D77+D56+D33+D16</f>
        <v>45210</v>
      </c>
      <c r="E173" s="53">
        <f>+E172+E157+E138+E120+E95+E77+E56+E33+E16</f>
        <v>152.4</v>
      </c>
      <c r="F173" s="53">
        <f t="shared" ref="F173:O173" si="42">+F172+F157+F138+F120+F95+F77+F56+F33+F16</f>
        <v>124.67999999999999</v>
      </c>
      <c r="G173" s="53">
        <f t="shared" si="42"/>
        <v>4015.8300000000004</v>
      </c>
      <c r="H173" s="53">
        <f t="shared" si="42"/>
        <v>304.56</v>
      </c>
      <c r="I173" s="53">
        <f t="shared" si="42"/>
        <v>401.67</v>
      </c>
      <c r="J173" s="53">
        <f t="shared" si="42"/>
        <v>4270.3200000000006</v>
      </c>
      <c r="K173" s="53">
        <f t="shared" si="42"/>
        <v>731.73000000000013</v>
      </c>
      <c r="L173" s="53">
        <f t="shared" si="42"/>
        <v>4997.63</v>
      </c>
      <c r="M173" s="54">
        <f>+J173/L173</f>
        <v>0.85446901831468125</v>
      </c>
      <c r="N173" s="53">
        <f t="shared" si="42"/>
        <v>2622.42</v>
      </c>
      <c r="O173" s="53">
        <f t="shared" si="42"/>
        <v>7620.0499999999984</v>
      </c>
      <c r="P173" s="102">
        <f>+D173/(G173+H173)</f>
        <v>10.464333081041294</v>
      </c>
      <c r="Q173" s="52">
        <f>+Q172+Q157+Q138+Q120+Q95+Q77+Q56+Q33+Q16</f>
        <v>-3862478.9088347834</v>
      </c>
      <c r="R173" s="52">
        <f t="shared" ref="R173:W173" si="43">+R172+R157+R138+R120+R95+R77+R56+R33+R16</f>
        <v>66255674.255043477</v>
      </c>
      <c r="S173" s="52">
        <f t="shared" si="43"/>
        <v>28500179.383365221</v>
      </c>
      <c r="T173" s="52">
        <f t="shared" si="43"/>
        <v>17201739.699000001</v>
      </c>
      <c r="U173" s="52">
        <f t="shared" si="43"/>
        <v>960975.08100000001</v>
      </c>
      <c r="V173" s="52">
        <f t="shared" si="43"/>
        <v>94755853.638408706</v>
      </c>
      <c r="W173" s="52">
        <f t="shared" si="43"/>
        <v>90891557.342573926</v>
      </c>
      <c r="X173" s="52">
        <f t="shared" si="26"/>
        <v>2095.9047475870098</v>
      </c>
      <c r="Y173" s="52">
        <f t="shared" si="27"/>
        <v>1694.1636553507788</v>
      </c>
      <c r="Z173" s="52">
        <f t="shared" si="28"/>
        <v>1608.6892847284655</v>
      </c>
      <c r="AA173" s="52">
        <f t="shared" si="29"/>
        <v>1465.5092735023993</v>
      </c>
    </row>
  </sheetData>
  <pageMargins left="0.7" right="0.7" top="0.75" bottom="0.75" header="0.3" footer="0.3"/>
  <ignoredErrors>
    <ignoredError sqref="M33:P33 M16:P16 Q16 M17:O17 Q17 M18:O32 Q18:Q32 Q33 M56:P56 M77:S77 M95:P95 M120:P120 M138:P138 M172:Q173 M157:P157" formula="1"/>
  </ignoredErrors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6F424-120C-4387-9365-86AA9E969B95}">
  <dimension ref="A2:AA45"/>
  <sheetViews>
    <sheetView tabSelected="1" workbookViewId="0">
      <selection activeCell="M52" sqref="M52"/>
    </sheetView>
  </sheetViews>
  <sheetFormatPr defaultRowHeight="15"/>
  <cols>
    <col min="2" max="2" width="23.28515625" customWidth="1"/>
    <col min="3" max="3" width="27.28515625" customWidth="1"/>
    <col min="5" max="5" width="10.7109375" style="10" customWidth="1"/>
    <col min="6" max="6" width="10.5703125" customWidth="1"/>
    <col min="10" max="10" width="12.42578125" customWidth="1"/>
    <col min="11" max="11" width="10.85546875" customWidth="1"/>
    <col min="12" max="13" width="11" customWidth="1"/>
    <col min="14" max="14" width="11.28515625" customWidth="1"/>
    <col min="15" max="15" width="10.28515625" customWidth="1"/>
    <col min="16" max="16" width="9.7109375" customWidth="1"/>
    <col min="17" max="17" width="10.7109375" customWidth="1"/>
    <col min="18" max="18" width="14" customWidth="1"/>
    <col min="19" max="19" width="16.140625" customWidth="1"/>
    <col min="20" max="20" width="13.5703125" customWidth="1"/>
    <col min="21" max="21" width="12.28515625" customWidth="1"/>
    <col min="24" max="24" width="10.28515625" customWidth="1"/>
    <col min="25" max="25" width="13.140625" customWidth="1"/>
    <col min="26" max="26" width="15.5703125" customWidth="1"/>
    <col min="27" max="27" width="13" customWidth="1"/>
  </cols>
  <sheetData>
    <row r="2" spans="1:27">
      <c r="A2" s="1" t="s">
        <v>0</v>
      </c>
      <c r="B2" s="2"/>
      <c r="C2" s="1"/>
      <c r="D2" s="1"/>
      <c r="E2" s="57"/>
      <c r="F2" s="1" t="s">
        <v>1</v>
      </c>
      <c r="G2" s="1"/>
      <c r="H2" s="1" t="s">
        <v>2</v>
      </c>
      <c r="I2" s="1"/>
      <c r="K2" s="1" t="s">
        <v>4</v>
      </c>
      <c r="L2" s="1"/>
      <c r="M2" s="1"/>
      <c r="O2" s="1"/>
      <c r="R2" s="1" t="s">
        <v>3</v>
      </c>
      <c r="S2" s="3"/>
    </row>
    <row r="3" spans="1:27">
      <c r="U3" s="4"/>
    </row>
    <row r="9" spans="1:27" ht="75">
      <c r="A9" s="5" t="s">
        <v>5</v>
      </c>
      <c r="B9" s="5" t="s">
        <v>6</v>
      </c>
      <c r="C9" s="58" t="s">
        <v>7</v>
      </c>
      <c r="D9" s="58" t="s">
        <v>8</v>
      </c>
      <c r="E9" s="59" t="s">
        <v>9</v>
      </c>
      <c r="F9" s="58" t="s">
        <v>10</v>
      </c>
      <c r="G9" s="58" t="s">
        <v>11</v>
      </c>
      <c r="H9" s="58" t="s">
        <v>256</v>
      </c>
      <c r="I9" s="58" t="s">
        <v>13</v>
      </c>
      <c r="J9" s="58" t="s">
        <v>14</v>
      </c>
      <c r="K9" s="58" t="s">
        <v>15</v>
      </c>
      <c r="L9" s="58" t="s">
        <v>16</v>
      </c>
      <c r="M9" s="58" t="s">
        <v>17</v>
      </c>
      <c r="N9" s="58" t="s">
        <v>18</v>
      </c>
      <c r="O9" s="58" t="s">
        <v>19</v>
      </c>
      <c r="P9" s="58" t="s">
        <v>20</v>
      </c>
      <c r="Q9" s="58" t="s">
        <v>21</v>
      </c>
      <c r="R9" s="58" t="s">
        <v>22</v>
      </c>
      <c r="S9" s="58" t="s">
        <v>268</v>
      </c>
      <c r="T9" s="58" t="s">
        <v>269</v>
      </c>
      <c r="U9" s="58" t="s">
        <v>25</v>
      </c>
      <c r="V9" s="58" t="s">
        <v>26</v>
      </c>
      <c r="W9" s="58" t="s">
        <v>27</v>
      </c>
      <c r="X9" s="58" t="s">
        <v>28</v>
      </c>
      <c r="Y9" s="60" t="s">
        <v>270</v>
      </c>
      <c r="Z9" s="60" t="s">
        <v>271</v>
      </c>
      <c r="AA9" s="60" t="s">
        <v>31</v>
      </c>
    </row>
    <row r="10" spans="1:27">
      <c r="A10" s="61" t="s">
        <v>258</v>
      </c>
      <c r="B10" s="62" t="s">
        <v>213</v>
      </c>
      <c r="C10" s="62" t="s">
        <v>218</v>
      </c>
      <c r="D10" s="63">
        <v>7</v>
      </c>
      <c r="E10" s="64">
        <v>0.8</v>
      </c>
      <c r="F10" s="64">
        <v>0</v>
      </c>
      <c r="G10" s="64">
        <v>2</v>
      </c>
      <c r="H10" s="64">
        <v>0</v>
      </c>
      <c r="I10" s="64">
        <v>0</v>
      </c>
      <c r="J10" s="64">
        <v>1.8</v>
      </c>
      <c r="K10" s="64">
        <v>1</v>
      </c>
      <c r="L10" s="64">
        <v>2.8</v>
      </c>
      <c r="M10" s="65">
        <v>0.6428571428571429</v>
      </c>
      <c r="N10" s="64">
        <v>1.4</v>
      </c>
      <c r="O10" s="64">
        <v>4.2</v>
      </c>
      <c r="P10" s="64">
        <f>+D10/(G10+H10)</f>
        <v>3.5</v>
      </c>
      <c r="Q10" s="66">
        <v>-1269.8900000000001</v>
      </c>
      <c r="R10" s="66">
        <v>24918.920999999998</v>
      </c>
      <c r="S10" s="66">
        <v>8708.0319999999992</v>
      </c>
      <c r="T10" s="66">
        <v>3869</v>
      </c>
      <c r="U10" s="66">
        <v>504.72</v>
      </c>
      <c r="V10" s="66">
        <v>33626.953000000001</v>
      </c>
      <c r="W10" s="66">
        <v>32357.062999999998</v>
      </c>
      <c r="X10" s="66">
        <f t="shared" ref="X10:X40" si="0">+V10/D10</f>
        <v>4803.8504285714289</v>
      </c>
      <c r="Y10" s="66">
        <f t="shared" ref="Y10:Y40" si="1">+((V10-(T10+U10))/D10)</f>
        <v>4179.0332857142857</v>
      </c>
      <c r="Z10" s="66">
        <f t="shared" ref="Z10:Z40" si="2">+(W10-(U10+T10))/D10</f>
        <v>3997.620428571428</v>
      </c>
      <c r="AA10" s="66">
        <f t="shared" ref="AA10:AA40" si="3">+R10/D10</f>
        <v>3559.8458571428569</v>
      </c>
    </row>
    <row r="11" spans="1:27">
      <c r="A11" s="67" t="s">
        <v>258</v>
      </c>
      <c r="B11" s="68" t="s">
        <v>183</v>
      </c>
      <c r="C11" s="68" t="s">
        <v>185</v>
      </c>
      <c r="D11" s="69">
        <v>8</v>
      </c>
      <c r="E11" s="70">
        <v>0.85</v>
      </c>
      <c r="F11" s="70">
        <v>0</v>
      </c>
      <c r="G11" s="70">
        <v>2</v>
      </c>
      <c r="H11" s="70">
        <v>0</v>
      </c>
      <c r="I11" s="70">
        <v>0</v>
      </c>
      <c r="J11" s="70">
        <v>1.85</v>
      </c>
      <c r="K11" s="70">
        <v>1</v>
      </c>
      <c r="L11" s="70">
        <v>2.85</v>
      </c>
      <c r="M11" s="71">
        <v>0.64912280701754388</v>
      </c>
      <c r="N11" s="70">
        <v>3.25</v>
      </c>
      <c r="O11" s="70">
        <v>6.1</v>
      </c>
      <c r="P11" s="107">
        <f t="shared" ref="P11:P13" si="4">+D11/(G11+H11)</f>
        <v>4</v>
      </c>
      <c r="Q11" s="72">
        <v>-1214.1659999999999</v>
      </c>
      <c r="R11" s="72">
        <v>38618.639999999999</v>
      </c>
      <c r="S11" s="72">
        <v>22358.511999999999</v>
      </c>
      <c r="T11" s="72">
        <v>9648.6839999999993</v>
      </c>
      <c r="U11" s="72">
        <v>4096.2479999999996</v>
      </c>
      <c r="V11" s="72">
        <v>60977.152000000002</v>
      </c>
      <c r="W11" s="72">
        <v>59762.985999999997</v>
      </c>
      <c r="X11" s="72">
        <f t="shared" si="0"/>
        <v>7622.1440000000002</v>
      </c>
      <c r="Y11" s="72">
        <f t="shared" si="1"/>
        <v>5904.0275000000001</v>
      </c>
      <c r="Z11" s="72">
        <f t="shared" si="2"/>
        <v>5752.2567499999996</v>
      </c>
      <c r="AA11" s="72">
        <f t="shared" si="3"/>
        <v>4827.33</v>
      </c>
    </row>
    <row r="12" spans="1:27">
      <c r="A12" s="39" t="s">
        <v>258</v>
      </c>
      <c r="B12" s="62" t="s">
        <v>135</v>
      </c>
      <c r="C12" s="62" t="s">
        <v>136</v>
      </c>
      <c r="D12" s="63">
        <v>12</v>
      </c>
      <c r="E12" s="64">
        <v>0.7</v>
      </c>
      <c r="F12" s="64">
        <v>0</v>
      </c>
      <c r="G12" s="64">
        <v>2.4</v>
      </c>
      <c r="H12" s="64">
        <v>0</v>
      </c>
      <c r="I12" s="64">
        <v>0</v>
      </c>
      <c r="J12" s="64">
        <v>3.1</v>
      </c>
      <c r="K12" s="64">
        <v>1.4</v>
      </c>
      <c r="L12" s="64">
        <v>1.7</v>
      </c>
      <c r="M12" s="65">
        <v>0.55000000000000004</v>
      </c>
      <c r="N12" s="64">
        <v>4.9000000000000004</v>
      </c>
      <c r="O12" s="64">
        <v>8</v>
      </c>
      <c r="P12" s="64">
        <f t="shared" si="4"/>
        <v>5</v>
      </c>
      <c r="Q12" s="66">
        <v>-14364</v>
      </c>
      <c r="R12" s="66">
        <v>61728</v>
      </c>
      <c r="S12" s="66">
        <v>27263</v>
      </c>
      <c r="T12" s="66"/>
      <c r="U12" s="66"/>
      <c r="V12" s="66">
        <f>+S12+R12</f>
        <v>88991</v>
      </c>
      <c r="W12" s="66">
        <f>+V12+Q12</f>
        <v>74627</v>
      </c>
      <c r="X12" s="66">
        <f t="shared" si="0"/>
        <v>7415.916666666667</v>
      </c>
      <c r="Y12" s="66">
        <f t="shared" si="1"/>
        <v>7415.916666666667</v>
      </c>
      <c r="Z12" s="66">
        <f t="shared" si="2"/>
        <v>6218.916666666667</v>
      </c>
      <c r="AA12" s="66">
        <f t="shared" si="3"/>
        <v>5144</v>
      </c>
    </row>
    <row r="13" spans="1:27">
      <c r="A13" s="67" t="s">
        <v>258</v>
      </c>
      <c r="B13" s="68" t="s">
        <v>156</v>
      </c>
      <c r="C13" s="68" t="s">
        <v>157</v>
      </c>
      <c r="D13" s="69">
        <v>16</v>
      </c>
      <c r="E13" s="70">
        <v>0.75</v>
      </c>
      <c r="F13" s="70">
        <v>0</v>
      </c>
      <c r="G13" s="70">
        <v>4.6900000000000004</v>
      </c>
      <c r="H13" s="70">
        <v>0</v>
      </c>
      <c r="I13" s="70">
        <v>0</v>
      </c>
      <c r="J13" s="70">
        <v>1.75</v>
      </c>
      <c r="K13" s="70">
        <v>3.69</v>
      </c>
      <c r="L13" s="70">
        <v>5.44</v>
      </c>
      <c r="M13" s="71">
        <v>0.32169117647058826</v>
      </c>
      <c r="N13" s="70">
        <v>2.6</v>
      </c>
      <c r="O13" s="70">
        <v>8.0399999999999991</v>
      </c>
      <c r="P13" s="107">
        <f t="shared" si="4"/>
        <v>3.4115138592750531</v>
      </c>
      <c r="Q13" s="72">
        <v>-5085.4404347826085</v>
      </c>
      <c r="R13" s="72">
        <v>53993.668043478261</v>
      </c>
      <c r="S13" s="72">
        <v>13609.14656521739</v>
      </c>
      <c r="T13" s="72">
        <v>4804</v>
      </c>
      <c r="U13" s="72">
        <v>1156.0999999999999</v>
      </c>
      <c r="V13" s="72">
        <v>67602.814608695655</v>
      </c>
      <c r="W13" s="72">
        <v>62517.374173913049</v>
      </c>
      <c r="X13" s="72">
        <f t="shared" si="0"/>
        <v>4225.1759130434784</v>
      </c>
      <c r="Y13" s="72">
        <f t="shared" si="1"/>
        <v>3852.6696630434785</v>
      </c>
      <c r="Z13" s="72">
        <f t="shared" si="2"/>
        <v>3534.8296358695657</v>
      </c>
      <c r="AA13" s="72">
        <f t="shared" si="3"/>
        <v>3374.6042527173913</v>
      </c>
    </row>
    <row r="14" spans="1:27" s="16" customFormat="1">
      <c r="A14" s="47" t="s">
        <v>258</v>
      </c>
      <c r="B14" s="73" t="s">
        <v>272</v>
      </c>
      <c r="C14" s="73"/>
      <c r="D14" s="74">
        <f>+D13+D12+D11+D10</f>
        <v>43</v>
      </c>
      <c r="E14" s="75">
        <f t="shared" ref="E14:L14" si="5">+E13+E12+E11+E10</f>
        <v>3.0999999999999996</v>
      </c>
      <c r="F14" s="75">
        <f t="shared" si="5"/>
        <v>0</v>
      </c>
      <c r="G14" s="75">
        <f t="shared" si="5"/>
        <v>11.09</v>
      </c>
      <c r="H14" s="75">
        <f t="shared" si="5"/>
        <v>0</v>
      </c>
      <c r="I14" s="75">
        <f t="shared" si="5"/>
        <v>0</v>
      </c>
      <c r="J14" s="75">
        <f t="shared" si="5"/>
        <v>8.5</v>
      </c>
      <c r="K14" s="75">
        <f t="shared" si="5"/>
        <v>7.09</v>
      </c>
      <c r="L14" s="75">
        <f t="shared" si="5"/>
        <v>12.79</v>
      </c>
      <c r="M14" s="76">
        <f>+J14/L14</f>
        <v>0.6645817044566068</v>
      </c>
      <c r="N14" s="77">
        <f>+N13+N12+N11+N10</f>
        <v>12.15</v>
      </c>
      <c r="O14" s="77">
        <f>+O13+O12+O11+O10</f>
        <v>26.34</v>
      </c>
      <c r="P14" s="77">
        <f>+D14/(G14+H14)</f>
        <v>3.8773669972948603</v>
      </c>
      <c r="Q14" s="78">
        <f>+Q13+Q12+Q11+Q10</f>
        <v>-21933.49643478261</v>
      </c>
      <c r="R14" s="78">
        <f t="shared" ref="R14:W14" si="6">+R13+R12+R11+R10</f>
        <v>179259.22904347826</v>
      </c>
      <c r="S14" s="78">
        <f t="shared" si="6"/>
        <v>71938.690565217403</v>
      </c>
      <c r="T14" s="78">
        <f t="shared" si="6"/>
        <v>18321.684000000001</v>
      </c>
      <c r="U14" s="78">
        <f t="shared" si="6"/>
        <v>5757.0680000000002</v>
      </c>
      <c r="V14" s="78">
        <f t="shared" si="6"/>
        <v>251197.91960869567</v>
      </c>
      <c r="W14" s="78">
        <f t="shared" si="6"/>
        <v>229264.42317391303</v>
      </c>
      <c r="X14" s="78">
        <f t="shared" si="0"/>
        <v>5841.8120839231551</v>
      </c>
      <c r="Y14" s="78">
        <f t="shared" si="1"/>
        <v>5281.8411071789687</v>
      </c>
      <c r="Z14" s="78">
        <f t="shared" si="2"/>
        <v>4771.7597947421636</v>
      </c>
      <c r="AA14" s="78">
        <f t="shared" si="3"/>
        <v>4168.8192800808902</v>
      </c>
    </row>
    <row r="15" spans="1:27">
      <c r="A15" s="68" t="s">
        <v>146</v>
      </c>
      <c r="B15" s="68" t="s">
        <v>189</v>
      </c>
      <c r="C15" s="68" t="s">
        <v>190</v>
      </c>
      <c r="D15" s="69">
        <v>23</v>
      </c>
      <c r="E15" s="70">
        <v>1</v>
      </c>
      <c r="F15" s="70">
        <v>0</v>
      </c>
      <c r="G15" s="70">
        <v>3.21</v>
      </c>
      <c r="H15" s="70">
        <v>1</v>
      </c>
      <c r="I15" s="70">
        <v>0</v>
      </c>
      <c r="J15" s="70">
        <v>5.21</v>
      </c>
      <c r="K15" s="70">
        <v>0</v>
      </c>
      <c r="L15" s="70">
        <v>5.21</v>
      </c>
      <c r="M15" s="71">
        <v>1</v>
      </c>
      <c r="N15" s="70">
        <v>3.61</v>
      </c>
      <c r="O15" s="70">
        <v>8.82</v>
      </c>
      <c r="P15" s="70">
        <f>+D15/(G15+H15)</f>
        <v>5.4631828978622332</v>
      </c>
      <c r="Q15" s="72">
        <v>-8977.5774000000001</v>
      </c>
      <c r="R15" s="72">
        <v>46121.404199999997</v>
      </c>
      <c r="S15" s="72">
        <v>27338.8668</v>
      </c>
      <c r="T15" s="72">
        <v>26826.756000000001</v>
      </c>
      <c r="U15" s="72">
        <v>4544.585</v>
      </c>
      <c r="V15" s="72">
        <v>73460.270999999993</v>
      </c>
      <c r="W15" s="72">
        <v>64482.693599999991</v>
      </c>
      <c r="X15" s="72">
        <f t="shared" si="0"/>
        <v>3193.9248260869563</v>
      </c>
      <c r="Y15" s="72">
        <f t="shared" si="1"/>
        <v>1829.9534782608694</v>
      </c>
      <c r="Z15" s="72">
        <f t="shared" si="2"/>
        <v>1439.6240260869561</v>
      </c>
      <c r="AA15" s="72">
        <f t="shared" si="3"/>
        <v>2005.2784434782607</v>
      </c>
    </row>
    <row r="16" spans="1:27">
      <c r="A16" s="62" t="s">
        <v>146</v>
      </c>
      <c r="B16" s="62" t="s">
        <v>183</v>
      </c>
      <c r="C16" s="62" t="s">
        <v>186</v>
      </c>
      <c r="D16" s="63">
        <v>28</v>
      </c>
      <c r="E16" s="64">
        <v>0.8</v>
      </c>
      <c r="F16" s="64">
        <v>0.7</v>
      </c>
      <c r="G16" s="64">
        <v>5.95</v>
      </c>
      <c r="H16" s="64">
        <v>0</v>
      </c>
      <c r="I16" s="64">
        <v>0</v>
      </c>
      <c r="J16" s="64">
        <v>4.3</v>
      </c>
      <c r="K16" s="64">
        <v>3.15</v>
      </c>
      <c r="L16" s="64">
        <v>7.45</v>
      </c>
      <c r="M16" s="65">
        <v>0.57718120805369133</v>
      </c>
      <c r="N16" s="64">
        <v>3.7</v>
      </c>
      <c r="O16" s="64">
        <v>11.15</v>
      </c>
      <c r="P16" s="64">
        <f t="shared" ref="P16:P21" si="7">+D16/(G16+H16)</f>
        <v>4.7058823529411766</v>
      </c>
      <c r="Q16" s="66">
        <v>-6186.6059999999998</v>
      </c>
      <c r="R16" s="66">
        <v>138227.54199999999</v>
      </c>
      <c r="S16" s="66">
        <v>42288.845999999998</v>
      </c>
      <c r="T16" s="66">
        <v>16454.867999999999</v>
      </c>
      <c r="U16" s="66">
        <v>15163.482</v>
      </c>
      <c r="V16" s="66">
        <v>180516.38800000001</v>
      </c>
      <c r="W16" s="66">
        <v>174329.78200000001</v>
      </c>
      <c r="X16" s="66">
        <f t="shared" si="0"/>
        <v>6447.013857142857</v>
      </c>
      <c r="Y16" s="66">
        <f t="shared" si="1"/>
        <v>5317.7870714285718</v>
      </c>
      <c r="Z16" s="66">
        <f t="shared" si="2"/>
        <v>5096.8368571428573</v>
      </c>
      <c r="AA16" s="66">
        <f t="shared" si="3"/>
        <v>4936.6979285714278</v>
      </c>
    </row>
    <row r="17" spans="1:27">
      <c r="A17" s="68" t="s">
        <v>146</v>
      </c>
      <c r="B17" s="68" t="s">
        <v>207</v>
      </c>
      <c r="C17" s="68" t="s">
        <v>211</v>
      </c>
      <c r="D17" s="69">
        <v>31</v>
      </c>
      <c r="E17" s="70">
        <v>0.9</v>
      </c>
      <c r="F17" s="70">
        <v>0</v>
      </c>
      <c r="G17" s="70">
        <v>5.49</v>
      </c>
      <c r="H17" s="70">
        <v>0</v>
      </c>
      <c r="I17" s="70">
        <v>0</v>
      </c>
      <c r="J17" s="70">
        <v>2.89</v>
      </c>
      <c r="K17" s="70">
        <v>3.5</v>
      </c>
      <c r="L17" s="70">
        <v>6.3900000000000006</v>
      </c>
      <c r="M17" s="71">
        <v>0.45226917057902971</v>
      </c>
      <c r="N17" s="70">
        <v>3.2</v>
      </c>
      <c r="O17" s="70">
        <v>9.59</v>
      </c>
      <c r="P17" s="70">
        <f t="shared" si="7"/>
        <v>5.646630236794171</v>
      </c>
      <c r="Q17" s="72">
        <v>-4845.63</v>
      </c>
      <c r="R17" s="72">
        <v>84927.328999999998</v>
      </c>
      <c r="S17" s="72">
        <v>66417.657999999996</v>
      </c>
      <c r="T17" s="72">
        <v>36803.82</v>
      </c>
      <c r="U17" s="72">
        <v>0</v>
      </c>
      <c r="V17" s="72">
        <v>151344.98699999999</v>
      </c>
      <c r="W17" s="72">
        <v>146503.92000000001</v>
      </c>
      <c r="X17" s="72">
        <f t="shared" si="0"/>
        <v>4882.0963548387099</v>
      </c>
      <c r="Y17" s="72">
        <f t="shared" si="1"/>
        <v>3694.8763548387092</v>
      </c>
      <c r="Z17" s="72">
        <f t="shared" si="2"/>
        <v>3538.7129032258067</v>
      </c>
      <c r="AA17" s="72">
        <f t="shared" si="3"/>
        <v>2739.5912580645158</v>
      </c>
    </row>
    <row r="18" spans="1:27">
      <c r="A18" s="62" t="s">
        <v>146</v>
      </c>
      <c r="B18" s="62" t="s">
        <v>202</v>
      </c>
      <c r="C18" s="62" t="s">
        <v>204</v>
      </c>
      <c r="D18" s="63">
        <v>35</v>
      </c>
      <c r="E18" s="64">
        <v>0.8</v>
      </c>
      <c r="F18" s="64">
        <v>0</v>
      </c>
      <c r="G18" s="64">
        <v>7.75</v>
      </c>
      <c r="H18" s="64">
        <v>0</v>
      </c>
      <c r="I18" s="64">
        <v>0</v>
      </c>
      <c r="J18" s="64">
        <v>6.9</v>
      </c>
      <c r="K18" s="64">
        <v>1.65</v>
      </c>
      <c r="L18" s="64">
        <v>8.5500000000000007</v>
      </c>
      <c r="M18" s="65">
        <v>0.80701754385964908</v>
      </c>
      <c r="N18" s="64">
        <v>5.85</v>
      </c>
      <c r="O18" s="64">
        <v>14.4</v>
      </c>
      <c r="P18" s="64">
        <f t="shared" si="7"/>
        <v>4.5161290322580649</v>
      </c>
      <c r="Q18" s="66">
        <v>-9743.6029999999992</v>
      </c>
      <c r="R18" s="66">
        <v>145288.29300000001</v>
      </c>
      <c r="S18" s="66">
        <v>80681.89</v>
      </c>
      <c r="T18" s="66">
        <v>0</v>
      </c>
      <c r="U18" s="66">
        <v>36442.959000000003</v>
      </c>
      <c r="V18" s="66">
        <v>225970.18299999999</v>
      </c>
      <c r="W18" s="66">
        <v>216226.58</v>
      </c>
      <c r="X18" s="66">
        <f t="shared" si="0"/>
        <v>6456.2909428571429</v>
      </c>
      <c r="Y18" s="66">
        <f t="shared" si="1"/>
        <v>5415.0635428571422</v>
      </c>
      <c r="Z18" s="66">
        <f t="shared" si="2"/>
        <v>5136.6748857142857</v>
      </c>
      <c r="AA18" s="66">
        <f t="shared" si="3"/>
        <v>4151.0940857142859</v>
      </c>
    </row>
    <row r="19" spans="1:27">
      <c r="A19" s="68" t="s">
        <v>146</v>
      </c>
      <c r="B19" s="68" t="s">
        <v>172</v>
      </c>
      <c r="C19" s="68" t="s">
        <v>173</v>
      </c>
      <c r="D19" s="69">
        <v>35</v>
      </c>
      <c r="E19" s="70">
        <v>0.8</v>
      </c>
      <c r="F19" s="70">
        <v>0</v>
      </c>
      <c r="G19" s="70">
        <v>5.5</v>
      </c>
      <c r="H19" s="70">
        <v>0</v>
      </c>
      <c r="I19" s="70">
        <v>1</v>
      </c>
      <c r="J19" s="70">
        <v>6.5</v>
      </c>
      <c r="K19" s="70">
        <v>0.8</v>
      </c>
      <c r="L19" s="70">
        <v>7.3</v>
      </c>
      <c r="M19" s="71">
        <v>0.8904109589041096</v>
      </c>
      <c r="N19" s="70">
        <v>6.3</v>
      </c>
      <c r="O19" s="70">
        <v>13.6</v>
      </c>
      <c r="P19" s="70">
        <f t="shared" si="7"/>
        <v>6.3636363636363633</v>
      </c>
      <c r="Q19" s="72">
        <v>-10571.891</v>
      </c>
      <c r="R19" s="72">
        <v>110768.33500000001</v>
      </c>
      <c r="S19" s="72">
        <v>68680.53</v>
      </c>
      <c r="T19" s="72">
        <v>14466</v>
      </c>
      <c r="U19" s="72">
        <v>27542.136999999999</v>
      </c>
      <c r="V19" s="72">
        <v>179448.86499999999</v>
      </c>
      <c r="W19" s="72">
        <v>168876.97399999999</v>
      </c>
      <c r="X19" s="72">
        <f t="shared" si="0"/>
        <v>5127.1104285714282</v>
      </c>
      <c r="Y19" s="72">
        <f t="shared" si="1"/>
        <v>3926.8779428571429</v>
      </c>
      <c r="Z19" s="72">
        <f t="shared" si="2"/>
        <v>3624.8239142857137</v>
      </c>
      <c r="AA19" s="72">
        <f t="shared" si="3"/>
        <v>3164.8095714285714</v>
      </c>
    </row>
    <row r="20" spans="1:27">
      <c r="A20" s="62" t="s">
        <v>146</v>
      </c>
      <c r="B20" s="62" t="s">
        <v>213</v>
      </c>
      <c r="C20" s="62" t="s">
        <v>214</v>
      </c>
      <c r="D20" s="63">
        <v>36</v>
      </c>
      <c r="E20" s="64">
        <v>0.8</v>
      </c>
      <c r="F20" s="64">
        <v>0</v>
      </c>
      <c r="G20" s="64">
        <v>7.39</v>
      </c>
      <c r="H20" s="64">
        <v>0</v>
      </c>
      <c r="I20" s="64">
        <v>0</v>
      </c>
      <c r="J20" s="64">
        <v>5.88</v>
      </c>
      <c r="K20" s="64">
        <v>0.88</v>
      </c>
      <c r="L20" s="64">
        <v>8.19</v>
      </c>
      <c r="M20" s="65">
        <v>0.86982248520710059</v>
      </c>
      <c r="N20" s="64">
        <v>5.65</v>
      </c>
      <c r="O20" s="64">
        <v>12.41</v>
      </c>
      <c r="P20" s="64">
        <f t="shared" si="7"/>
        <v>4.8714479025710418</v>
      </c>
      <c r="Q20" s="66">
        <v>-7553.3739999999998</v>
      </c>
      <c r="R20" s="66">
        <v>120137.386</v>
      </c>
      <c r="S20" s="66">
        <v>45317.017999999996</v>
      </c>
      <c r="T20" s="66">
        <v>28822</v>
      </c>
      <c r="U20" s="66">
        <v>2289.328</v>
      </c>
      <c r="V20" s="66">
        <v>165454.40400000001</v>
      </c>
      <c r="W20" s="66">
        <v>157901.03</v>
      </c>
      <c r="X20" s="66">
        <f t="shared" si="0"/>
        <v>4595.9556666666667</v>
      </c>
      <c r="Y20" s="66">
        <f t="shared" si="1"/>
        <v>3731.7521111111109</v>
      </c>
      <c r="Z20" s="66">
        <f t="shared" si="2"/>
        <v>3521.9361666666664</v>
      </c>
      <c r="AA20" s="66">
        <f t="shared" si="3"/>
        <v>3337.149611111111</v>
      </c>
    </row>
    <row r="21" spans="1:27">
      <c r="A21" s="68" t="s">
        <v>146</v>
      </c>
      <c r="B21" s="79" t="s">
        <v>149</v>
      </c>
      <c r="C21" s="79" t="s">
        <v>150</v>
      </c>
      <c r="D21" s="69">
        <v>36</v>
      </c>
      <c r="E21" s="70">
        <v>0.75</v>
      </c>
      <c r="F21" s="70">
        <v>0</v>
      </c>
      <c r="G21" s="70">
        <v>6.36</v>
      </c>
      <c r="H21" s="70">
        <v>0.8</v>
      </c>
      <c r="I21" s="70">
        <v>0</v>
      </c>
      <c r="J21" s="70">
        <v>3.52</v>
      </c>
      <c r="K21" s="70">
        <v>4.3899999999999997</v>
      </c>
      <c r="L21" s="70">
        <v>7.91</v>
      </c>
      <c r="M21" s="71">
        <v>0.44500632111251581</v>
      </c>
      <c r="N21" s="70">
        <v>3.11</v>
      </c>
      <c r="O21" s="70">
        <v>11.02</v>
      </c>
      <c r="P21" s="70">
        <f t="shared" si="7"/>
        <v>5.027932960893855</v>
      </c>
      <c r="Q21" s="72">
        <v>-43874.932000000001</v>
      </c>
      <c r="R21" s="72">
        <v>116909.81779999999</v>
      </c>
      <c r="S21" s="72">
        <v>80039.842000000004</v>
      </c>
      <c r="T21" s="72">
        <v>23215.164000000001</v>
      </c>
      <c r="U21" s="72">
        <v>12250.888999999999</v>
      </c>
      <c r="V21" s="72">
        <v>196949.65980000002</v>
      </c>
      <c r="W21" s="72">
        <v>153074.72780000002</v>
      </c>
      <c r="X21" s="72">
        <f t="shared" si="0"/>
        <v>5470.8238833333344</v>
      </c>
      <c r="Y21" s="72">
        <f t="shared" si="1"/>
        <v>4485.6557444444443</v>
      </c>
      <c r="Z21" s="72">
        <f t="shared" si="2"/>
        <v>3266.9076333333342</v>
      </c>
      <c r="AA21" s="72">
        <f t="shared" si="3"/>
        <v>3247.4949388888886</v>
      </c>
    </row>
    <row r="22" spans="1:27" s="16" customFormat="1">
      <c r="A22" s="73" t="s">
        <v>146</v>
      </c>
      <c r="B22" s="73" t="s">
        <v>273</v>
      </c>
      <c r="C22" s="73"/>
      <c r="D22" s="74">
        <f>+D21+D20+D19+D18+D17+D15+D16</f>
        <v>224</v>
      </c>
      <c r="E22" s="75">
        <f t="shared" ref="E22:L22" si="8">+E21+E20+E19+E18+E17+E15+E16</f>
        <v>5.8500000000000005</v>
      </c>
      <c r="F22" s="75">
        <f t="shared" si="8"/>
        <v>0.7</v>
      </c>
      <c r="G22" s="75">
        <f t="shared" si="8"/>
        <v>41.650000000000006</v>
      </c>
      <c r="H22" s="75">
        <f t="shared" si="8"/>
        <v>1.8</v>
      </c>
      <c r="I22" s="75">
        <f t="shared" si="8"/>
        <v>1</v>
      </c>
      <c r="J22" s="75">
        <f t="shared" si="8"/>
        <v>35.200000000000003</v>
      </c>
      <c r="K22" s="75">
        <f t="shared" si="8"/>
        <v>14.37</v>
      </c>
      <c r="L22" s="75">
        <f t="shared" si="8"/>
        <v>51.000000000000007</v>
      </c>
      <c r="M22" s="76">
        <f>+J22/L22</f>
        <v>0.69019607843137254</v>
      </c>
      <c r="N22" s="77">
        <f>+N21+N20+N19+N18+N17+N16+N15</f>
        <v>31.419999999999995</v>
      </c>
      <c r="O22" s="77">
        <f>+O21+O20+O19+O18+O17+O16+O15</f>
        <v>80.990000000000009</v>
      </c>
      <c r="P22" s="77">
        <f>+D22/(G22+H22)</f>
        <v>5.1553509781357878</v>
      </c>
      <c r="Q22" s="78">
        <f>+Q21+Q20+Q19+Q18+Q17+Q16+Q15</f>
        <v>-91753.613400000002</v>
      </c>
      <c r="R22" s="78">
        <f t="shared" ref="R22:W22" si="9">+R21+R20+R19+R18+R17+R16+R15</f>
        <v>762380.10699999996</v>
      </c>
      <c r="S22" s="78">
        <f t="shared" si="9"/>
        <v>410764.65080000006</v>
      </c>
      <c r="T22" s="78">
        <f t="shared" si="9"/>
        <v>146588.60800000001</v>
      </c>
      <c r="U22" s="78">
        <f t="shared" si="9"/>
        <v>98233.38</v>
      </c>
      <c r="V22" s="78">
        <f t="shared" si="9"/>
        <v>1173144.7577999998</v>
      </c>
      <c r="W22" s="78">
        <f t="shared" si="9"/>
        <v>1081395.7074</v>
      </c>
      <c r="X22" s="78">
        <f t="shared" si="0"/>
        <v>5237.2533830357133</v>
      </c>
      <c r="Y22" s="78">
        <f t="shared" si="1"/>
        <v>4144.2980794642845</v>
      </c>
      <c r="Z22" s="78">
        <f t="shared" si="2"/>
        <v>3734.7041044642856</v>
      </c>
      <c r="AA22" s="78">
        <f t="shared" si="3"/>
        <v>3403.482620535714</v>
      </c>
    </row>
    <row r="23" spans="1:27">
      <c r="A23" s="68" t="s">
        <v>91</v>
      </c>
      <c r="B23" s="68" t="s">
        <v>250</v>
      </c>
      <c r="C23" s="68" t="s">
        <v>251</v>
      </c>
      <c r="D23" s="69">
        <v>53</v>
      </c>
      <c r="E23" s="70">
        <v>1</v>
      </c>
      <c r="F23" s="70">
        <v>1</v>
      </c>
      <c r="G23" s="70">
        <v>8.11</v>
      </c>
      <c r="H23" s="70">
        <v>0</v>
      </c>
      <c r="I23" s="70">
        <v>0</v>
      </c>
      <c r="J23" s="70">
        <v>6.53</v>
      </c>
      <c r="K23" s="70">
        <v>3.58</v>
      </c>
      <c r="L23" s="70">
        <v>10.11</v>
      </c>
      <c r="M23" s="71">
        <v>0.64589515331355096</v>
      </c>
      <c r="N23" s="70">
        <v>1.01</v>
      </c>
      <c r="O23" s="70">
        <v>11.12</v>
      </c>
      <c r="P23" s="70">
        <f>+D23/(G23+H23)</f>
        <v>6.5351418002466097</v>
      </c>
      <c r="Q23" s="72">
        <v>-5078.5590000000002</v>
      </c>
      <c r="R23" s="72">
        <v>109268.30100000001</v>
      </c>
      <c r="S23" s="72">
        <v>81366.884999999995</v>
      </c>
      <c r="T23" s="72">
        <v>15621.204</v>
      </c>
      <c r="U23" s="72">
        <v>15268.540999999999</v>
      </c>
      <c r="V23" s="72">
        <v>190635.18599999999</v>
      </c>
      <c r="W23" s="72">
        <v>185556.62700000001</v>
      </c>
      <c r="X23" s="72">
        <f t="shared" si="0"/>
        <v>3596.8903018867923</v>
      </c>
      <c r="Y23" s="72">
        <f t="shared" si="1"/>
        <v>3014.0649245283016</v>
      </c>
      <c r="Z23" s="72">
        <f t="shared" si="2"/>
        <v>2918.2430566037738</v>
      </c>
      <c r="AA23" s="72">
        <f t="shared" si="3"/>
        <v>2061.6660566037735</v>
      </c>
    </row>
    <row r="24" spans="1:27">
      <c r="A24" s="62" t="s">
        <v>91</v>
      </c>
      <c r="B24" s="62" t="s">
        <v>246</v>
      </c>
      <c r="C24" s="62" t="s">
        <v>247</v>
      </c>
      <c r="D24" s="63">
        <v>54</v>
      </c>
      <c r="E24" s="64">
        <v>0.8</v>
      </c>
      <c r="F24" s="64">
        <v>1</v>
      </c>
      <c r="G24" s="64">
        <v>7.43</v>
      </c>
      <c r="H24" s="64">
        <v>0</v>
      </c>
      <c r="I24" s="64">
        <v>1.8</v>
      </c>
      <c r="J24" s="64">
        <v>8.43</v>
      </c>
      <c r="K24" s="64">
        <v>2.6</v>
      </c>
      <c r="L24" s="64">
        <v>11.030000000000001</v>
      </c>
      <c r="M24" s="65">
        <v>0.76427923844061652</v>
      </c>
      <c r="N24" s="64">
        <v>7.63</v>
      </c>
      <c r="O24" s="64">
        <v>18.66</v>
      </c>
      <c r="P24" s="64">
        <f t="shared" ref="P24:P28" si="10">+D24/(G24+H24)</f>
        <v>7.2678331090174968</v>
      </c>
      <c r="Q24" s="66">
        <v>-3582.4879999999998</v>
      </c>
      <c r="R24" s="66">
        <v>153735.39600000001</v>
      </c>
      <c r="S24" s="66">
        <v>131831.20000000001</v>
      </c>
      <c r="T24" s="66">
        <v>38887.536</v>
      </c>
      <c r="U24" s="66">
        <v>18865.055</v>
      </c>
      <c r="V24" s="66">
        <v>285566.59600000002</v>
      </c>
      <c r="W24" s="66">
        <v>281984.10800000001</v>
      </c>
      <c r="X24" s="66">
        <f t="shared" si="0"/>
        <v>5288.2702962962967</v>
      </c>
      <c r="Y24" s="66">
        <f t="shared" si="1"/>
        <v>4218.7778703703707</v>
      </c>
      <c r="Z24" s="66">
        <f t="shared" si="2"/>
        <v>4152.4354999999996</v>
      </c>
      <c r="AA24" s="66">
        <f t="shared" si="3"/>
        <v>2846.9517777777778</v>
      </c>
    </row>
    <row r="25" spans="1:27">
      <c r="A25" s="68" t="s">
        <v>91</v>
      </c>
      <c r="B25" s="68" t="s">
        <v>231</v>
      </c>
      <c r="C25" s="68" t="s">
        <v>232</v>
      </c>
      <c r="D25" s="69">
        <v>61</v>
      </c>
      <c r="E25" s="70">
        <v>1</v>
      </c>
      <c r="F25" s="70">
        <v>1.1000000000000001</v>
      </c>
      <c r="G25" s="70">
        <v>7.1</v>
      </c>
      <c r="H25" s="70">
        <v>0</v>
      </c>
      <c r="I25" s="70">
        <v>0</v>
      </c>
      <c r="J25" s="70">
        <v>6.45</v>
      </c>
      <c r="K25" s="70">
        <v>2.75</v>
      </c>
      <c r="L25" s="70">
        <v>9.1999999999999993</v>
      </c>
      <c r="M25" s="71">
        <v>0.70108695652173925</v>
      </c>
      <c r="N25" s="70">
        <v>3.64</v>
      </c>
      <c r="O25" s="70">
        <v>12.84</v>
      </c>
      <c r="P25" s="70">
        <f t="shared" si="10"/>
        <v>8.591549295774648</v>
      </c>
      <c r="Q25" s="72">
        <v>-10795.12</v>
      </c>
      <c r="R25" s="72">
        <v>132069.649</v>
      </c>
      <c r="S25" s="72">
        <v>51779.373</v>
      </c>
      <c r="T25" s="72">
        <v>17750.475999999999</v>
      </c>
      <c r="U25" s="72">
        <v>16306.2</v>
      </c>
      <c r="V25" s="72">
        <v>183849.022</v>
      </c>
      <c r="W25" s="72">
        <v>173053.902</v>
      </c>
      <c r="X25" s="72">
        <f t="shared" si="0"/>
        <v>3013.9183934426228</v>
      </c>
      <c r="Y25" s="72">
        <f t="shared" si="1"/>
        <v>2455.6122295081964</v>
      </c>
      <c r="Z25" s="72">
        <f t="shared" si="2"/>
        <v>2278.6430491803276</v>
      </c>
      <c r="AA25" s="72">
        <f t="shared" si="3"/>
        <v>2165.076213114754</v>
      </c>
    </row>
    <row r="26" spans="1:27">
      <c r="A26" s="62" t="s">
        <v>91</v>
      </c>
      <c r="B26" s="62" t="s">
        <v>202</v>
      </c>
      <c r="C26" s="62" t="s">
        <v>203</v>
      </c>
      <c r="D26" s="63">
        <v>71</v>
      </c>
      <c r="E26" s="64">
        <v>0.7</v>
      </c>
      <c r="F26" s="64">
        <v>0</v>
      </c>
      <c r="G26" s="64">
        <v>9.31</v>
      </c>
      <c r="H26" s="64">
        <v>2.65</v>
      </c>
      <c r="I26" s="64">
        <v>1</v>
      </c>
      <c r="J26" s="64">
        <v>12.41</v>
      </c>
      <c r="K26" s="64">
        <v>1.25</v>
      </c>
      <c r="L26" s="64">
        <v>13.66</v>
      </c>
      <c r="M26" s="65">
        <v>0.90849194729136162</v>
      </c>
      <c r="N26" s="64">
        <v>9.64</v>
      </c>
      <c r="O26" s="64">
        <v>23.3</v>
      </c>
      <c r="P26" s="64">
        <f t="shared" si="10"/>
        <v>5.9364548494983271</v>
      </c>
      <c r="Q26" s="66">
        <v>-16681.758000000002</v>
      </c>
      <c r="R26" s="66">
        <v>201904.8</v>
      </c>
      <c r="S26" s="66">
        <v>91398.989000000001</v>
      </c>
      <c r="T26" s="66">
        <v>0</v>
      </c>
      <c r="U26" s="66">
        <v>31361.38</v>
      </c>
      <c r="V26" s="66">
        <v>293303.78899999999</v>
      </c>
      <c r="W26" s="66">
        <v>276622.03100000002</v>
      </c>
      <c r="X26" s="66">
        <f t="shared" si="0"/>
        <v>4131.0392816901403</v>
      </c>
      <c r="Y26" s="66">
        <f t="shared" si="1"/>
        <v>3689.3297042253521</v>
      </c>
      <c r="Z26" s="66">
        <f t="shared" si="2"/>
        <v>3454.3753661971832</v>
      </c>
      <c r="AA26" s="66">
        <f t="shared" si="3"/>
        <v>2843.7295774647887</v>
      </c>
    </row>
    <row r="27" spans="1:27">
      <c r="A27" s="68" t="s">
        <v>91</v>
      </c>
      <c r="B27" s="68" t="s">
        <v>139</v>
      </c>
      <c r="C27" s="68" t="s">
        <v>140</v>
      </c>
      <c r="D27" s="69">
        <v>82</v>
      </c>
      <c r="E27" s="70">
        <v>0.8</v>
      </c>
      <c r="F27" s="70">
        <v>1</v>
      </c>
      <c r="G27" s="70">
        <v>9.07</v>
      </c>
      <c r="H27" s="70">
        <v>0.33</v>
      </c>
      <c r="I27" s="70">
        <v>1</v>
      </c>
      <c r="J27" s="70">
        <v>9.19</v>
      </c>
      <c r="K27" s="70">
        <v>3.01</v>
      </c>
      <c r="L27" s="70">
        <v>12.200000000000001</v>
      </c>
      <c r="M27" s="71">
        <v>0.75327868852459012</v>
      </c>
      <c r="N27" s="70">
        <v>6.62</v>
      </c>
      <c r="O27" s="70">
        <v>18.82</v>
      </c>
      <c r="P27" s="70">
        <f t="shared" si="10"/>
        <v>8.7234042553191493</v>
      </c>
      <c r="Q27" s="72">
        <v>-13037.339</v>
      </c>
      <c r="R27" s="72">
        <v>184792.08499999999</v>
      </c>
      <c r="S27" s="72">
        <v>88088.186000000002</v>
      </c>
      <c r="T27" s="72">
        <v>28053.06</v>
      </c>
      <c r="U27" s="72">
        <v>34350.756999999998</v>
      </c>
      <c r="V27" s="72">
        <v>272880.27100000001</v>
      </c>
      <c r="W27" s="72">
        <v>259842.932</v>
      </c>
      <c r="X27" s="72">
        <f t="shared" si="0"/>
        <v>3327.8081829268294</v>
      </c>
      <c r="Y27" s="72">
        <f t="shared" si="1"/>
        <v>2566.7860243902442</v>
      </c>
      <c r="Z27" s="72">
        <f t="shared" si="2"/>
        <v>2407.7940853658533</v>
      </c>
      <c r="AA27" s="72">
        <f t="shared" si="3"/>
        <v>2253.562012195122</v>
      </c>
    </row>
    <row r="28" spans="1:27">
      <c r="A28" s="62" t="s">
        <v>91</v>
      </c>
      <c r="B28" s="62" t="s">
        <v>125</v>
      </c>
      <c r="C28" s="62" t="s">
        <v>126</v>
      </c>
      <c r="D28" s="63">
        <v>85</v>
      </c>
      <c r="E28" s="64">
        <v>1</v>
      </c>
      <c r="F28" s="64">
        <v>1</v>
      </c>
      <c r="G28" s="64">
        <v>8.8000000000000007</v>
      </c>
      <c r="H28" s="64">
        <v>0</v>
      </c>
      <c r="I28" s="64">
        <v>1</v>
      </c>
      <c r="J28" s="64">
        <v>11</v>
      </c>
      <c r="K28" s="64">
        <v>0.8</v>
      </c>
      <c r="L28" s="64">
        <v>11.8</v>
      </c>
      <c r="M28" s="65">
        <v>0.93220338983050843</v>
      </c>
      <c r="N28" s="64">
        <v>8.2200000000000006</v>
      </c>
      <c r="O28" s="64">
        <v>20.02</v>
      </c>
      <c r="P28" s="64">
        <f t="shared" si="10"/>
        <v>9.6590909090909083</v>
      </c>
      <c r="Q28" s="66">
        <v>-8609.2870000000003</v>
      </c>
      <c r="R28" s="66">
        <v>178546.997</v>
      </c>
      <c r="S28" s="66">
        <v>135320.245</v>
      </c>
      <c r="T28" s="66">
        <v>66845.604000000007</v>
      </c>
      <c r="U28" s="66">
        <v>29455.047999999999</v>
      </c>
      <c r="V28" s="66">
        <v>313867.24200000003</v>
      </c>
      <c r="W28" s="66">
        <v>305257.95500000002</v>
      </c>
      <c r="X28" s="66">
        <f t="shared" si="0"/>
        <v>3692.5557882352946</v>
      </c>
      <c r="Y28" s="66">
        <f t="shared" si="1"/>
        <v>2559.6069411764711</v>
      </c>
      <c r="Z28" s="66">
        <f t="shared" si="2"/>
        <v>2458.3212117647063</v>
      </c>
      <c r="AA28" s="66">
        <f t="shared" si="3"/>
        <v>2100.5529058823531</v>
      </c>
    </row>
    <row r="29" spans="1:27" s="16" customFormat="1">
      <c r="A29" s="80" t="s">
        <v>91</v>
      </c>
      <c r="B29" s="80" t="s">
        <v>274</v>
      </c>
      <c r="C29" s="80"/>
      <c r="D29" s="81">
        <f>+D28+D27+D26+D25+D24+D23</f>
        <v>406</v>
      </c>
      <c r="E29" s="82">
        <f t="shared" ref="E29:L29" si="11">+E28+E27+E26+E25+E24+E23</f>
        <v>5.3</v>
      </c>
      <c r="F29" s="82">
        <f t="shared" si="11"/>
        <v>5.0999999999999996</v>
      </c>
      <c r="G29" s="82">
        <f t="shared" si="11"/>
        <v>49.82</v>
      </c>
      <c r="H29" s="82">
        <f t="shared" si="11"/>
        <v>2.98</v>
      </c>
      <c r="I29" s="82">
        <f t="shared" si="11"/>
        <v>4.8</v>
      </c>
      <c r="J29" s="82">
        <f t="shared" si="11"/>
        <v>54.01</v>
      </c>
      <c r="K29" s="82">
        <f t="shared" si="11"/>
        <v>13.99</v>
      </c>
      <c r="L29" s="82">
        <f t="shared" si="11"/>
        <v>68</v>
      </c>
      <c r="M29" s="83">
        <f>+J29/L29</f>
        <v>0.79426470588235287</v>
      </c>
      <c r="N29" s="84">
        <f>+N28+N27+N26+N25+N24+N23</f>
        <v>36.76</v>
      </c>
      <c r="O29" s="84">
        <f>+O28+O27+O26+O25+O24+O23</f>
        <v>104.76</v>
      </c>
      <c r="P29" s="84">
        <f>+D29/(G29+H29)</f>
        <v>7.6893939393939394</v>
      </c>
      <c r="Q29" s="85">
        <f>+Q28+Q27+Q26+Q25+Q24+Q23</f>
        <v>-57784.551000000007</v>
      </c>
      <c r="R29" s="85">
        <f t="shared" ref="R29:W29" si="12">+R28+R27+R26+R25+R24+R23</f>
        <v>960317.22799999989</v>
      </c>
      <c r="S29" s="85">
        <f t="shared" si="12"/>
        <v>579784.87800000003</v>
      </c>
      <c r="T29" s="85">
        <f t="shared" si="12"/>
        <v>167157.88</v>
      </c>
      <c r="U29" s="85">
        <f t="shared" si="12"/>
        <v>145606.981</v>
      </c>
      <c r="V29" s="85">
        <f t="shared" si="12"/>
        <v>1540102.1059999999</v>
      </c>
      <c r="W29" s="85">
        <f t="shared" si="12"/>
        <v>1482317.5550000002</v>
      </c>
      <c r="X29" s="85">
        <f t="shared" si="0"/>
        <v>3793.3549408866993</v>
      </c>
      <c r="Y29" s="85">
        <f t="shared" si="1"/>
        <v>3022.9981403940883</v>
      </c>
      <c r="Z29" s="85">
        <f t="shared" si="2"/>
        <v>2880.6716600985224</v>
      </c>
      <c r="AA29" s="85">
        <f t="shared" si="3"/>
        <v>2365.3133694581279</v>
      </c>
    </row>
    <row r="30" spans="1:27">
      <c r="A30" s="62" t="s">
        <v>35</v>
      </c>
      <c r="B30" s="62" t="s">
        <v>103</v>
      </c>
      <c r="C30" s="62" t="s">
        <v>105</v>
      </c>
      <c r="D30" s="63">
        <v>105</v>
      </c>
      <c r="E30" s="64">
        <v>0.5</v>
      </c>
      <c r="F30" s="64">
        <v>0.5</v>
      </c>
      <c r="G30" s="64">
        <v>8.8000000000000007</v>
      </c>
      <c r="H30" s="64">
        <v>1</v>
      </c>
      <c r="I30" s="64">
        <v>0.5</v>
      </c>
      <c r="J30" s="64">
        <v>9.8000000000000007</v>
      </c>
      <c r="K30" s="64">
        <v>1.5</v>
      </c>
      <c r="L30" s="64">
        <v>11.3</v>
      </c>
      <c r="M30" s="65">
        <v>0.86725663716814161</v>
      </c>
      <c r="N30" s="64">
        <v>6.75</v>
      </c>
      <c r="O30" s="64">
        <v>18.05</v>
      </c>
      <c r="P30" s="64">
        <f>+D30/(G30+H30)</f>
        <v>10.714285714285714</v>
      </c>
      <c r="Q30" s="66">
        <v>-23289.135999999999</v>
      </c>
      <c r="R30" s="66">
        <v>204205.552</v>
      </c>
      <c r="S30" s="66">
        <v>96930.235000000001</v>
      </c>
      <c r="T30" s="66">
        <v>64792.178</v>
      </c>
      <c r="U30" s="66">
        <v>0</v>
      </c>
      <c r="V30" s="66">
        <v>301135.78700000001</v>
      </c>
      <c r="W30" s="66">
        <v>277846.65100000001</v>
      </c>
      <c r="X30" s="66">
        <f t="shared" si="0"/>
        <v>2867.9598761904763</v>
      </c>
      <c r="Y30" s="66">
        <f t="shared" si="1"/>
        <v>2250.891514285714</v>
      </c>
      <c r="Z30" s="66">
        <f t="shared" si="2"/>
        <v>2029.090219047619</v>
      </c>
      <c r="AA30" s="66">
        <f t="shared" si="3"/>
        <v>1944.8147809523809</v>
      </c>
    </row>
    <row r="31" spans="1:27">
      <c r="A31" s="68" t="s">
        <v>35</v>
      </c>
      <c r="B31" s="68" t="s">
        <v>192</v>
      </c>
      <c r="C31" s="68" t="s">
        <v>193</v>
      </c>
      <c r="D31" s="69">
        <v>155</v>
      </c>
      <c r="E31" s="70">
        <v>0.8</v>
      </c>
      <c r="F31" s="70">
        <v>0</v>
      </c>
      <c r="G31" s="70">
        <v>18.02</v>
      </c>
      <c r="H31" s="70">
        <v>1</v>
      </c>
      <c r="I31" s="70">
        <v>1</v>
      </c>
      <c r="J31" s="70">
        <v>19.79</v>
      </c>
      <c r="K31" s="70">
        <v>1.03</v>
      </c>
      <c r="L31" s="70">
        <v>20.82</v>
      </c>
      <c r="M31" s="71">
        <v>0.95052833813640725</v>
      </c>
      <c r="N31" s="70">
        <v>9.7899999999999991</v>
      </c>
      <c r="O31" s="70">
        <v>30.61</v>
      </c>
      <c r="P31" s="107">
        <f t="shared" ref="P31:P33" si="13">+D31/(G31+H31)</f>
        <v>8.1493165089379609</v>
      </c>
      <c r="Q31" s="72">
        <v>-18744.923999999999</v>
      </c>
      <c r="R31" s="72">
        <v>268827.38099999999</v>
      </c>
      <c r="S31" s="72">
        <v>138021.90599999999</v>
      </c>
      <c r="T31" s="72">
        <v>43734.767999999996</v>
      </c>
      <c r="U31" s="72">
        <v>39096.430999999997</v>
      </c>
      <c r="V31" s="72">
        <v>406849.28700000001</v>
      </c>
      <c r="W31" s="72">
        <v>388104.36300000001</v>
      </c>
      <c r="X31" s="72">
        <f t="shared" si="0"/>
        <v>2624.8341096774193</v>
      </c>
      <c r="Y31" s="72">
        <f t="shared" si="1"/>
        <v>2090.4392774193548</v>
      </c>
      <c r="Z31" s="72">
        <f t="shared" si="2"/>
        <v>1969.5042838709676</v>
      </c>
      <c r="AA31" s="72">
        <f t="shared" si="3"/>
        <v>1734.3702000000001</v>
      </c>
    </row>
    <row r="32" spans="1:27">
      <c r="A32" s="62" t="s">
        <v>35</v>
      </c>
      <c r="B32" s="62" t="s">
        <v>192</v>
      </c>
      <c r="C32" s="62" t="s">
        <v>193</v>
      </c>
      <c r="D32" s="63">
        <v>155</v>
      </c>
      <c r="E32" s="64">
        <v>0.8</v>
      </c>
      <c r="F32" s="64">
        <v>0</v>
      </c>
      <c r="G32" s="64">
        <v>18.02</v>
      </c>
      <c r="H32" s="64">
        <v>1</v>
      </c>
      <c r="I32" s="64">
        <v>1</v>
      </c>
      <c r="J32" s="64">
        <v>19.79</v>
      </c>
      <c r="K32" s="64">
        <v>1.03</v>
      </c>
      <c r="L32" s="64">
        <v>20.82</v>
      </c>
      <c r="M32" s="65">
        <v>0.95052833813640725</v>
      </c>
      <c r="N32" s="64">
        <v>9.7899999999999991</v>
      </c>
      <c r="O32" s="64">
        <v>30.61</v>
      </c>
      <c r="P32" s="64">
        <f t="shared" si="13"/>
        <v>8.1493165089379609</v>
      </c>
      <c r="Q32" s="66">
        <v>-18744.923999999999</v>
      </c>
      <c r="R32" s="66">
        <v>268827.38099999999</v>
      </c>
      <c r="S32" s="66">
        <v>138021.90599999999</v>
      </c>
      <c r="T32" s="66">
        <v>43734.767999999996</v>
      </c>
      <c r="U32" s="66">
        <v>39096.430999999997</v>
      </c>
      <c r="V32" s="66">
        <v>406849.28700000001</v>
      </c>
      <c r="W32" s="66">
        <v>388104.36300000001</v>
      </c>
      <c r="X32" s="66">
        <f t="shared" si="0"/>
        <v>2624.8341096774193</v>
      </c>
      <c r="Y32" s="66">
        <f t="shared" si="1"/>
        <v>2090.4392774193548</v>
      </c>
      <c r="Z32" s="66">
        <f t="shared" si="2"/>
        <v>1969.5042838709676</v>
      </c>
      <c r="AA32" s="66">
        <f t="shared" si="3"/>
        <v>1734.3702000000001</v>
      </c>
    </row>
    <row r="33" spans="1:27">
      <c r="A33" s="68" t="s">
        <v>35</v>
      </c>
      <c r="B33" s="68" t="s">
        <v>33</v>
      </c>
      <c r="C33" s="68" t="s">
        <v>36</v>
      </c>
      <c r="D33" s="69">
        <v>178</v>
      </c>
      <c r="E33" s="70">
        <v>0.75</v>
      </c>
      <c r="F33" s="70">
        <v>1</v>
      </c>
      <c r="G33" s="70">
        <v>15.94</v>
      </c>
      <c r="H33" s="70">
        <v>0</v>
      </c>
      <c r="I33" s="70">
        <v>0.88</v>
      </c>
      <c r="J33" s="70">
        <v>16.64</v>
      </c>
      <c r="K33" s="70">
        <v>1.93</v>
      </c>
      <c r="L33" s="70">
        <v>18.569999999999997</v>
      </c>
      <c r="M33" s="71">
        <v>0.89606892837910612</v>
      </c>
      <c r="N33" s="70">
        <v>22.28</v>
      </c>
      <c r="O33" s="70">
        <v>40.85</v>
      </c>
      <c r="P33" s="107">
        <f t="shared" si="13"/>
        <v>11.166875784190715</v>
      </c>
      <c r="Q33" s="72">
        <v>-10292.378000000001</v>
      </c>
      <c r="R33" s="72">
        <v>193357.92199999999</v>
      </c>
      <c r="S33" s="72">
        <v>89983.854000000007</v>
      </c>
      <c r="T33" s="72">
        <v>47674.773000000001</v>
      </c>
      <c r="U33" s="72">
        <v>0</v>
      </c>
      <c r="V33" s="72">
        <v>283341.77600000001</v>
      </c>
      <c r="W33" s="72">
        <v>273049.39799999999</v>
      </c>
      <c r="X33" s="72">
        <f t="shared" si="0"/>
        <v>1591.8077303370787</v>
      </c>
      <c r="Y33" s="72">
        <f t="shared" si="1"/>
        <v>1323.9719269662924</v>
      </c>
      <c r="Z33" s="72">
        <f t="shared" si="2"/>
        <v>1266.1495786516855</v>
      </c>
      <c r="AA33" s="72">
        <f t="shared" si="3"/>
        <v>1086.2804606741572</v>
      </c>
    </row>
    <row r="34" spans="1:27">
      <c r="A34" s="73" t="s">
        <v>35</v>
      </c>
      <c r="B34" s="73" t="s">
        <v>275</v>
      </c>
      <c r="C34" s="86"/>
      <c r="D34" s="74">
        <f>+D33+D32+D31+D30</f>
        <v>593</v>
      </c>
      <c r="E34" s="77">
        <f>+E33+E32+E31+E30</f>
        <v>2.85</v>
      </c>
      <c r="F34" s="77">
        <f t="shared" ref="F34:L34" si="14">+F33+F32+F31+F30</f>
        <v>1.5</v>
      </c>
      <c r="G34" s="77">
        <f t="shared" si="14"/>
        <v>60.78</v>
      </c>
      <c r="H34" s="77">
        <f t="shared" si="14"/>
        <v>3</v>
      </c>
      <c r="I34" s="77">
        <f t="shared" si="14"/>
        <v>3.38</v>
      </c>
      <c r="J34" s="77">
        <f t="shared" si="14"/>
        <v>66.02</v>
      </c>
      <c r="K34" s="77">
        <f t="shared" si="14"/>
        <v>5.49</v>
      </c>
      <c r="L34" s="77">
        <f t="shared" si="14"/>
        <v>71.510000000000005</v>
      </c>
      <c r="M34" s="76">
        <f>+J34/L34</f>
        <v>0.92322752062648572</v>
      </c>
      <c r="N34" s="77">
        <f>+N33+N32+N31+N30</f>
        <v>48.61</v>
      </c>
      <c r="O34" s="77">
        <f>+O33+O32+O31+O30</f>
        <v>120.12</v>
      </c>
      <c r="P34" s="77">
        <f>+D34/(G34+H34)</f>
        <v>9.2975854499843216</v>
      </c>
      <c r="Q34" s="78">
        <f>+Q33+Q32+Q31+Q30</f>
        <v>-71071.361999999994</v>
      </c>
      <c r="R34" s="78">
        <f t="shared" ref="R34:W34" si="15">+R33+R32+R31+R30</f>
        <v>935218.23599999992</v>
      </c>
      <c r="S34" s="78">
        <f t="shared" si="15"/>
        <v>462957.90099999995</v>
      </c>
      <c r="T34" s="78">
        <f t="shared" si="15"/>
        <v>199936.48700000002</v>
      </c>
      <c r="U34" s="78">
        <f t="shared" si="15"/>
        <v>78192.861999999994</v>
      </c>
      <c r="V34" s="78">
        <f t="shared" si="15"/>
        <v>1398176.1370000001</v>
      </c>
      <c r="W34" s="78">
        <f t="shared" si="15"/>
        <v>1327104.7749999999</v>
      </c>
      <c r="X34" s="78">
        <f t="shared" si="0"/>
        <v>2357.8012428330526</v>
      </c>
      <c r="Y34" s="78">
        <f t="shared" si="1"/>
        <v>1888.7804182124792</v>
      </c>
      <c r="Z34" s="78">
        <f t="shared" si="2"/>
        <v>1768.929892074199</v>
      </c>
      <c r="AA34" s="78">
        <f t="shared" si="3"/>
        <v>1577.0965193929171</v>
      </c>
    </row>
    <row r="35" spans="1:27">
      <c r="A35" s="68" t="s">
        <v>56</v>
      </c>
      <c r="B35" s="68" t="s">
        <v>103</v>
      </c>
      <c r="C35" s="68" t="s">
        <v>104</v>
      </c>
      <c r="D35" s="69">
        <v>250</v>
      </c>
      <c r="E35" s="70">
        <v>1</v>
      </c>
      <c r="F35" s="70">
        <v>0</v>
      </c>
      <c r="G35" s="70">
        <v>21.66</v>
      </c>
      <c r="H35" s="70">
        <v>3</v>
      </c>
      <c r="I35" s="70">
        <v>1</v>
      </c>
      <c r="J35" s="70">
        <v>21.31</v>
      </c>
      <c r="K35" s="70">
        <v>5.35</v>
      </c>
      <c r="L35" s="70">
        <v>26.66</v>
      </c>
      <c r="M35" s="71">
        <v>0.79932483120780196</v>
      </c>
      <c r="N35" s="70">
        <v>0</v>
      </c>
      <c r="O35" s="70">
        <v>26.66</v>
      </c>
      <c r="P35" s="70">
        <f>+D35/(G35+H35)</f>
        <v>10.137875101378752</v>
      </c>
      <c r="Q35" s="72">
        <v>-33924.512000000002</v>
      </c>
      <c r="R35" s="72">
        <v>348611.25799999997</v>
      </c>
      <c r="S35" s="72">
        <v>230695.00700000001</v>
      </c>
      <c r="T35" s="72">
        <v>156613.54399999999</v>
      </c>
      <c r="U35" s="72">
        <v>0</v>
      </c>
      <c r="V35" s="72">
        <v>579306.26500000001</v>
      </c>
      <c r="W35" s="72">
        <v>545381.75300000003</v>
      </c>
      <c r="X35" s="72">
        <f t="shared" si="0"/>
        <v>2317.2250600000002</v>
      </c>
      <c r="Y35" s="72">
        <f t="shared" si="1"/>
        <v>1690.770884</v>
      </c>
      <c r="Z35" s="72">
        <f t="shared" si="2"/>
        <v>1555.0728360000001</v>
      </c>
      <c r="AA35" s="72">
        <f t="shared" si="3"/>
        <v>1394.4450319999999</v>
      </c>
    </row>
    <row r="36" spans="1:27">
      <c r="A36" s="62" t="s">
        <v>56</v>
      </c>
      <c r="B36" s="62" t="s">
        <v>108</v>
      </c>
      <c r="C36" s="62" t="s">
        <v>114</v>
      </c>
      <c r="D36" s="63">
        <v>266</v>
      </c>
      <c r="E36" s="64">
        <v>1</v>
      </c>
      <c r="F36" s="64">
        <v>2</v>
      </c>
      <c r="G36" s="64">
        <v>26.19</v>
      </c>
      <c r="H36" s="64">
        <v>3</v>
      </c>
      <c r="I36" s="64">
        <v>2</v>
      </c>
      <c r="J36" s="64">
        <v>13.02</v>
      </c>
      <c r="K36" s="64">
        <v>21.17</v>
      </c>
      <c r="L36" s="64">
        <v>34.19</v>
      </c>
      <c r="M36" s="65">
        <v>0.38081310324656331</v>
      </c>
      <c r="N36" s="64">
        <v>13.61</v>
      </c>
      <c r="O36" s="64">
        <v>47.8</v>
      </c>
      <c r="P36" s="64">
        <f>+D36/(G36+H36)</f>
        <v>9.1127098321342928</v>
      </c>
      <c r="Q36" s="66">
        <v>-15203.630999999999</v>
      </c>
      <c r="R36" s="66">
        <v>308122.86200000002</v>
      </c>
      <c r="S36" s="66">
        <v>93642.816000000006</v>
      </c>
      <c r="T36" s="66">
        <v>0</v>
      </c>
      <c r="U36" s="66">
        <v>0</v>
      </c>
      <c r="V36" s="66">
        <v>401765.67800000001</v>
      </c>
      <c r="W36" s="66">
        <v>386562.04700000002</v>
      </c>
      <c r="X36" s="66">
        <f t="shared" si="0"/>
        <v>1510.3972857142858</v>
      </c>
      <c r="Y36" s="66">
        <f t="shared" si="1"/>
        <v>1510.3972857142858</v>
      </c>
      <c r="Z36" s="66">
        <f t="shared" si="2"/>
        <v>1453.2407781954887</v>
      </c>
      <c r="AA36" s="66">
        <f t="shared" si="3"/>
        <v>1158.3566240601504</v>
      </c>
    </row>
    <row r="37" spans="1:27">
      <c r="A37" s="80" t="s">
        <v>56</v>
      </c>
      <c r="B37" s="80" t="s">
        <v>276</v>
      </c>
      <c r="C37" s="87"/>
      <c r="D37" s="81">
        <f>+D36+D35</f>
        <v>516</v>
      </c>
      <c r="E37" s="84">
        <f>+E36+E35</f>
        <v>2</v>
      </c>
      <c r="F37" s="84">
        <f t="shared" ref="F37:L37" si="16">+F36+F35</f>
        <v>2</v>
      </c>
      <c r="G37" s="84">
        <f t="shared" si="16"/>
        <v>47.85</v>
      </c>
      <c r="H37" s="84">
        <f t="shared" si="16"/>
        <v>6</v>
      </c>
      <c r="I37" s="84">
        <f t="shared" si="16"/>
        <v>3</v>
      </c>
      <c r="J37" s="84">
        <f t="shared" si="16"/>
        <v>34.33</v>
      </c>
      <c r="K37" s="84">
        <f t="shared" si="16"/>
        <v>26.520000000000003</v>
      </c>
      <c r="L37" s="84">
        <f t="shared" si="16"/>
        <v>60.849999999999994</v>
      </c>
      <c r="M37" s="83">
        <f>+J37/L37</f>
        <v>0.56417419884963027</v>
      </c>
      <c r="N37" s="84">
        <f>+N36+N35</f>
        <v>13.61</v>
      </c>
      <c r="O37" s="84">
        <f>+O36+O35</f>
        <v>74.459999999999994</v>
      </c>
      <c r="P37" s="104">
        <f>+D37/(G37+H37)</f>
        <v>9.5821727019498599</v>
      </c>
      <c r="Q37" s="85">
        <f>+Q36+Q35</f>
        <v>-49128.143000000004</v>
      </c>
      <c r="R37" s="85">
        <f t="shared" ref="R37:W37" si="17">+R36+R35</f>
        <v>656734.12</v>
      </c>
      <c r="S37" s="85">
        <f t="shared" si="17"/>
        <v>324337.82300000003</v>
      </c>
      <c r="T37" s="85">
        <f t="shared" si="17"/>
        <v>156613.54399999999</v>
      </c>
      <c r="U37" s="85">
        <f t="shared" si="17"/>
        <v>0</v>
      </c>
      <c r="V37" s="85">
        <f t="shared" si="17"/>
        <v>981071.94299999997</v>
      </c>
      <c r="W37" s="85">
        <f t="shared" si="17"/>
        <v>931943.8</v>
      </c>
      <c r="X37" s="85">
        <f t="shared" si="0"/>
        <v>1901.3022151162791</v>
      </c>
      <c r="Y37" s="85">
        <f t="shared" si="1"/>
        <v>1597.7875949612403</v>
      </c>
      <c r="Z37" s="85">
        <f t="shared" si="2"/>
        <v>1502.578015503876</v>
      </c>
      <c r="AA37" s="85">
        <f t="shared" si="3"/>
        <v>1272.7405426356588</v>
      </c>
    </row>
    <row r="38" spans="1:27">
      <c r="A38" s="88" t="s">
        <v>39</v>
      </c>
      <c r="B38" s="88" t="s">
        <v>33</v>
      </c>
      <c r="C38" s="88" t="s">
        <v>42</v>
      </c>
      <c r="D38" s="89">
        <v>347</v>
      </c>
      <c r="E38" s="90">
        <v>0.5</v>
      </c>
      <c r="F38" s="90">
        <v>1</v>
      </c>
      <c r="G38" s="90">
        <v>32.08</v>
      </c>
      <c r="H38" s="90">
        <v>2</v>
      </c>
      <c r="I38" s="90">
        <v>3.8</v>
      </c>
      <c r="J38" s="90">
        <v>35.69</v>
      </c>
      <c r="K38" s="90">
        <v>3.69</v>
      </c>
      <c r="L38" s="90">
        <v>39.379999999999995</v>
      </c>
      <c r="M38" s="91">
        <v>0.90629761300152367</v>
      </c>
      <c r="N38" s="90">
        <v>20.69</v>
      </c>
      <c r="O38" s="103">
        <v>60.07</v>
      </c>
      <c r="P38" s="106">
        <f>+D38/(G38+H38)</f>
        <v>10.181924882629108</v>
      </c>
      <c r="Q38" s="92">
        <v>-21835.703000000001</v>
      </c>
      <c r="R38" s="92">
        <v>333471.04700000002</v>
      </c>
      <c r="S38" s="92">
        <v>305132.91399999999</v>
      </c>
      <c r="T38" s="92">
        <v>221384.17199999999</v>
      </c>
      <c r="U38" s="92">
        <v>0</v>
      </c>
      <c r="V38" s="92">
        <v>638603.96100000001</v>
      </c>
      <c r="W38" s="92">
        <v>616768.25800000003</v>
      </c>
      <c r="X38" s="92">
        <f t="shared" si="0"/>
        <v>1840.3572363112391</v>
      </c>
      <c r="Y38" s="92">
        <f t="shared" si="1"/>
        <v>1202.3625043227667</v>
      </c>
      <c r="Z38" s="92">
        <f t="shared" si="2"/>
        <v>1139.4354063400576</v>
      </c>
      <c r="AA38" s="92">
        <f t="shared" si="3"/>
        <v>961.01166282420752</v>
      </c>
    </row>
    <row r="39" spans="1:27">
      <c r="A39" s="80" t="s">
        <v>39</v>
      </c>
      <c r="B39" s="80" t="s">
        <v>277</v>
      </c>
      <c r="C39" s="87"/>
      <c r="D39" s="81">
        <v>347</v>
      </c>
      <c r="E39" s="84">
        <v>0.5</v>
      </c>
      <c r="F39" s="84">
        <v>1</v>
      </c>
      <c r="G39" s="84">
        <v>32.08</v>
      </c>
      <c r="H39" s="84">
        <v>2</v>
      </c>
      <c r="I39" s="84">
        <v>3.8</v>
      </c>
      <c r="J39" s="84">
        <v>35.69</v>
      </c>
      <c r="K39" s="84">
        <v>3.69</v>
      </c>
      <c r="L39" s="84">
        <v>39.379999999999995</v>
      </c>
      <c r="M39" s="83">
        <v>0.90629761300152367</v>
      </c>
      <c r="N39" s="84">
        <v>20.69</v>
      </c>
      <c r="O39" s="105">
        <v>60.07</v>
      </c>
      <c r="P39" s="108">
        <f>+D39/(G39+H39)</f>
        <v>10.181924882629108</v>
      </c>
      <c r="Q39" s="85">
        <v>-21835.703000000001</v>
      </c>
      <c r="R39" s="85">
        <v>333471.04700000002</v>
      </c>
      <c r="S39" s="85">
        <v>305132.91399999999</v>
      </c>
      <c r="T39" s="85">
        <v>221384.17199999999</v>
      </c>
      <c r="U39" s="85">
        <v>0</v>
      </c>
      <c r="V39" s="85">
        <v>638603.96100000001</v>
      </c>
      <c r="W39" s="85">
        <v>616768.25800000003</v>
      </c>
      <c r="X39" s="85">
        <f t="shared" si="0"/>
        <v>1840.3572363112391</v>
      </c>
      <c r="Y39" s="85">
        <f t="shared" si="1"/>
        <v>1202.3625043227667</v>
      </c>
      <c r="Z39" s="85">
        <f t="shared" si="2"/>
        <v>1139.4354063400576</v>
      </c>
      <c r="AA39" s="85">
        <f t="shared" si="3"/>
        <v>961.01166282420752</v>
      </c>
    </row>
    <row r="40" spans="1:27">
      <c r="A40" s="86"/>
      <c r="B40" s="73" t="s">
        <v>278</v>
      </c>
      <c r="C40" s="86"/>
      <c r="D40" s="78">
        <f>+D39+D37+D34+D29+D22+D14</f>
        <v>2129</v>
      </c>
      <c r="E40" s="77">
        <f t="shared" ref="E40:W40" si="18">+E39+E37+E34+E29+E22+E14</f>
        <v>19.600000000000001</v>
      </c>
      <c r="F40" s="77">
        <f t="shared" si="18"/>
        <v>10.299999999999999</v>
      </c>
      <c r="G40" s="77">
        <f t="shared" si="18"/>
        <v>243.27</v>
      </c>
      <c r="H40" s="77">
        <f t="shared" si="18"/>
        <v>15.780000000000001</v>
      </c>
      <c r="I40" s="77">
        <f t="shared" si="18"/>
        <v>15.98</v>
      </c>
      <c r="J40" s="77">
        <f t="shared" si="18"/>
        <v>233.75</v>
      </c>
      <c r="K40" s="77">
        <f t="shared" si="18"/>
        <v>71.150000000000006</v>
      </c>
      <c r="L40" s="77">
        <f t="shared" si="18"/>
        <v>303.53000000000003</v>
      </c>
      <c r="M40" s="76">
        <f>+J40/L40</f>
        <v>0.77010509669554894</v>
      </c>
      <c r="N40" s="77">
        <f t="shared" si="18"/>
        <v>163.23999999999998</v>
      </c>
      <c r="O40" s="77">
        <f t="shared" si="18"/>
        <v>466.74</v>
      </c>
      <c r="P40" s="109">
        <f>+D40/(G40+H40)</f>
        <v>8.2184906388728045</v>
      </c>
      <c r="Q40" s="78">
        <f t="shared" si="18"/>
        <v>-313506.86883478262</v>
      </c>
      <c r="R40" s="78">
        <f t="shared" si="18"/>
        <v>3827379.967043478</v>
      </c>
      <c r="S40" s="78">
        <f t="shared" si="18"/>
        <v>2154916.8573652171</v>
      </c>
      <c r="T40" s="78">
        <f t="shared" si="18"/>
        <v>910002.375</v>
      </c>
      <c r="U40" s="78">
        <f t="shared" si="18"/>
        <v>327790.29100000003</v>
      </c>
      <c r="V40" s="78">
        <f t="shared" si="18"/>
        <v>5982296.8244086951</v>
      </c>
      <c r="W40" s="78">
        <f t="shared" si="18"/>
        <v>5668794.5185739128</v>
      </c>
      <c r="X40" s="78">
        <f t="shared" si="0"/>
        <v>2809.9092646353665</v>
      </c>
      <c r="Y40" s="78">
        <f t="shared" si="1"/>
        <v>2228.5129912675879</v>
      </c>
      <c r="Z40" s="78">
        <f t="shared" si="2"/>
        <v>2081.2596771131575</v>
      </c>
      <c r="AA40" s="78">
        <f t="shared" si="3"/>
        <v>1797.7360108236157</v>
      </c>
    </row>
    <row r="45" spans="1:27">
      <c r="D45" s="8"/>
      <c r="F45" s="10"/>
      <c r="G45" s="10"/>
      <c r="H45" s="10"/>
      <c r="I45" s="10"/>
      <c r="J45" s="10"/>
      <c r="K45" s="10"/>
      <c r="L45" s="10"/>
      <c r="M45" s="11"/>
      <c r="N45" s="10"/>
      <c r="O45" s="10"/>
      <c r="P45" s="10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</sheetData>
  <pageMargins left="0.7" right="0.7" top="0.75" bottom="0.75" header="0.3" footer="0.3"/>
  <ignoredErrors>
    <ignoredError sqref="M38:O38 M40:N40 M14:P14 M15:O15 M16:O21 M22:P22 M23:O23 M24:O28 M29:P29 M30:O30 M31:O33 M34:P34 M35:O35 M36:O36 M37:O37 P37:P40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</vt:lpstr>
      <vt:lpstr>Grunntafla</vt:lpstr>
      <vt:lpstr>Filter</vt:lpstr>
      <vt:lpstr>Samreknir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Valgerður Freyja Ágústsdóttir</dc:creator>
  <cp:lastModifiedBy>Valgerður Freyja Ágústsdóttir</cp:lastModifiedBy>
  <dcterms:created xsi:type="dcterms:W3CDTF">2021-10-28T15:06:20Z</dcterms:created>
  <dcterms:modified xsi:type="dcterms:W3CDTF">2021-12-21T09:53:39Z</dcterms:modified>
</cp:coreProperties>
</file>