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Hag- og upplysingasvid\Hagdeild\Skólaskýrslan\Uppl um skóla 2020\"/>
    </mc:Choice>
  </mc:AlternateContent>
  <xr:revisionPtr revIDLastSave="0" documentId="13_ncr:1_{86074B37-4163-4EA8-BC28-22AA145D744F}" xr6:coauthVersionLast="45" xr6:coauthVersionMax="45" xr10:uidLastSave="{00000000-0000-0000-0000-000000000000}"/>
  <bookViews>
    <workbookView xWindow="-120" yWindow="-120" windowWidth="29040" windowHeight="15840" activeTab="3" xr2:uid="{5AABEEF0-7B75-4738-92A0-59966910A9CB}"/>
  </bookViews>
  <sheets>
    <sheet name="PIVOT" sheetId="6" r:id="rId1"/>
    <sheet name="grunntafla" sheetId="1" r:id="rId2"/>
    <sheet name="Filter" sheetId="2" r:id="rId3"/>
    <sheet name="Samreknir leikskólar" sheetId="3" r:id="rId4"/>
  </sheets>
  <definedNames>
    <definedName name="_xlnm._FilterDatabase" localSheetId="2" hidden="1">Filter!$A$8:$B$232</definedName>
  </definedNames>
  <calcPr calcId="191029"/>
  <pivotCaches>
    <pivotCache cacheId="1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3" l="1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9" i="3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9" i="2"/>
  <c r="T225" i="1"/>
  <c r="T224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9" i="1"/>
  <c r="W142" i="2" l="1"/>
  <c r="V142" i="2"/>
  <c r="Y142" i="2" s="1"/>
  <c r="U142" i="2"/>
  <c r="X142" i="2" s="1"/>
  <c r="G142" i="2"/>
  <c r="F142" i="2"/>
  <c r="H142" i="2" s="1"/>
  <c r="H42" i="3" l="1"/>
  <c r="G42" i="3"/>
  <c r="M42" i="3"/>
  <c r="L42" i="3"/>
  <c r="K42" i="3"/>
  <c r="J42" i="3"/>
  <c r="I42" i="3"/>
  <c r="F42" i="3"/>
  <c r="E42" i="3"/>
  <c r="D42" i="3"/>
  <c r="Y41" i="3"/>
  <c r="X41" i="3"/>
  <c r="W41" i="3"/>
  <c r="V41" i="3"/>
  <c r="U41" i="3"/>
  <c r="R39" i="3"/>
  <c r="S39" i="3" s="1"/>
  <c r="S41" i="3" s="1"/>
  <c r="O41" i="3"/>
  <c r="P41" i="3"/>
  <c r="Q41" i="3"/>
  <c r="R123" i="1"/>
  <c r="S123" i="1" s="1"/>
  <c r="R192" i="2"/>
  <c r="R215" i="2" s="1"/>
  <c r="N41" i="3"/>
  <c r="M41" i="3"/>
  <c r="H41" i="3"/>
  <c r="G41" i="3"/>
  <c r="L41" i="3"/>
  <c r="K41" i="3"/>
  <c r="J41" i="3"/>
  <c r="I41" i="3"/>
  <c r="F41" i="3"/>
  <c r="E41" i="3"/>
  <c r="D41" i="3"/>
  <c r="Y37" i="3"/>
  <c r="X36" i="3"/>
  <c r="X37" i="3"/>
  <c r="W36" i="3"/>
  <c r="W37" i="3"/>
  <c r="V36" i="3"/>
  <c r="Y36" i="3" s="1"/>
  <c r="V37" i="3"/>
  <c r="U36" i="3"/>
  <c r="U37" i="3"/>
  <c r="O38" i="3"/>
  <c r="W38" i="3" s="1"/>
  <c r="P38" i="3"/>
  <c r="U38" i="3" s="1"/>
  <c r="X38" i="3" s="1"/>
  <c r="Q38" i="3"/>
  <c r="Q42" i="3" s="1"/>
  <c r="R38" i="3"/>
  <c r="R42" i="3" s="1"/>
  <c r="S38" i="3"/>
  <c r="N38" i="3"/>
  <c r="N42" i="3" s="1"/>
  <c r="M38" i="3"/>
  <c r="L38" i="3"/>
  <c r="K38" i="3"/>
  <c r="J38" i="3"/>
  <c r="I38" i="3"/>
  <c r="F38" i="3"/>
  <c r="E38" i="3"/>
  <c r="D38" i="3"/>
  <c r="Y34" i="3"/>
  <c r="X34" i="3"/>
  <c r="W34" i="3"/>
  <c r="V34" i="3"/>
  <c r="U34" i="3"/>
  <c r="O34" i="3"/>
  <c r="P34" i="3"/>
  <c r="Q34" i="3"/>
  <c r="R34" i="3"/>
  <c r="S34" i="3"/>
  <c r="N34" i="3"/>
  <c r="M34" i="3"/>
  <c r="L34" i="3"/>
  <c r="K34" i="3"/>
  <c r="J34" i="3"/>
  <c r="G34" i="3" s="1"/>
  <c r="I34" i="3"/>
  <c r="E34" i="3"/>
  <c r="D34" i="3"/>
  <c r="O30" i="3"/>
  <c r="P30" i="3"/>
  <c r="Q30" i="3"/>
  <c r="R30" i="3"/>
  <c r="S30" i="3"/>
  <c r="N30" i="3"/>
  <c r="M30" i="3"/>
  <c r="L30" i="3"/>
  <c r="K30" i="3"/>
  <c r="J30" i="3"/>
  <c r="I30" i="3"/>
  <c r="E30" i="3"/>
  <c r="D30" i="3"/>
  <c r="W40" i="3"/>
  <c r="V40" i="3"/>
  <c r="Y40" i="3" s="1"/>
  <c r="U40" i="3"/>
  <c r="X40" i="3" s="1"/>
  <c r="G40" i="3"/>
  <c r="F40" i="3"/>
  <c r="H40" i="3" s="1"/>
  <c r="W33" i="3"/>
  <c r="V33" i="3"/>
  <c r="Y33" i="3" s="1"/>
  <c r="U33" i="3"/>
  <c r="X33" i="3" s="1"/>
  <c r="G33" i="3"/>
  <c r="F33" i="3"/>
  <c r="H33" i="3" s="1"/>
  <c r="W32" i="3"/>
  <c r="V32" i="3"/>
  <c r="Y32" i="3" s="1"/>
  <c r="U32" i="3"/>
  <c r="X32" i="3" s="1"/>
  <c r="G32" i="3"/>
  <c r="F32" i="3"/>
  <c r="H32" i="3" s="1"/>
  <c r="W35" i="3"/>
  <c r="V35" i="3"/>
  <c r="Y35" i="3" s="1"/>
  <c r="U35" i="3"/>
  <c r="X35" i="3" s="1"/>
  <c r="G35" i="3"/>
  <c r="F35" i="3"/>
  <c r="H35" i="3" s="1"/>
  <c r="W31" i="3"/>
  <c r="V31" i="3"/>
  <c r="Y31" i="3" s="1"/>
  <c r="U31" i="3"/>
  <c r="X31" i="3" s="1"/>
  <c r="G31" i="3"/>
  <c r="F31" i="3"/>
  <c r="H31" i="3" s="1"/>
  <c r="W29" i="3"/>
  <c r="V29" i="3"/>
  <c r="Y29" i="3" s="1"/>
  <c r="U29" i="3"/>
  <c r="X29" i="3" s="1"/>
  <c r="G29" i="3"/>
  <c r="F29" i="3"/>
  <c r="H29" i="3" s="1"/>
  <c r="W28" i="3"/>
  <c r="V28" i="3"/>
  <c r="Y28" i="3" s="1"/>
  <c r="U28" i="3"/>
  <c r="X28" i="3" s="1"/>
  <c r="G28" i="3"/>
  <c r="F28" i="3"/>
  <c r="H28" i="3" s="1"/>
  <c r="W22" i="3"/>
  <c r="V22" i="3"/>
  <c r="Y22" i="3" s="1"/>
  <c r="U22" i="3"/>
  <c r="X22" i="3" s="1"/>
  <c r="G22" i="3"/>
  <c r="F22" i="3"/>
  <c r="H22" i="3" s="1"/>
  <c r="W21" i="3"/>
  <c r="V21" i="3"/>
  <c r="Y21" i="3" s="1"/>
  <c r="U21" i="3"/>
  <c r="X21" i="3" s="1"/>
  <c r="G21" i="3"/>
  <c r="F21" i="3"/>
  <c r="H21" i="3" s="1"/>
  <c r="W20" i="3"/>
  <c r="V20" i="3"/>
  <c r="Y20" i="3" s="1"/>
  <c r="U20" i="3"/>
  <c r="X20" i="3" s="1"/>
  <c r="G20" i="3"/>
  <c r="F20" i="3"/>
  <c r="H20" i="3" s="1"/>
  <c r="W19" i="3"/>
  <c r="V19" i="3"/>
  <c r="Y19" i="3" s="1"/>
  <c r="U19" i="3"/>
  <c r="X19" i="3" s="1"/>
  <c r="G19" i="3"/>
  <c r="F19" i="3"/>
  <c r="H19" i="3" s="1"/>
  <c r="W18" i="3"/>
  <c r="V18" i="3"/>
  <c r="Y18" i="3" s="1"/>
  <c r="U18" i="3"/>
  <c r="X18" i="3" s="1"/>
  <c r="G18" i="3"/>
  <c r="F18" i="3"/>
  <c r="H18" i="3" s="1"/>
  <c r="W17" i="3"/>
  <c r="V17" i="3"/>
  <c r="Y17" i="3" s="1"/>
  <c r="U17" i="3"/>
  <c r="X17" i="3" s="1"/>
  <c r="G17" i="3"/>
  <c r="F17" i="3"/>
  <c r="H17" i="3" s="1"/>
  <c r="W16" i="3"/>
  <c r="V16" i="3"/>
  <c r="Y16" i="3" s="1"/>
  <c r="U16" i="3"/>
  <c r="X16" i="3" s="1"/>
  <c r="G16" i="3"/>
  <c r="F16" i="3"/>
  <c r="H16" i="3" s="1"/>
  <c r="W15" i="3"/>
  <c r="V15" i="3"/>
  <c r="Y15" i="3" s="1"/>
  <c r="U15" i="3"/>
  <c r="X15" i="3" s="1"/>
  <c r="G15" i="3"/>
  <c r="F15" i="3"/>
  <c r="H15" i="3" s="1"/>
  <c r="W14" i="3"/>
  <c r="V14" i="3"/>
  <c r="Y14" i="3" s="1"/>
  <c r="U14" i="3"/>
  <c r="X14" i="3" s="1"/>
  <c r="G14" i="3"/>
  <c r="F14" i="3"/>
  <c r="H14" i="3" s="1"/>
  <c r="W13" i="3"/>
  <c r="V13" i="3"/>
  <c r="Y13" i="3" s="1"/>
  <c r="U13" i="3"/>
  <c r="X13" i="3" s="1"/>
  <c r="G13" i="3"/>
  <c r="F13" i="3"/>
  <c r="H13" i="3" s="1"/>
  <c r="W12" i="3"/>
  <c r="V12" i="3"/>
  <c r="Y12" i="3" s="1"/>
  <c r="U12" i="3"/>
  <c r="X12" i="3" s="1"/>
  <c r="G12" i="3"/>
  <c r="F12" i="3"/>
  <c r="H12" i="3" s="1"/>
  <c r="W11" i="3"/>
  <c r="V11" i="3"/>
  <c r="Y11" i="3" s="1"/>
  <c r="U11" i="3"/>
  <c r="X11" i="3" s="1"/>
  <c r="G11" i="3"/>
  <c r="F11" i="3"/>
  <c r="H11" i="3" s="1"/>
  <c r="W10" i="3"/>
  <c r="V10" i="3"/>
  <c r="Y10" i="3" s="1"/>
  <c r="U10" i="3"/>
  <c r="X10" i="3" s="1"/>
  <c r="G10" i="3"/>
  <c r="F10" i="3"/>
  <c r="H10" i="3" s="1"/>
  <c r="W9" i="3"/>
  <c r="V9" i="3"/>
  <c r="Y9" i="3" s="1"/>
  <c r="U9" i="3"/>
  <c r="X9" i="3" s="1"/>
  <c r="G9" i="3"/>
  <c r="F9" i="3"/>
  <c r="H9" i="3" s="1"/>
  <c r="Q225" i="1"/>
  <c r="P225" i="1"/>
  <c r="O225" i="1"/>
  <c r="N225" i="1"/>
  <c r="M225" i="1"/>
  <c r="L225" i="1"/>
  <c r="K225" i="1"/>
  <c r="J225" i="1"/>
  <c r="I225" i="1"/>
  <c r="E225" i="1"/>
  <c r="D231" i="2"/>
  <c r="D215" i="2"/>
  <c r="D163" i="2"/>
  <c r="D225" i="1"/>
  <c r="O231" i="2"/>
  <c r="P231" i="2"/>
  <c r="Q231" i="2"/>
  <c r="R231" i="2"/>
  <c r="S231" i="2"/>
  <c r="N231" i="2"/>
  <c r="M231" i="2"/>
  <c r="L231" i="2"/>
  <c r="K231" i="2"/>
  <c r="J231" i="2"/>
  <c r="I231" i="2"/>
  <c r="E231" i="2"/>
  <c r="O215" i="2"/>
  <c r="P215" i="2"/>
  <c r="Q215" i="2"/>
  <c r="N215" i="2"/>
  <c r="M215" i="2"/>
  <c r="L215" i="2"/>
  <c r="K215" i="2"/>
  <c r="J215" i="2"/>
  <c r="I215" i="2"/>
  <c r="E215" i="2"/>
  <c r="O163" i="2"/>
  <c r="P163" i="2"/>
  <c r="Q163" i="2"/>
  <c r="R163" i="2"/>
  <c r="S163" i="2"/>
  <c r="N163" i="2"/>
  <c r="M163" i="2"/>
  <c r="L163" i="2"/>
  <c r="K163" i="2"/>
  <c r="J163" i="2"/>
  <c r="I163" i="2"/>
  <c r="E163" i="2"/>
  <c r="O88" i="2"/>
  <c r="P88" i="2"/>
  <c r="Q88" i="2"/>
  <c r="N88" i="2"/>
  <c r="M88" i="2"/>
  <c r="L88" i="2"/>
  <c r="K88" i="2"/>
  <c r="J88" i="2"/>
  <c r="I88" i="2"/>
  <c r="E88" i="2"/>
  <c r="O48" i="2"/>
  <c r="P48" i="2"/>
  <c r="Q48" i="2"/>
  <c r="R48" i="2"/>
  <c r="S48" i="2"/>
  <c r="N48" i="2"/>
  <c r="M48" i="2"/>
  <c r="L48" i="2"/>
  <c r="K48" i="2"/>
  <c r="J48" i="2"/>
  <c r="I48" i="2"/>
  <c r="E48" i="2"/>
  <c r="D88" i="2"/>
  <c r="D48" i="2"/>
  <c r="W230" i="2"/>
  <c r="V230" i="2"/>
  <c r="Y230" i="2" s="1"/>
  <c r="U230" i="2"/>
  <c r="X230" i="2" s="1"/>
  <c r="G230" i="2"/>
  <c r="F230" i="2"/>
  <c r="H230" i="2" s="1"/>
  <c r="W229" i="2"/>
  <c r="V229" i="2"/>
  <c r="Y229" i="2" s="1"/>
  <c r="U229" i="2"/>
  <c r="X229" i="2" s="1"/>
  <c r="G229" i="2"/>
  <c r="F229" i="2"/>
  <c r="H229" i="2" s="1"/>
  <c r="W228" i="2"/>
  <c r="V228" i="2"/>
  <c r="Y228" i="2" s="1"/>
  <c r="U228" i="2"/>
  <c r="X228" i="2" s="1"/>
  <c r="G228" i="2"/>
  <c r="F228" i="2"/>
  <c r="H228" i="2" s="1"/>
  <c r="W227" i="2"/>
  <c r="V227" i="2"/>
  <c r="Y227" i="2" s="1"/>
  <c r="U227" i="2"/>
  <c r="X227" i="2" s="1"/>
  <c r="G227" i="2"/>
  <c r="F227" i="2"/>
  <c r="H227" i="2" s="1"/>
  <c r="W226" i="2"/>
  <c r="V226" i="2"/>
  <c r="Y226" i="2" s="1"/>
  <c r="U226" i="2"/>
  <c r="X226" i="2" s="1"/>
  <c r="G226" i="2"/>
  <c r="F226" i="2"/>
  <c r="H226" i="2" s="1"/>
  <c r="W225" i="2"/>
  <c r="V225" i="2"/>
  <c r="Y225" i="2" s="1"/>
  <c r="U225" i="2"/>
  <c r="X225" i="2" s="1"/>
  <c r="G225" i="2"/>
  <c r="F225" i="2"/>
  <c r="H225" i="2" s="1"/>
  <c r="W224" i="2"/>
  <c r="V224" i="2"/>
  <c r="Y224" i="2" s="1"/>
  <c r="U224" i="2"/>
  <c r="X224" i="2" s="1"/>
  <c r="G224" i="2"/>
  <c r="F224" i="2"/>
  <c r="H224" i="2" s="1"/>
  <c r="W223" i="2"/>
  <c r="V223" i="2"/>
  <c r="Y223" i="2" s="1"/>
  <c r="U223" i="2"/>
  <c r="X223" i="2" s="1"/>
  <c r="G223" i="2"/>
  <c r="F223" i="2"/>
  <c r="H223" i="2" s="1"/>
  <c r="W222" i="2"/>
  <c r="V222" i="2"/>
  <c r="Y222" i="2" s="1"/>
  <c r="U222" i="2"/>
  <c r="X222" i="2" s="1"/>
  <c r="G222" i="2"/>
  <c r="F222" i="2"/>
  <c r="H222" i="2" s="1"/>
  <c r="W221" i="2"/>
  <c r="V221" i="2"/>
  <c r="Y221" i="2" s="1"/>
  <c r="U221" i="2"/>
  <c r="X221" i="2" s="1"/>
  <c r="G221" i="2"/>
  <c r="F221" i="2"/>
  <c r="H221" i="2" s="1"/>
  <c r="W220" i="2"/>
  <c r="V220" i="2"/>
  <c r="Y220" i="2" s="1"/>
  <c r="U220" i="2"/>
  <c r="X220" i="2" s="1"/>
  <c r="G220" i="2"/>
  <c r="F220" i="2"/>
  <c r="H220" i="2" s="1"/>
  <c r="W219" i="2"/>
  <c r="V219" i="2"/>
  <c r="Y219" i="2" s="1"/>
  <c r="U219" i="2"/>
  <c r="X219" i="2" s="1"/>
  <c r="G219" i="2"/>
  <c r="F219" i="2"/>
  <c r="H219" i="2" s="1"/>
  <c r="W218" i="2"/>
  <c r="V218" i="2"/>
  <c r="Y218" i="2" s="1"/>
  <c r="U218" i="2"/>
  <c r="X218" i="2" s="1"/>
  <c r="G218" i="2"/>
  <c r="F218" i="2"/>
  <c r="H218" i="2" s="1"/>
  <c r="W217" i="2"/>
  <c r="V217" i="2"/>
  <c r="Y217" i="2" s="1"/>
  <c r="U217" i="2"/>
  <c r="X217" i="2" s="1"/>
  <c r="G217" i="2"/>
  <c r="F217" i="2"/>
  <c r="H217" i="2" s="1"/>
  <c r="W216" i="2"/>
  <c r="V216" i="2"/>
  <c r="Y216" i="2" s="1"/>
  <c r="U216" i="2"/>
  <c r="X216" i="2" s="1"/>
  <c r="G216" i="2"/>
  <c r="F216" i="2"/>
  <c r="H216" i="2" s="1"/>
  <c r="W214" i="2"/>
  <c r="V214" i="2"/>
  <c r="Y214" i="2" s="1"/>
  <c r="U214" i="2"/>
  <c r="X214" i="2" s="1"/>
  <c r="G214" i="2"/>
  <c r="F214" i="2"/>
  <c r="H214" i="2" s="1"/>
  <c r="W213" i="2"/>
  <c r="V213" i="2"/>
  <c r="Y213" i="2" s="1"/>
  <c r="U213" i="2"/>
  <c r="X213" i="2" s="1"/>
  <c r="G213" i="2"/>
  <c r="F213" i="2"/>
  <c r="H213" i="2" s="1"/>
  <c r="W212" i="2"/>
  <c r="V212" i="2"/>
  <c r="Y212" i="2" s="1"/>
  <c r="U212" i="2"/>
  <c r="X212" i="2" s="1"/>
  <c r="G212" i="2"/>
  <c r="F212" i="2"/>
  <c r="H212" i="2" s="1"/>
  <c r="W211" i="2"/>
  <c r="V211" i="2"/>
  <c r="Y211" i="2" s="1"/>
  <c r="U211" i="2"/>
  <c r="X211" i="2" s="1"/>
  <c r="G211" i="2"/>
  <c r="F211" i="2"/>
  <c r="H211" i="2" s="1"/>
  <c r="W210" i="2"/>
  <c r="V210" i="2"/>
  <c r="Y210" i="2" s="1"/>
  <c r="U210" i="2"/>
  <c r="X210" i="2" s="1"/>
  <c r="G210" i="2"/>
  <c r="F210" i="2"/>
  <c r="H210" i="2" s="1"/>
  <c r="W209" i="2"/>
  <c r="V209" i="2"/>
  <c r="Y209" i="2" s="1"/>
  <c r="U209" i="2"/>
  <c r="X209" i="2" s="1"/>
  <c r="G209" i="2"/>
  <c r="F209" i="2"/>
  <c r="H209" i="2" s="1"/>
  <c r="W208" i="2"/>
  <c r="V208" i="2"/>
  <c r="Y208" i="2" s="1"/>
  <c r="U208" i="2"/>
  <c r="X208" i="2" s="1"/>
  <c r="G208" i="2"/>
  <c r="F208" i="2"/>
  <c r="H208" i="2" s="1"/>
  <c r="W207" i="2"/>
  <c r="V207" i="2"/>
  <c r="Y207" i="2" s="1"/>
  <c r="U207" i="2"/>
  <c r="X207" i="2" s="1"/>
  <c r="G207" i="2"/>
  <c r="F207" i="2"/>
  <c r="H207" i="2" s="1"/>
  <c r="W206" i="2"/>
  <c r="V206" i="2"/>
  <c r="Y206" i="2" s="1"/>
  <c r="U206" i="2"/>
  <c r="X206" i="2" s="1"/>
  <c r="G206" i="2"/>
  <c r="F206" i="2"/>
  <c r="H206" i="2" s="1"/>
  <c r="W205" i="2"/>
  <c r="V205" i="2"/>
  <c r="Y205" i="2" s="1"/>
  <c r="U205" i="2"/>
  <c r="X205" i="2" s="1"/>
  <c r="G205" i="2"/>
  <c r="F205" i="2"/>
  <c r="H205" i="2" s="1"/>
  <c r="W204" i="2"/>
  <c r="V204" i="2"/>
  <c r="Y204" i="2" s="1"/>
  <c r="U204" i="2"/>
  <c r="X204" i="2" s="1"/>
  <c r="G204" i="2"/>
  <c r="F204" i="2"/>
  <c r="H204" i="2" s="1"/>
  <c r="W203" i="2"/>
  <c r="V203" i="2"/>
  <c r="Y203" i="2" s="1"/>
  <c r="U203" i="2"/>
  <c r="X203" i="2" s="1"/>
  <c r="G203" i="2"/>
  <c r="F203" i="2"/>
  <c r="H203" i="2" s="1"/>
  <c r="W202" i="2"/>
  <c r="V202" i="2"/>
  <c r="Y202" i="2" s="1"/>
  <c r="U202" i="2"/>
  <c r="X202" i="2" s="1"/>
  <c r="G202" i="2"/>
  <c r="F202" i="2"/>
  <c r="H202" i="2" s="1"/>
  <c r="W201" i="2"/>
  <c r="V201" i="2"/>
  <c r="Y201" i="2" s="1"/>
  <c r="U201" i="2"/>
  <c r="X201" i="2" s="1"/>
  <c r="G201" i="2"/>
  <c r="F201" i="2"/>
  <c r="H201" i="2" s="1"/>
  <c r="W200" i="2"/>
  <c r="V200" i="2"/>
  <c r="Y200" i="2" s="1"/>
  <c r="U200" i="2"/>
  <c r="X200" i="2" s="1"/>
  <c r="G200" i="2"/>
  <c r="F200" i="2"/>
  <c r="H200" i="2" s="1"/>
  <c r="W199" i="2"/>
  <c r="V199" i="2"/>
  <c r="Y199" i="2" s="1"/>
  <c r="U199" i="2"/>
  <c r="X199" i="2" s="1"/>
  <c r="G199" i="2"/>
  <c r="F199" i="2"/>
  <c r="H199" i="2" s="1"/>
  <c r="W198" i="2"/>
  <c r="V198" i="2"/>
  <c r="Y198" i="2" s="1"/>
  <c r="U198" i="2"/>
  <c r="X198" i="2" s="1"/>
  <c r="G198" i="2"/>
  <c r="F198" i="2"/>
  <c r="H198" i="2" s="1"/>
  <c r="W197" i="2"/>
  <c r="V197" i="2"/>
  <c r="Y197" i="2" s="1"/>
  <c r="U197" i="2"/>
  <c r="X197" i="2" s="1"/>
  <c r="G197" i="2"/>
  <c r="F197" i="2"/>
  <c r="H197" i="2" s="1"/>
  <c r="W196" i="2"/>
  <c r="V196" i="2"/>
  <c r="Y196" i="2" s="1"/>
  <c r="U196" i="2"/>
  <c r="X196" i="2" s="1"/>
  <c r="G196" i="2"/>
  <c r="F196" i="2"/>
  <c r="H196" i="2" s="1"/>
  <c r="W195" i="2"/>
  <c r="V195" i="2"/>
  <c r="Y195" i="2" s="1"/>
  <c r="U195" i="2"/>
  <c r="X195" i="2" s="1"/>
  <c r="G195" i="2"/>
  <c r="F195" i="2"/>
  <c r="H195" i="2" s="1"/>
  <c r="W194" i="2"/>
  <c r="V194" i="2"/>
  <c r="Y194" i="2" s="1"/>
  <c r="U194" i="2"/>
  <c r="X194" i="2" s="1"/>
  <c r="G194" i="2"/>
  <c r="F194" i="2"/>
  <c r="H194" i="2" s="1"/>
  <c r="W193" i="2"/>
  <c r="V193" i="2"/>
  <c r="Y193" i="2" s="1"/>
  <c r="U193" i="2"/>
  <c r="X193" i="2" s="1"/>
  <c r="G193" i="2"/>
  <c r="F193" i="2"/>
  <c r="H193" i="2" s="1"/>
  <c r="W192" i="2"/>
  <c r="U192" i="2"/>
  <c r="X192" i="2" s="1"/>
  <c r="G192" i="2"/>
  <c r="F192" i="2"/>
  <c r="H192" i="2" s="1"/>
  <c r="W191" i="2"/>
  <c r="V191" i="2"/>
  <c r="Y191" i="2" s="1"/>
  <c r="U191" i="2"/>
  <c r="X191" i="2" s="1"/>
  <c r="G191" i="2"/>
  <c r="F191" i="2"/>
  <c r="H191" i="2" s="1"/>
  <c r="W190" i="2"/>
  <c r="V190" i="2"/>
  <c r="Y190" i="2" s="1"/>
  <c r="U190" i="2"/>
  <c r="X190" i="2" s="1"/>
  <c r="G190" i="2"/>
  <c r="F190" i="2"/>
  <c r="H190" i="2" s="1"/>
  <c r="W189" i="2"/>
  <c r="V189" i="2"/>
  <c r="Y189" i="2" s="1"/>
  <c r="U189" i="2"/>
  <c r="X189" i="2" s="1"/>
  <c r="G189" i="2"/>
  <c r="F189" i="2"/>
  <c r="H189" i="2" s="1"/>
  <c r="W188" i="2"/>
  <c r="V188" i="2"/>
  <c r="Y188" i="2" s="1"/>
  <c r="U188" i="2"/>
  <c r="X188" i="2" s="1"/>
  <c r="G188" i="2"/>
  <c r="F188" i="2"/>
  <c r="H188" i="2" s="1"/>
  <c r="W187" i="2"/>
  <c r="V187" i="2"/>
  <c r="Y187" i="2" s="1"/>
  <c r="U187" i="2"/>
  <c r="X187" i="2" s="1"/>
  <c r="G187" i="2"/>
  <c r="F187" i="2"/>
  <c r="H187" i="2" s="1"/>
  <c r="W186" i="2"/>
  <c r="V186" i="2"/>
  <c r="Y186" i="2" s="1"/>
  <c r="U186" i="2"/>
  <c r="X186" i="2" s="1"/>
  <c r="G186" i="2"/>
  <c r="F186" i="2"/>
  <c r="H186" i="2" s="1"/>
  <c r="W185" i="2"/>
  <c r="V185" i="2"/>
  <c r="Y185" i="2" s="1"/>
  <c r="U185" i="2"/>
  <c r="X185" i="2" s="1"/>
  <c r="G185" i="2"/>
  <c r="F185" i="2"/>
  <c r="H185" i="2" s="1"/>
  <c r="W184" i="2"/>
  <c r="V184" i="2"/>
  <c r="Y184" i="2" s="1"/>
  <c r="U184" i="2"/>
  <c r="X184" i="2" s="1"/>
  <c r="G184" i="2"/>
  <c r="F184" i="2"/>
  <c r="H184" i="2" s="1"/>
  <c r="W183" i="2"/>
  <c r="V183" i="2"/>
  <c r="Y183" i="2" s="1"/>
  <c r="U183" i="2"/>
  <c r="X183" i="2" s="1"/>
  <c r="G183" i="2"/>
  <c r="F183" i="2"/>
  <c r="H183" i="2" s="1"/>
  <c r="W182" i="2"/>
  <c r="V182" i="2"/>
  <c r="Y182" i="2" s="1"/>
  <c r="U182" i="2"/>
  <c r="X182" i="2" s="1"/>
  <c r="G182" i="2"/>
  <c r="F182" i="2"/>
  <c r="H182" i="2" s="1"/>
  <c r="W181" i="2"/>
  <c r="V181" i="2"/>
  <c r="Y181" i="2" s="1"/>
  <c r="U181" i="2"/>
  <c r="X181" i="2" s="1"/>
  <c r="G181" i="2"/>
  <c r="F181" i="2"/>
  <c r="H181" i="2" s="1"/>
  <c r="W180" i="2"/>
  <c r="V180" i="2"/>
  <c r="Y180" i="2" s="1"/>
  <c r="U180" i="2"/>
  <c r="X180" i="2" s="1"/>
  <c r="G180" i="2"/>
  <c r="F180" i="2"/>
  <c r="H180" i="2" s="1"/>
  <c r="W179" i="2"/>
  <c r="V179" i="2"/>
  <c r="Y179" i="2" s="1"/>
  <c r="U179" i="2"/>
  <c r="X179" i="2" s="1"/>
  <c r="G179" i="2"/>
  <c r="F179" i="2"/>
  <c r="H179" i="2" s="1"/>
  <c r="W178" i="2"/>
  <c r="V178" i="2"/>
  <c r="Y178" i="2" s="1"/>
  <c r="U178" i="2"/>
  <c r="X178" i="2" s="1"/>
  <c r="G178" i="2"/>
  <c r="F178" i="2"/>
  <c r="H178" i="2" s="1"/>
  <c r="W177" i="2"/>
  <c r="V177" i="2"/>
  <c r="Y177" i="2" s="1"/>
  <c r="U177" i="2"/>
  <c r="X177" i="2" s="1"/>
  <c r="G177" i="2"/>
  <c r="F177" i="2"/>
  <c r="H177" i="2" s="1"/>
  <c r="W176" i="2"/>
  <c r="V176" i="2"/>
  <c r="Y176" i="2" s="1"/>
  <c r="U176" i="2"/>
  <c r="X176" i="2" s="1"/>
  <c r="G176" i="2"/>
  <c r="F176" i="2"/>
  <c r="H176" i="2" s="1"/>
  <c r="W175" i="2"/>
  <c r="V175" i="2"/>
  <c r="Y175" i="2" s="1"/>
  <c r="U175" i="2"/>
  <c r="X175" i="2" s="1"/>
  <c r="G175" i="2"/>
  <c r="F175" i="2"/>
  <c r="H175" i="2" s="1"/>
  <c r="W174" i="2"/>
  <c r="V174" i="2"/>
  <c r="Y174" i="2" s="1"/>
  <c r="U174" i="2"/>
  <c r="X174" i="2" s="1"/>
  <c r="G174" i="2"/>
  <c r="F174" i="2"/>
  <c r="H174" i="2" s="1"/>
  <c r="W173" i="2"/>
  <c r="V173" i="2"/>
  <c r="Y173" i="2" s="1"/>
  <c r="U173" i="2"/>
  <c r="X173" i="2" s="1"/>
  <c r="G173" i="2"/>
  <c r="F173" i="2"/>
  <c r="H173" i="2" s="1"/>
  <c r="W172" i="2"/>
  <c r="V172" i="2"/>
  <c r="Y172" i="2" s="1"/>
  <c r="U172" i="2"/>
  <c r="X172" i="2" s="1"/>
  <c r="G172" i="2"/>
  <c r="F172" i="2"/>
  <c r="H172" i="2" s="1"/>
  <c r="W171" i="2"/>
  <c r="V171" i="2"/>
  <c r="Y171" i="2" s="1"/>
  <c r="U171" i="2"/>
  <c r="X171" i="2" s="1"/>
  <c r="G171" i="2"/>
  <c r="F171" i="2"/>
  <c r="H171" i="2" s="1"/>
  <c r="W170" i="2"/>
  <c r="V170" i="2"/>
  <c r="Y170" i="2" s="1"/>
  <c r="U170" i="2"/>
  <c r="X170" i="2" s="1"/>
  <c r="G170" i="2"/>
  <c r="F170" i="2"/>
  <c r="H170" i="2" s="1"/>
  <c r="W169" i="2"/>
  <c r="V169" i="2"/>
  <c r="Y169" i="2" s="1"/>
  <c r="U169" i="2"/>
  <c r="X169" i="2" s="1"/>
  <c r="G169" i="2"/>
  <c r="F169" i="2"/>
  <c r="H169" i="2" s="1"/>
  <c r="W168" i="2"/>
  <c r="V168" i="2"/>
  <c r="Y168" i="2" s="1"/>
  <c r="U168" i="2"/>
  <c r="X168" i="2" s="1"/>
  <c r="G168" i="2"/>
  <c r="F168" i="2"/>
  <c r="H168" i="2" s="1"/>
  <c r="W167" i="2"/>
  <c r="V167" i="2"/>
  <c r="Y167" i="2" s="1"/>
  <c r="U167" i="2"/>
  <c r="X167" i="2" s="1"/>
  <c r="G167" i="2"/>
  <c r="F167" i="2"/>
  <c r="H167" i="2" s="1"/>
  <c r="W166" i="2"/>
  <c r="V166" i="2"/>
  <c r="Y166" i="2" s="1"/>
  <c r="U166" i="2"/>
  <c r="X166" i="2" s="1"/>
  <c r="G166" i="2"/>
  <c r="F166" i="2"/>
  <c r="H166" i="2" s="1"/>
  <c r="W165" i="2"/>
  <c r="V165" i="2"/>
  <c r="Y165" i="2" s="1"/>
  <c r="U165" i="2"/>
  <c r="X165" i="2" s="1"/>
  <c r="G165" i="2"/>
  <c r="F165" i="2"/>
  <c r="H165" i="2" s="1"/>
  <c r="W164" i="2"/>
  <c r="V164" i="2"/>
  <c r="Y164" i="2" s="1"/>
  <c r="U164" i="2"/>
  <c r="X164" i="2" s="1"/>
  <c r="G164" i="2"/>
  <c r="F164" i="2"/>
  <c r="H164" i="2" s="1"/>
  <c r="W162" i="2"/>
  <c r="V162" i="2"/>
  <c r="Y162" i="2" s="1"/>
  <c r="U162" i="2"/>
  <c r="X162" i="2" s="1"/>
  <c r="G162" i="2"/>
  <c r="F162" i="2"/>
  <c r="H162" i="2" s="1"/>
  <c r="W161" i="2"/>
  <c r="V161" i="2"/>
  <c r="Y161" i="2" s="1"/>
  <c r="U161" i="2"/>
  <c r="X161" i="2" s="1"/>
  <c r="G161" i="2"/>
  <c r="F161" i="2"/>
  <c r="H161" i="2" s="1"/>
  <c r="W160" i="2"/>
  <c r="V160" i="2"/>
  <c r="Y160" i="2" s="1"/>
  <c r="U160" i="2"/>
  <c r="X160" i="2" s="1"/>
  <c r="G160" i="2"/>
  <c r="F160" i="2"/>
  <c r="H160" i="2" s="1"/>
  <c r="W159" i="2"/>
  <c r="V159" i="2"/>
  <c r="Y159" i="2" s="1"/>
  <c r="U159" i="2"/>
  <c r="X159" i="2" s="1"/>
  <c r="G159" i="2"/>
  <c r="F159" i="2"/>
  <c r="H159" i="2" s="1"/>
  <c r="W158" i="2"/>
  <c r="V158" i="2"/>
  <c r="Y158" i="2" s="1"/>
  <c r="U158" i="2"/>
  <c r="X158" i="2" s="1"/>
  <c r="G158" i="2"/>
  <c r="F158" i="2"/>
  <c r="H158" i="2" s="1"/>
  <c r="W157" i="2"/>
  <c r="V157" i="2"/>
  <c r="Y157" i="2" s="1"/>
  <c r="U157" i="2"/>
  <c r="X157" i="2" s="1"/>
  <c r="G157" i="2"/>
  <c r="F157" i="2"/>
  <c r="H157" i="2" s="1"/>
  <c r="W156" i="2"/>
  <c r="V156" i="2"/>
  <c r="Y156" i="2" s="1"/>
  <c r="U156" i="2"/>
  <c r="X156" i="2" s="1"/>
  <c r="G156" i="2"/>
  <c r="F156" i="2"/>
  <c r="H156" i="2" s="1"/>
  <c r="W155" i="2"/>
  <c r="V155" i="2"/>
  <c r="Y155" i="2" s="1"/>
  <c r="U155" i="2"/>
  <c r="X155" i="2" s="1"/>
  <c r="G155" i="2"/>
  <c r="F155" i="2"/>
  <c r="H155" i="2" s="1"/>
  <c r="W154" i="2"/>
  <c r="V154" i="2"/>
  <c r="Y154" i="2" s="1"/>
  <c r="U154" i="2"/>
  <c r="X154" i="2" s="1"/>
  <c r="G154" i="2"/>
  <c r="F154" i="2"/>
  <c r="H154" i="2" s="1"/>
  <c r="W153" i="2"/>
  <c r="V153" i="2"/>
  <c r="Y153" i="2" s="1"/>
  <c r="U153" i="2"/>
  <c r="X153" i="2" s="1"/>
  <c r="G153" i="2"/>
  <c r="F153" i="2"/>
  <c r="H153" i="2" s="1"/>
  <c r="W152" i="2"/>
  <c r="V152" i="2"/>
  <c r="Y152" i="2" s="1"/>
  <c r="U152" i="2"/>
  <c r="X152" i="2" s="1"/>
  <c r="G152" i="2"/>
  <c r="F152" i="2"/>
  <c r="H152" i="2" s="1"/>
  <c r="W151" i="2"/>
  <c r="V151" i="2"/>
  <c r="Y151" i="2" s="1"/>
  <c r="U151" i="2"/>
  <c r="X151" i="2" s="1"/>
  <c r="G151" i="2"/>
  <c r="F151" i="2"/>
  <c r="H151" i="2" s="1"/>
  <c r="W150" i="2"/>
  <c r="V150" i="2"/>
  <c r="Y150" i="2" s="1"/>
  <c r="U150" i="2"/>
  <c r="X150" i="2" s="1"/>
  <c r="G150" i="2"/>
  <c r="F150" i="2"/>
  <c r="H150" i="2" s="1"/>
  <c r="W149" i="2"/>
  <c r="V149" i="2"/>
  <c r="Y149" i="2" s="1"/>
  <c r="U149" i="2"/>
  <c r="X149" i="2" s="1"/>
  <c r="G149" i="2"/>
  <c r="F149" i="2"/>
  <c r="H149" i="2" s="1"/>
  <c r="W148" i="2"/>
  <c r="V148" i="2"/>
  <c r="Y148" i="2" s="1"/>
  <c r="U148" i="2"/>
  <c r="X148" i="2" s="1"/>
  <c r="G148" i="2"/>
  <c r="F148" i="2"/>
  <c r="H148" i="2" s="1"/>
  <c r="W147" i="2"/>
  <c r="V147" i="2"/>
  <c r="Y147" i="2" s="1"/>
  <c r="U147" i="2"/>
  <c r="X147" i="2" s="1"/>
  <c r="G147" i="2"/>
  <c r="F147" i="2"/>
  <c r="H147" i="2" s="1"/>
  <c r="W146" i="2"/>
  <c r="V146" i="2"/>
  <c r="Y146" i="2" s="1"/>
  <c r="U146" i="2"/>
  <c r="X146" i="2" s="1"/>
  <c r="G146" i="2"/>
  <c r="F146" i="2"/>
  <c r="H146" i="2" s="1"/>
  <c r="W145" i="2"/>
  <c r="V145" i="2"/>
  <c r="Y145" i="2" s="1"/>
  <c r="U145" i="2"/>
  <c r="X145" i="2" s="1"/>
  <c r="G145" i="2"/>
  <c r="F145" i="2"/>
  <c r="H145" i="2" s="1"/>
  <c r="W144" i="2"/>
  <c r="V144" i="2"/>
  <c r="Y144" i="2" s="1"/>
  <c r="U144" i="2"/>
  <c r="X144" i="2" s="1"/>
  <c r="G144" i="2"/>
  <c r="F144" i="2"/>
  <c r="H144" i="2" s="1"/>
  <c r="W143" i="2"/>
  <c r="V143" i="2"/>
  <c r="Y143" i="2" s="1"/>
  <c r="U143" i="2"/>
  <c r="X143" i="2" s="1"/>
  <c r="G143" i="2"/>
  <c r="F143" i="2"/>
  <c r="H143" i="2" s="1"/>
  <c r="W141" i="2"/>
  <c r="V141" i="2"/>
  <c r="Y141" i="2" s="1"/>
  <c r="U141" i="2"/>
  <c r="X141" i="2" s="1"/>
  <c r="G141" i="2"/>
  <c r="F141" i="2"/>
  <c r="H141" i="2" s="1"/>
  <c r="W140" i="2"/>
  <c r="V140" i="2"/>
  <c r="Y140" i="2" s="1"/>
  <c r="U140" i="2"/>
  <c r="X140" i="2" s="1"/>
  <c r="G140" i="2"/>
  <c r="F140" i="2"/>
  <c r="H140" i="2" s="1"/>
  <c r="W139" i="2"/>
  <c r="V139" i="2"/>
  <c r="Y139" i="2" s="1"/>
  <c r="U139" i="2"/>
  <c r="X139" i="2" s="1"/>
  <c r="G139" i="2"/>
  <c r="F139" i="2"/>
  <c r="H139" i="2" s="1"/>
  <c r="W138" i="2"/>
  <c r="V138" i="2"/>
  <c r="Y138" i="2" s="1"/>
  <c r="U138" i="2"/>
  <c r="X138" i="2" s="1"/>
  <c r="G138" i="2"/>
  <c r="F138" i="2"/>
  <c r="H138" i="2" s="1"/>
  <c r="W137" i="2"/>
  <c r="V137" i="2"/>
  <c r="Y137" i="2" s="1"/>
  <c r="U137" i="2"/>
  <c r="X137" i="2" s="1"/>
  <c r="G137" i="2"/>
  <c r="F137" i="2"/>
  <c r="H137" i="2" s="1"/>
  <c r="W136" i="2"/>
  <c r="V136" i="2"/>
  <c r="Y136" i="2" s="1"/>
  <c r="U136" i="2"/>
  <c r="X136" i="2" s="1"/>
  <c r="G136" i="2"/>
  <c r="F136" i="2"/>
  <c r="H136" i="2" s="1"/>
  <c r="W135" i="2"/>
  <c r="V135" i="2"/>
  <c r="Y135" i="2" s="1"/>
  <c r="U135" i="2"/>
  <c r="X135" i="2" s="1"/>
  <c r="G135" i="2"/>
  <c r="F135" i="2"/>
  <c r="H135" i="2" s="1"/>
  <c r="W134" i="2"/>
  <c r="V134" i="2"/>
  <c r="Y134" i="2" s="1"/>
  <c r="U134" i="2"/>
  <c r="X134" i="2" s="1"/>
  <c r="G134" i="2"/>
  <c r="F134" i="2"/>
  <c r="H134" i="2" s="1"/>
  <c r="W133" i="2"/>
  <c r="V133" i="2"/>
  <c r="Y133" i="2" s="1"/>
  <c r="U133" i="2"/>
  <c r="X133" i="2" s="1"/>
  <c r="G133" i="2"/>
  <c r="F133" i="2"/>
  <c r="H133" i="2" s="1"/>
  <c r="W132" i="2"/>
  <c r="V132" i="2"/>
  <c r="Y132" i="2" s="1"/>
  <c r="U132" i="2"/>
  <c r="X132" i="2" s="1"/>
  <c r="G132" i="2"/>
  <c r="F132" i="2"/>
  <c r="H132" i="2" s="1"/>
  <c r="W131" i="2"/>
  <c r="V131" i="2"/>
  <c r="Y131" i="2" s="1"/>
  <c r="U131" i="2"/>
  <c r="X131" i="2" s="1"/>
  <c r="G131" i="2"/>
  <c r="F131" i="2"/>
  <c r="H131" i="2" s="1"/>
  <c r="W130" i="2"/>
  <c r="V130" i="2"/>
  <c r="Y130" i="2" s="1"/>
  <c r="U130" i="2"/>
  <c r="X130" i="2" s="1"/>
  <c r="G130" i="2"/>
  <c r="F130" i="2"/>
  <c r="H130" i="2" s="1"/>
  <c r="W129" i="2"/>
  <c r="V129" i="2"/>
  <c r="Y129" i="2" s="1"/>
  <c r="U129" i="2"/>
  <c r="X129" i="2" s="1"/>
  <c r="G129" i="2"/>
  <c r="F129" i="2"/>
  <c r="H129" i="2" s="1"/>
  <c r="W128" i="2"/>
  <c r="V128" i="2"/>
  <c r="Y128" i="2" s="1"/>
  <c r="U128" i="2"/>
  <c r="X128" i="2" s="1"/>
  <c r="G128" i="2"/>
  <c r="F128" i="2"/>
  <c r="H128" i="2" s="1"/>
  <c r="W127" i="2"/>
  <c r="V127" i="2"/>
  <c r="Y127" i="2" s="1"/>
  <c r="U127" i="2"/>
  <c r="X127" i="2" s="1"/>
  <c r="G127" i="2"/>
  <c r="F127" i="2"/>
  <c r="H127" i="2" s="1"/>
  <c r="W126" i="2"/>
  <c r="V126" i="2"/>
  <c r="Y126" i="2" s="1"/>
  <c r="U126" i="2"/>
  <c r="X126" i="2" s="1"/>
  <c r="G126" i="2"/>
  <c r="F126" i="2"/>
  <c r="H126" i="2" s="1"/>
  <c r="W125" i="2"/>
  <c r="V125" i="2"/>
  <c r="Y125" i="2" s="1"/>
  <c r="U125" i="2"/>
  <c r="X125" i="2" s="1"/>
  <c r="G125" i="2"/>
  <c r="F125" i="2"/>
  <c r="H125" i="2" s="1"/>
  <c r="W124" i="2"/>
  <c r="V124" i="2"/>
  <c r="Y124" i="2" s="1"/>
  <c r="U124" i="2"/>
  <c r="X124" i="2" s="1"/>
  <c r="G124" i="2"/>
  <c r="F124" i="2"/>
  <c r="H124" i="2" s="1"/>
  <c r="W123" i="2"/>
  <c r="V123" i="2"/>
  <c r="Y123" i="2" s="1"/>
  <c r="U123" i="2"/>
  <c r="X123" i="2" s="1"/>
  <c r="G123" i="2"/>
  <c r="F123" i="2"/>
  <c r="H123" i="2" s="1"/>
  <c r="W122" i="2"/>
  <c r="V122" i="2"/>
  <c r="Y122" i="2" s="1"/>
  <c r="U122" i="2"/>
  <c r="X122" i="2" s="1"/>
  <c r="G122" i="2"/>
  <c r="F122" i="2"/>
  <c r="H122" i="2" s="1"/>
  <c r="W121" i="2"/>
  <c r="V121" i="2"/>
  <c r="Y121" i="2" s="1"/>
  <c r="U121" i="2"/>
  <c r="X121" i="2" s="1"/>
  <c r="G121" i="2"/>
  <c r="F121" i="2"/>
  <c r="H121" i="2" s="1"/>
  <c r="W120" i="2"/>
  <c r="V120" i="2"/>
  <c r="Y120" i="2" s="1"/>
  <c r="U120" i="2"/>
  <c r="X120" i="2" s="1"/>
  <c r="G120" i="2"/>
  <c r="F120" i="2"/>
  <c r="H120" i="2" s="1"/>
  <c r="W119" i="2"/>
  <c r="V119" i="2"/>
  <c r="Y119" i="2" s="1"/>
  <c r="U119" i="2"/>
  <c r="X119" i="2" s="1"/>
  <c r="G119" i="2"/>
  <c r="F119" i="2"/>
  <c r="H119" i="2" s="1"/>
  <c r="W118" i="2"/>
  <c r="V118" i="2"/>
  <c r="Y118" i="2" s="1"/>
  <c r="U118" i="2"/>
  <c r="X118" i="2" s="1"/>
  <c r="G118" i="2"/>
  <c r="F118" i="2"/>
  <c r="H118" i="2" s="1"/>
  <c r="W117" i="2"/>
  <c r="V117" i="2"/>
  <c r="Y117" i="2" s="1"/>
  <c r="U117" i="2"/>
  <c r="X117" i="2" s="1"/>
  <c r="G117" i="2"/>
  <c r="F117" i="2"/>
  <c r="H117" i="2" s="1"/>
  <c r="W116" i="2"/>
  <c r="V116" i="2"/>
  <c r="Y116" i="2" s="1"/>
  <c r="U116" i="2"/>
  <c r="X116" i="2" s="1"/>
  <c r="G116" i="2"/>
  <c r="F116" i="2"/>
  <c r="H116" i="2" s="1"/>
  <c r="W115" i="2"/>
  <c r="V115" i="2"/>
  <c r="Y115" i="2" s="1"/>
  <c r="U115" i="2"/>
  <c r="X115" i="2" s="1"/>
  <c r="G115" i="2"/>
  <c r="F115" i="2"/>
  <c r="H115" i="2" s="1"/>
  <c r="W114" i="2"/>
  <c r="V114" i="2"/>
  <c r="Y114" i="2" s="1"/>
  <c r="U114" i="2"/>
  <c r="X114" i="2" s="1"/>
  <c r="G114" i="2"/>
  <c r="F114" i="2"/>
  <c r="H114" i="2" s="1"/>
  <c r="W113" i="2"/>
  <c r="V113" i="2"/>
  <c r="Y113" i="2" s="1"/>
  <c r="U113" i="2"/>
  <c r="X113" i="2" s="1"/>
  <c r="G113" i="2"/>
  <c r="F113" i="2"/>
  <c r="H113" i="2" s="1"/>
  <c r="W112" i="2"/>
  <c r="V112" i="2"/>
  <c r="Y112" i="2" s="1"/>
  <c r="U112" i="2"/>
  <c r="X112" i="2" s="1"/>
  <c r="G112" i="2"/>
  <c r="F112" i="2"/>
  <c r="H112" i="2" s="1"/>
  <c r="W111" i="2"/>
  <c r="V111" i="2"/>
  <c r="Y111" i="2" s="1"/>
  <c r="U111" i="2"/>
  <c r="X111" i="2" s="1"/>
  <c r="G111" i="2"/>
  <c r="F111" i="2"/>
  <c r="H111" i="2" s="1"/>
  <c r="W110" i="2"/>
  <c r="V110" i="2"/>
  <c r="Y110" i="2" s="1"/>
  <c r="U110" i="2"/>
  <c r="X110" i="2" s="1"/>
  <c r="G110" i="2"/>
  <c r="F110" i="2"/>
  <c r="H110" i="2" s="1"/>
  <c r="W109" i="2"/>
  <c r="V109" i="2"/>
  <c r="Y109" i="2" s="1"/>
  <c r="U109" i="2"/>
  <c r="X109" i="2" s="1"/>
  <c r="G109" i="2"/>
  <c r="F109" i="2"/>
  <c r="H109" i="2" s="1"/>
  <c r="W108" i="2"/>
  <c r="V108" i="2"/>
  <c r="Y108" i="2" s="1"/>
  <c r="U108" i="2"/>
  <c r="X108" i="2" s="1"/>
  <c r="G108" i="2"/>
  <c r="F108" i="2"/>
  <c r="H108" i="2" s="1"/>
  <c r="W107" i="2"/>
  <c r="V107" i="2"/>
  <c r="Y107" i="2" s="1"/>
  <c r="U107" i="2"/>
  <c r="X107" i="2" s="1"/>
  <c r="G107" i="2"/>
  <c r="F107" i="2"/>
  <c r="H107" i="2" s="1"/>
  <c r="W106" i="2"/>
  <c r="V106" i="2"/>
  <c r="Y106" i="2" s="1"/>
  <c r="U106" i="2"/>
  <c r="X106" i="2" s="1"/>
  <c r="G106" i="2"/>
  <c r="F106" i="2"/>
  <c r="H106" i="2" s="1"/>
  <c r="W105" i="2"/>
  <c r="V105" i="2"/>
  <c r="Y105" i="2" s="1"/>
  <c r="U105" i="2"/>
  <c r="X105" i="2" s="1"/>
  <c r="G105" i="2"/>
  <c r="F105" i="2"/>
  <c r="H105" i="2" s="1"/>
  <c r="W104" i="2"/>
  <c r="V104" i="2"/>
  <c r="Y104" i="2" s="1"/>
  <c r="U104" i="2"/>
  <c r="X104" i="2" s="1"/>
  <c r="G104" i="2"/>
  <c r="F104" i="2"/>
  <c r="H104" i="2" s="1"/>
  <c r="W103" i="2"/>
  <c r="V103" i="2"/>
  <c r="Y103" i="2" s="1"/>
  <c r="U103" i="2"/>
  <c r="X103" i="2" s="1"/>
  <c r="G103" i="2"/>
  <c r="F103" i="2"/>
  <c r="H103" i="2" s="1"/>
  <c r="W102" i="2"/>
  <c r="V102" i="2"/>
  <c r="Y102" i="2" s="1"/>
  <c r="U102" i="2"/>
  <c r="X102" i="2" s="1"/>
  <c r="G102" i="2"/>
  <c r="F102" i="2"/>
  <c r="H102" i="2" s="1"/>
  <c r="W101" i="2"/>
  <c r="V101" i="2"/>
  <c r="Y101" i="2" s="1"/>
  <c r="U101" i="2"/>
  <c r="X101" i="2" s="1"/>
  <c r="G101" i="2"/>
  <c r="F101" i="2"/>
  <c r="H101" i="2" s="1"/>
  <c r="W100" i="2"/>
  <c r="V100" i="2"/>
  <c r="Y100" i="2" s="1"/>
  <c r="U100" i="2"/>
  <c r="X100" i="2" s="1"/>
  <c r="G100" i="2"/>
  <c r="F100" i="2"/>
  <c r="H100" i="2" s="1"/>
  <c r="W99" i="2"/>
  <c r="V99" i="2"/>
  <c r="Y99" i="2" s="1"/>
  <c r="U99" i="2"/>
  <c r="X99" i="2" s="1"/>
  <c r="G99" i="2"/>
  <c r="F99" i="2"/>
  <c r="H99" i="2" s="1"/>
  <c r="W98" i="2"/>
  <c r="V98" i="2"/>
  <c r="Y98" i="2" s="1"/>
  <c r="U98" i="2"/>
  <c r="X98" i="2" s="1"/>
  <c r="G98" i="2"/>
  <c r="F98" i="2"/>
  <c r="H98" i="2" s="1"/>
  <c r="W97" i="2"/>
  <c r="V97" i="2"/>
  <c r="Y97" i="2" s="1"/>
  <c r="U97" i="2"/>
  <c r="X97" i="2" s="1"/>
  <c r="G97" i="2"/>
  <c r="F97" i="2"/>
  <c r="H97" i="2" s="1"/>
  <c r="W96" i="2"/>
  <c r="V96" i="2"/>
  <c r="Y96" i="2" s="1"/>
  <c r="U96" i="2"/>
  <c r="X96" i="2" s="1"/>
  <c r="G96" i="2"/>
  <c r="F96" i="2"/>
  <c r="H96" i="2" s="1"/>
  <c r="W95" i="2"/>
  <c r="V95" i="2"/>
  <c r="Y95" i="2" s="1"/>
  <c r="U95" i="2"/>
  <c r="X95" i="2" s="1"/>
  <c r="G95" i="2"/>
  <c r="F95" i="2"/>
  <c r="H95" i="2" s="1"/>
  <c r="W94" i="2"/>
  <c r="V94" i="2"/>
  <c r="Y94" i="2" s="1"/>
  <c r="U94" i="2"/>
  <c r="X94" i="2" s="1"/>
  <c r="G94" i="2"/>
  <c r="F94" i="2"/>
  <c r="H94" i="2" s="1"/>
  <c r="W93" i="2"/>
  <c r="V93" i="2"/>
  <c r="Y93" i="2" s="1"/>
  <c r="U93" i="2"/>
  <c r="X93" i="2" s="1"/>
  <c r="G93" i="2"/>
  <c r="F93" i="2"/>
  <c r="H93" i="2" s="1"/>
  <c r="W92" i="2"/>
  <c r="V92" i="2"/>
  <c r="Y92" i="2" s="1"/>
  <c r="U92" i="2"/>
  <c r="X92" i="2" s="1"/>
  <c r="G92" i="2"/>
  <c r="F92" i="2"/>
  <c r="H92" i="2" s="1"/>
  <c r="W91" i="2"/>
  <c r="V91" i="2"/>
  <c r="Y91" i="2" s="1"/>
  <c r="U91" i="2"/>
  <c r="X91" i="2" s="1"/>
  <c r="G91" i="2"/>
  <c r="F91" i="2"/>
  <c r="H91" i="2" s="1"/>
  <c r="W90" i="2"/>
  <c r="V90" i="2"/>
  <c r="Y90" i="2" s="1"/>
  <c r="U90" i="2"/>
  <c r="X90" i="2" s="1"/>
  <c r="G90" i="2"/>
  <c r="F90" i="2"/>
  <c r="H90" i="2" s="1"/>
  <c r="W89" i="2"/>
  <c r="V89" i="2"/>
  <c r="Y89" i="2" s="1"/>
  <c r="U89" i="2"/>
  <c r="X89" i="2" s="1"/>
  <c r="G89" i="2"/>
  <c r="F89" i="2"/>
  <c r="W87" i="2"/>
  <c r="V87" i="2"/>
  <c r="Y87" i="2" s="1"/>
  <c r="U87" i="2"/>
  <c r="X87" i="2" s="1"/>
  <c r="G87" i="2"/>
  <c r="F87" i="2"/>
  <c r="H87" i="2" s="1"/>
  <c r="W86" i="2"/>
  <c r="V86" i="2"/>
  <c r="Y86" i="2" s="1"/>
  <c r="U86" i="2"/>
  <c r="X86" i="2" s="1"/>
  <c r="G86" i="2"/>
  <c r="F86" i="2"/>
  <c r="H86" i="2" s="1"/>
  <c r="W85" i="2"/>
  <c r="V85" i="2"/>
  <c r="Y85" i="2" s="1"/>
  <c r="U85" i="2"/>
  <c r="X85" i="2" s="1"/>
  <c r="G85" i="2"/>
  <c r="F85" i="2"/>
  <c r="H85" i="2" s="1"/>
  <c r="W84" i="2"/>
  <c r="V84" i="2"/>
  <c r="Y84" i="2" s="1"/>
  <c r="U84" i="2"/>
  <c r="X84" i="2" s="1"/>
  <c r="G84" i="2"/>
  <c r="F84" i="2"/>
  <c r="H84" i="2" s="1"/>
  <c r="W83" i="2"/>
  <c r="V83" i="2"/>
  <c r="Y83" i="2" s="1"/>
  <c r="U83" i="2"/>
  <c r="X83" i="2" s="1"/>
  <c r="G83" i="2"/>
  <c r="F83" i="2"/>
  <c r="H83" i="2" s="1"/>
  <c r="W82" i="2"/>
  <c r="V82" i="2"/>
  <c r="Y82" i="2" s="1"/>
  <c r="U82" i="2"/>
  <c r="X82" i="2" s="1"/>
  <c r="G82" i="2"/>
  <c r="F82" i="2"/>
  <c r="H82" i="2" s="1"/>
  <c r="W81" i="2"/>
  <c r="V81" i="2"/>
  <c r="Y81" i="2" s="1"/>
  <c r="U81" i="2"/>
  <c r="X81" i="2" s="1"/>
  <c r="G81" i="2"/>
  <c r="F81" i="2"/>
  <c r="H81" i="2" s="1"/>
  <c r="W80" i="2"/>
  <c r="V80" i="2"/>
  <c r="Y80" i="2" s="1"/>
  <c r="U80" i="2"/>
  <c r="X80" i="2" s="1"/>
  <c r="G80" i="2"/>
  <c r="F80" i="2"/>
  <c r="H80" i="2" s="1"/>
  <c r="W79" i="2"/>
  <c r="V79" i="2"/>
  <c r="Y79" i="2" s="1"/>
  <c r="U79" i="2"/>
  <c r="X79" i="2" s="1"/>
  <c r="G79" i="2"/>
  <c r="F79" i="2"/>
  <c r="H79" i="2" s="1"/>
  <c r="W78" i="2"/>
  <c r="V78" i="2"/>
  <c r="Y78" i="2" s="1"/>
  <c r="U78" i="2"/>
  <c r="X78" i="2" s="1"/>
  <c r="G78" i="2"/>
  <c r="F78" i="2"/>
  <c r="H78" i="2" s="1"/>
  <c r="W77" i="2"/>
  <c r="V77" i="2"/>
  <c r="Y77" i="2" s="1"/>
  <c r="U77" i="2"/>
  <c r="X77" i="2" s="1"/>
  <c r="G77" i="2"/>
  <c r="F77" i="2"/>
  <c r="H77" i="2" s="1"/>
  <c r="W76" i="2"/>
  <c r="V76" i="2"/>
  <c r="Y76" i="2" s="1"/>
  <c r="U76" i="2"/>
  <c r="X76" i="2" s="1"/>
  <c r="G76" i="2"/>
  <c r="F76" i="2"/>
  <c r="H76" i="2" s="1"/>
  <c r="W75" i="2"/>
  <c r="V75" i="2"/>
  <c r="Y75" i="2" s="1"/>
  <c r="U75" i="2"/>
  <c r="X75" i="2" s="1"/>
  <c r="G75" i="2"/>
  <c r="F75" i="2"/>
  <c r="H75" i="2" s="1"/>
  <c r="W74" i="2"/>
  <c r="V74" i="2"/>
  <c r="Y74" i="2" s="1"/>
  <c r="U74" i="2"/>
  <c r="X74" i="2" s="1"/>
  <c r="G74" i="2"/>
  <c r="F74" i="2"/>
  <c r="H74" i="2" s="1"/>
  <c r="W73" i="2"/>
  <c r="V73" i="2"/>
  <c r="Y73" i="2" s="1"/>
  <c r="U73" i="2"/>
  <c r="X73" i="2" s="1"/>
  <c r="G73" i="2"/>
  <c r="F73" i="2"/>
  <c r="H73" i="2" s="1"/>
  <c r="W72" i="2"/>
  <c r="V72" i="2"/>
  <c r="Y72" i="2" s="1"/>
  <c r="U72" i="2"/>
  <c r="X72" i="2" s="1"/>
  <c r="G72" i="2"/>
  <c r="F72" i="2"/>
  <c r="H72" i="2" s="1"/>
  <c r="W71" i="2"/>
  <c r="V71" i="2"/>
  <c r="Y71" i="2" s="1"/>
  <c r="U71" i="2"/>
  <c r="X71" i="2" s="1"/>
  <c r="G71" i="2"/>
  <c r="F71" i="2"/>
  <c r="H71" i="2" s="1"/>
  <c r="W70" i="2"/>
  <c r="V70" i="2"/>
  <c r="Y70" i="2" s="1"/>
  <c r="U70" i="2"/>
  <c r="X70" i="2" s="1"/>
  <c r="G70" i="2"/>
  <c r="F70" i="2"/>
  <c r="H70" i="2" s="1"/>
  <c r="W69" i="2"/>
  <c r="V69" i="2"/>
  <c r="Y69" i="2" s="1"/>
  <c r="U69" i="2"/>
  <c r="X69" i="2" s="1"/>
  <c r="G69" i="2"/>
  <c r="F69" i="2"/>
  <c r="H69" i="2" s="1"/>
  <c r="W68" i="2"/>
  <c r="V68" i="2"/>
  <c r="Y68" i="2" s="1"/>
  <c r="U68" i="2"/>
  <c r="X68" i="2" s="1"/>
  <c r="G68" i="2"/>
  <c r="F68" i="2"/>
  <c r="H68" i="2" s="1"/>
  <c r="W67" i="2"/>
  <c r="V67" i="2"/>
  <c r="Y67" i="2" s="1"/>
  <c r="U67" i="2"/>
  <c r="X67" i="2" s="1"/>
  <c r="G67" i="2"/>
  <c r="F67" i="2"/>
  <c r="H67" i="2" s="1"/>
  <c r="W66" i="2"/>
  <c r="V66" i="2"/>
  <c r="Y66" i="2" s="1"/>
  <c r="U66" i="2"/>
  <c r="X66" i="2" s="1"/>
  <c r="G66" i="2"/>
  <c r="F66" i="2"/>
  <c r="H66" i="2" s="1"/>
  <c r="W65" i="2"/>
  <c r="V65" i="2"/>
  <c r="Y65" i="2" s="1"/>
  <c r="U65" i="2"/>
  <c r="X65" i="2" s="1"/>
  <c r="G65" i="2"/>
  <c r="F65" i="2"/>
  <c r="H65" i="2" s="1"/>
  <c r="W64" i="2"/>
  <c r="V64" i="2"/>
  <c r="Y64" i="2" s="1"/>
  <c r="U64" i="2"/>
  <c r="X64" i="2" s="1"/>
  <c r="G64" i="2"/>
  <c r="F64" i="2"/>
  <c r="H64" i="2" s="1"/>
  <c r="W63" i="2"/>
  <c r="V63" i="2"/>
  <c r="Y63" i="2" s="1"/>
  <c r="U63" i="2"/>
  <c r="X63" i="2" s="1"/>
  <c r="G63" i="2"/>
  <c r="F63" i="2"/>
  <c r="H63" i="2" s="1"/>
  <c r="W62" i="2"/>
  <c r="V62" i="2"/>
  <c r="Y62" i="2" s="1"/>
  <c r="U62" i="2"/>
  <c r="X62" i="2" s="1"/>
  <c r="G62" i="2"/>
  <c r="F62" i="2"/>
  <c r="H62" i="2" s="1"/>
  <c r="W61" i="2"/>
  <c r="V61" i="2"/>
  <c r="Y61" i="2" s="1"/>
  <c r="U61" i="2"/>
  <c r="X61" i="2" s="1"/>
  <c r="G61" i="2"/>
  <c r="F61" i="2"/>
  <c r="H61" i="2" s="1"/>
  <c r="W60" i="2"/>
  <c r="V60" i="2"/>
  <c r="Y60" i="2" s="1"/>
  <c r="U60" i="2"/>
  <c r="X60" i="2" s="1"/>
  <c r="G60" i="2"/>
  <c r="F60" i="2"/>
  <c r="H60" i="2" s="1"/>
  <c r="W59" i="2"/>
  <c r="V59" i="2"/>
  <c r="Y59" i="2" s="1"/>
  <c r="U59" i="2"/>
  <c r="X59" i="2" s="1"/>
  <c r="G59" i="2"/>
  <c r="F59" i="2"/>
  <c r="H59" i="2" s="1"/>
  <c r="W58" i="2"/>
  <c r="V58" i="2"/>
  <c r="Y58" i="2" s="1"/>
  <c r="U58" i="2"/>
  <c r="X58" i="2" s="1"/>
  <c r="G58" i="2"/>
  <c r="F58" i="2"/>
  <c r="H58" i="2" s="1"/>
  <c r="W57" i="2"/>
  <c r="V57" i="2"/>
  <c r="Y57" i="2" s="1"/>
  <c r="U57" i="2"/>
  <c r="X57" i="2" s="1"/>
  <c r="G57" i="2"/>
  <c r="F57" i="2"/>
  <c r="H57" i="2" s="1"/>
  <c r="W56" i="2"/>
  <c r="V56" i="2"/>
  <c r="Y56" i="2" s="1"/>
  <c r="U56" i="2"/>
  <c r="X56" i="2" s="1"/>
  <c r="G56" i="2"/>
  <c r="F56" i="2"/>
  <c r="H56" i="2" s="1"/>
  <c r="W55" i="2"/>
  <c r="V55" i="2"/>
  <c r="Y55" i="2" s="1"/>
  <c r="U55" i="2"/>
  <c r="X55" i="2" s="1"/>
  <c r="G55" i="2"/>
  <c r="F55" i="2"/>
  <c r="H55" i="2" s="1"/>
  <c r="W54" i="2"/>
  <c r="R54" i="2"/>
  <c r="R88" i="2" s="1"/>
  <c r="G54" i="2"/>
  <c r="F54" i="2"/>
  <c r="H54" i="2" s="1"/>
  <c r="W53" i="2"/>
  <c r="V53" i="2"/>
  <c r="Y53" i="2" s="1"/>
  <c r="U53" i="2"/>
  <c r="X53" i="2" s="1"/>
  <c r="G53" i="2"/>
  <c r="F53" i="2"/>
  <c r="H53" i="2" s="1"/>
  <c r="W52" i="2"/>
  <c r="V52" i="2"/>
  <c r="Y52" i="2" s="1"/>
  <c r="U52" i="2"/>
  <c r="X52" i="2" s="1"/>
  <c r="G52" i="2"/>
  <c r="F52" i="2"/>
  <c r="H52" i="2" s="1"/>
  <c r="W51" i="2"/>
  <c r="V51" i="2"/>
  <c r="Y51" i="2" s="1"/>
  <c r="U51" i="2"/>
  <c r="X51" i="2" s="1"/>
  <c r="G51" i="2"/>
  <c r="F51" i="2"/>
  <c r="H51" i="2" s="1"/>
  <c r="W50" i="2"/>
  <c r="V50" i="2"/>
  <c r="Y50" i="2" s="1"/>
  <c r="U50" i="2"/>
  <c r="X50" i="2" s="1"/>
  <c r="G50" i="2"/>
  <c r="F50" i="2"/>
  <c r="H50" i="2" s="1"/>
  <c r="W49" i="2"/>
  <c r="V49" i="2"/>
  <c r="Y49" i="2" s="1"/>
  <c r="U49" i="2"/>
  <c r="X49" i="2" s="1"/>
  <c r="G49" i="2"/>
  <c r="F49" i="2"/>
  <c r="H49" i="2" s="1"/>
  <c r="W47" i="2"/>
  <c r="V47" i="2"/>
  <c r="Y47" i="2" s="1"/>
  <c r="U47" i="2"/>
  <c r="X47" i="2" s="1"/>
  <c r="G47" i="2"/>
  <c r="F47" i="2"/>
  <c r="H47" i="2" s="1"/>
  <c r="W46" i="2"/>
  <c r="V46" i="2"/>
  <c r="Y46" i="2" s="1"/>
  <c r="U46" i="2"/>
  <c r="X46" i="2" s="1"/>
  <c r="G46" i="2"/>
  <c r="F46" i="2"/>
  <c r="H46" i="2" s="1"/>
  <c r="W45" i="2"/>
  <c r="V45" i="2"/>
  <c r="Y45" i="2" s="1"/>
  <c r="U45" i="2"/>
  <c r="X45" i="2" s="1"/>
  <c r="G45" i="2"/>
  <c r="F45" i="2"/>
  <c r="H45" i="2" s="1"/>
  <c r="W44" i="2"/>
  <c r="V44" i="2"/>
  <c r="Y44" i="2" s="1"/>
  <c r="U44" i="2"/>
  <c r="X44" i="2" s="1"/>
  <c r="G44" i="2"/>
  <c r="F44" i="2"/>
  <c r="H44" i="2" s="1"/>
  <c r="W43" i="2"/>
  <c r="V43" i="2"/>
  <c r="Y43" i="2" s="1"/>
  <c r="U43" i="2"/>
  <c r="X43" i="2" s="1"/>
  <c r="G43" i="2"/>
  <c r="F43" i="2"/>
  <c r="H43" i="2" s="1"/>
  <c r="W42" i="2"/>
  <c r="V42" i="2"/>
  <c r="Y42" i="2" s="1"/>
  <c r="U42" i="2"/>
  <c r="X42" i="2" s="1"/>
  <c r="G42" i="2"/>
  <c r="F42" i="2"/>
  <c r="H42" i="2" s="1"/>
  <c r="W41" i="2"/>
  <c r="V41" i="2"/>
  <c r="Y41" i="2" s="1"/>
  <c r="U41" i="2"/>
  <c r="X41" i="2" s="1"/>
  <c r="G41" i="2"/>
  <c r="F41" i="2"/>
  <c r="H41" i="2" s="1"/>
  <c r="W40" i="2"/>
  <c r="V40" i="2"/>
  <c r="Y40" i="2" s="1"/>
  <c r="U40" i="2"/>
  <c r="X40" i="2" s="1"/>
  <c r="G40" i="2"/>
  <c r="F40" i="2"/>
  <c r="H40" i="2" s="1"/>
  <c r="W39" i="2"/>
  <c r="V39" i="2"/>
  <c r="Y39" i="2" s="1"/>
  <c r="U39" i="2"/>
  <c r="X39" i="2" s="1"/>
  <c r="G39" i="2"/>
  <c r="F39" i="2"/>
  <c r="H39" i="2" s="1"/>
  <c r="W38" i="2"/>
  <c r="V38" i="2"/>
  <c r="Y38" i="2" s="1"/>
  <c r="U38" i="2"/>
  <c r="X38" i="2" s="1"/>
  <c r="G38" i="2"/>
  <c r="F38" i="2"/>
  <c r="H38" i="2" s="1"/>
  <c r="W37" i="2"/>
  <c r="V37" i="2"/>
  <c r="Y37" i="2" s="1"/>
  <c r="U37" i="2"/>
  <c r="X37" i="2" s="1"/>
  <c r="G37" i="2"/>
  <c r="F37" i="2"/>
  <c r="H37" i="2" s="1"/>
  <c r="W36" i="2"/>
  <c r="V36" i="2"/>
  <c r="Y36" i="2" s="1"/>
  <c r="U36" i="2"/>
  <c r="X36" i="2" s="1"/>
  <c r="G36" i="2"/>
  <c r="F36" i="2"/>
  <c r="H36" i="2" s="1"/>
  <c r="W35" i="2"/>
  <c r="V35" i="2"/>
  <c r="Y35" i="2" s="1"/>
  <c r="U35" i="2"/>
  <c r="X35" i="2" s="1"/>
  <c r="G35" i="2"/>
  <c r="F35" i="2"/>
  <c r="H35" i="2" s="1"/>
  <c r="W34" i="2"/>
  <c r="V34" i="2"/>
  <c r="Y34" i="2" s="1"/>
  <c r="U34" i="2"/>
  <c r="X34" i="2" s="1"/>
  <c r="G34" i="2"/>
  <c r="F34" i="2"/>
  <c r="H34" i="2" s="1"/>
  <c r="W33" i="2"/>
  <c r="V33" i="2"/>
  <c r="Y33" i="2" s="1"/>
  <c r="U33" i="2"/>
  <c r="X33" i="2" s="1"/>
  <c r="G33" i="2"/>
  <c r="F33" i="2"/>
  <c r="H33" i="2" s="1"/>
  <c r="W32" i="2"/>
  <c r="V32" i="2"/>
  <c r="Y32" i="2" s="1"/>
  <c r="U32" i="2"/>
  <c r="X32" i="2" s="1"/>
  <c r="G32" i="2"/>
  <c r="F32" i="2"/>
  <c r="H32" i="2" s="1"/>
  <c r="W31" i="2"/>
  <c r="V31" i="2"/>
  <c r="Y31" i="2" s="1"/>
  <c r="U31" i="2"/>
  <c r="X31" i="2" s="1"/>
  <c r="G31" i="2"/>
  <c r="F31" i="2"/>
  <c r="H31" i="2" s="1"/>
  <c r="W30" i="2"/>
  <c r="V30" i="2"/>
  <c r="Y30" i="2" s="1"/>
  <c r="U30" i="2"/>
  <c r="X30" i="2" s="1"/>
  <c r="G30" i="2"/>
  <c r="F30" i="2"/>
  <c r="H30" i="2" s="1"/>
  <c r="W29" i="2"/>
  <c r="V29" i="2"/>
  <c r="Y29" i="2" s="1"/>
  <c r="U29" i="2"/>
  <c r="X29" i="2" s="1"/>
  <c r="F29" i="2"/>
  <c r="H29" i="2" s="1"/>
  <c r="W28" i="2"/>
  <c r="V28" i="2"/>
  <c r="Y28" i="2" s="1"/>
  <c r="U28" i="2"/>
  <c r="X28" i="2" s="1"/>
  <c r="G28" i="2"/>
  <c r="F28" i="2"/>
  <c r="H28" i="2" s="1"/>
  <c r="W27" i="2"/>
  <c r="V27" i="2"/>
  <c r="Y27" i="2" s="1"/>
  <c r="U27" i="2"/>
  <c r="X27" i="2" s="1"/>
  <c r="G27" i="2"/>
  <c r="F27" i="2"/>
  <c r="H27" i="2" s="1"/>
  <c r="W26" i="2"/>
  <c r="V26" i="2"/>
  <c r="Y26" i="2" s="1"/>
  <c r="U26" i="2"/>
  <c r="X26" i="2" s="1"/>
  <c r="G26" i="2"/>
  <c r="F26" i="2"/>
  <c r="H26" i="2" s="1"/>
  <c r="W25" i="2"/>
  <c r="V25" i="2"/>
  <c r="Y25" i="2" s="1"/>
  <c r="U25" i="2"/>
  <c r="X25" i="2" s="1"/>
  <c r="G25" i="2"/>
  <c r="F25" i="2"/>
  <c r="H25" i="2" s="1"/>
  <c r="W24" i="2"/>
  <c r="V24" i="2"/>
  <c r="Y24" i="2" s="1"/>
  <c r="U24" i="2"/>
  <c r="X24" i="2" s="1"/>
  <c r="G24" i="2"/>
  <c r="F24" i="2"/>
  <c r="H24" i="2" s="1"/>
  <c r="W23" i="2"/>
  <c r="V23" i="2"/>
  <c r="Y23" i="2" s="1"/>
  <c r="U23" i="2"/>
  <c r="X23" i="2" s="1"/>
  <c r="G23" i="2"/>
  <c r="F23" i="2"/>
  <c r="H23" i="2" s="1"/>
  <c r="W22" i="2"/>
  <c r="V22" i="2"/>
  <c r="Y22" i="2" s="1"/>
  <c r="U22" i="2"/>
  <c r="X22" i="2" s="1"/>
  <c r="G22" i="2"/>
  <c r="F22" i="2"/>
  <c r="H22" i="2" s="1"/>
  <c r="W21" i="2"/>
  <c r="V21" i="2"/>
  <c r="Y21" i="2" s="1"/>
  <c r="U21" i="2"/>
  <c r="X21" i="2" s="1"/>
  <c r="G21" i="2"/>
  <c r="F21" i="2"/>
  <c r="H21" i="2" s="1"/>
  <c r="W20" i="2"/>
  <c r="V20" i="2"/>
  <c r="Y20" i="2" s="1"/>
  <c r="U20" i="2"/>
  <c r="X20" i="2" s="1"/>
  <c r="G20" i="2"/>
  <c r="F20" i="2"/>
  <c r="H20" i="2" s="1"/>
  <c r="W19" i="2"/>
  <c r="V19" i="2"/>
  <c r="Y19" i="2" s="1"/>
  <c r="U19" i="2"/>
  <c r="X19" i="2" s="1"/>
  <c r="G19" i="2"/>
  <c r="F19" i="2"/>
  <c r="H19" i="2" s="1"/>
  <c r="W18" i="2"/>
  <c r="V18" i="2"/>
  <c r="Y18" i="2" s="1"/>
  <c r="U18" i="2"/>
  <c r="X18" i="2" s="1"/>
  <c r="G18" i="2"/>
  <c r="F18" i="2"/>
  <c r="H18" i="2" s="1"/>
  <c r="W17" i="2"/>
  <c r="V17" i="2"/>
  <c r="Y17" i="2" s="1"/>
  <c r="U17" i="2"/>
  <c r="X17" i="2" s="1"/>
  <c r="G17" i="2"/>
  <c r="F17" i="2"/>
  <c r="H17" i="2" s="1"/>
  <c r="W16" i="2"/>
  <c r="V16" i="2"/>
  <c r="Y16" i="2" s="1"/>
  <c r="U16" i="2"/>
  <c r="X16" i="2" s="1"/>
  <c r="G16" i="2"/>
  <c r="F16" i="2"/>
  <c r="H16" i="2" s="1"/>
  <c r="W15" i="2"/>
  <c r="V15" i="2"/>
  <c r="Y15" i="2" s="1"/>
  <c r="U15" i="2"/>
  <c r="X15" i="2" s="1"/>
  <c r="G15" i="2"/>
  <c r="F15" i="2"/>
  <c r="H15" i="2" s="1"/>
  <c r="W14" i="2"/>
  <c r="V14" i="2"/>
  <c r="Y14" i="2" s="1"/>
  <c r="U14" i="2"/>
  <c r="X14" i="2" s="1"/>
  <c r="G14" i="2"/>
  <c r="F14" i="2"/>
  <c r="H14" i="2" s="1"/>
  <c r="W13" i="2"/>
  <c r="V13" i="2"/>
  <c r="Y13" i="2" s="1"/>
  <c r="U13" i="2"/>
  <c r="X13" i="2" s="1"/>
  <c r="G13" i="2"/>
  <c r="F13" i="2"/>
  <c r="H13" i="2" s="1"/>
  <c r="W12" i="2"/>
  <c r="V12" i="2"/>
  <c r="Y12" i="2" s="1"/>
  <c r="U12" i="2"/>
  <c r="X12" i="2" s="1"/>
  <c r="G12" i="2"/>
  <c r="F12" i="2"/>
  <c r="H12" i="2" s="1"/>
  <c r="W11" i="2"/>
  <c r="V11" i="2"/>
  <c r="Y11" i="2" s="1"/>
  <c r="U11" i="2"/>
  <c r="X11" i="2" s="1"/>
  <c r="G11" i="2"/>
  <c r="F11" i="2"/>
  <c r="H11" i="2" s="1"/>
  <c r="W10" i="2"/>
  <c r="V10" i="2"/>
  <c r="Y10" i="2" s="1"/>
  <c r="U10" i="2"/>
  <c r="X10" i="2" s="1"/>
  <c r="G10" i="2"/>
  <c r="F10" i="2"/>
  <c r="H10" i="2" s="1"/>
  <c r="W9" i="2"/>
  <c r="V9" i="2"/>
  <c r="Y9" i="2" s="1"/>
  <c r="U9" i="2"/>
  <c r="X9" i="2" s="1"/>
  <c r="G9" i="2"/>
  <c r="F9" i="2"/>
  <c r="H9" i="2" s="1"/>
  <c r="U175" i="1"/>
  <c r="X175" i="1" s="1"/>
  <c r="U202" i="1"/>
  <c r="X202" i="1" s="1"/>
  <c r="U188" i="1"/>
  <c r="X188" i="1" s="1"/>
  <c r="U155" i="1"/>
  <c r="X155" i="1" s="1"/>
  <c r="U199" i="1"/>
  <c r="X199" i="1" s="1"/>
  <c r="U145" i="1"/>
  <c r="X145" i="1" s="1"/>
  <c r="U158" i="1"/>
  <c r="X158" i="1" s="1"/>
  <c r="U159" i="1"/>
  <c r="X159" i="1" s="1"/>
  <c r="U178" i="1"/>
  <c r="X178" i="1" s="1"/>
  <c r="U180" i="1"/>
  <c r="X180" i="1" s="1"/>
  <c r="U153" i="1"/>
  <c r="X153" i="1" s="1"/>
  <c r="U151" i="1"/>
  <c r="X151" i="1" s="1"/>
  <c r="U157" i="1"/>
  <c r="X157" i="1" s="1"/>
  <c r="U150" i="1"/>
  <c r="X150" i="1" s="1"/>
  <c r="U154" i="1"/>
  <c r="X154" i="1" s="1"/>
  <c r="U195" i="1"/>
  <c r="X195" i="1" s="1"/>
  <c r="U167" i="1"/>
  <c r="X167" i="1" s="1"/>
  <c r="U185" i="1"/>
  <c r="X185" i="1" s="1"/>
  <c r="U189" i="1"/>
  <c r="X189" i="1" s="1"/>
  <c r="U211" i="1"/>
  <c r="X211" i="1" s="1"/>
  <c r="U223" i="1"/>
  <c r="X223" i="1" s="1"/>
  <c r="U140" i="1"/>
  <c r="X140" i="1" s="1"/>
  <c r="U147" i="1"/>
  <c r="X147" i="1" s="1"/>
  <c r="U160" i="1"/>
  <c r="X160" i="1" s="1"/>
  <c r="U94" i="1"/>
  <c r="X94" i="1" s="1"/>
  <c r="U166" i="1"/>
  <c r="X166" i="1" s="1"/>
  <c r="U184" i="1"/>
  <c r="X184" i="1" s="1"/>
  <c r="U187" i="1"/>
  <c r="X187" i="1" s="1"/>
  <c r="U220" i="1"/>
  <c r="X220" i="1" s="1"/>
  <c r="U100" i="1"/>
  <c r="X100" i="1" s="1"/>
  <c r="U163" i="1"/>
  <c r="X163" i="1" s="1"/>
  <c r="U186" i="1"/>
  <c r="X186" i="1" s="1"/>
  <c r="U190" i="1"/>
  <c r="X190" i="1" s="1"/>
  <c r="U212" i="1"/>
  <c r="X212" i="1" s="1"/>
  <c r="U198" i="1"/>
  <c r="X198" i="1" s="1"/>
  <c r="U138" i="1"/>
  <c r="X138" i="1" s="1"/>
  <c r="U221" i="1"/>
  <c r="X221" i="1" s="1"/>
  <c r="U222" i="1"/>
  <c r="X222" i="1" s="1"/>
  <c r="U156" i="1"/>
  <c r="X156" i="1" s="1"/>
  <c r="U200" i="1"/>
  <c r="X200" i="1" s="1"/>
  <c r="U162" i="1"/>
  <c r="X162" i="1" s="1"/>
  <c r="U196" i="1"/>
  <c r="X196" i="1" s="1"/>
  <c r="U112" i="1"/>
  <c r="X112" i="1" s="1"/>
  <c r="U24" i="1"/>
  <c r="X24" i="1" s="1"/>
  <c r="U44" i="1"/>
  <c r="X44" i="1" s="1"/>
  <c r="U216" i="1"/>
  <c r="X216" i="1" s="1"/>
  <c r="U148" i="1"/>
  <c r="X148" i="1" s="1"/>
  <c r="U183" i="1"/>
  <c r="X183" i="1" s="1"/>
  <c r="U215" i="1"/>
  <c r="X215" i="1" s="1"/>
  <c r="U18" i="1"/>
  <c r="X18" i="1" s="1"/>
  <c r="U26" i="1"/>
  <c r="X26" i="1" s="1"/>
  <c r="U193" i="1"/>
  <c r="X193" i="1" s="1"/>
  <c r="U224" i="1"/>
  <c r="X224" i="1" s="1"/>
  <c r="U37" i="1"/>
  <c r="X37" i="1" s="1"/>
  <c r="U10" i="1"/>
  <c r="X10" i="1" s="1"/>
  <c r="U11" i="1"/>
  <c r="X11" i="1" s="1"/>
  <c r="U97" i="1"/>
  <c r="X97" i="1" s="1"/>
  <c r="U65" i="1"/>
  <c r="X65" i="1" s="1"/>
  <c r="U55" i="1"/>
  <c r="X55" i="1" s="1"/>
  <c r="U139" i="1"/>
  <c r="X139" i="1" s="1"/>
  <c r="U141" i="1"/>
  <c r="X141" i="1" s="1"/>
  <c r="U43" i="1"/>
  <c r="X43" i="1" s="1"/>
  <c r="U95" i="1"/>
  <c r="X95" i="1" s="1"/>
  <c r="U61" i="1"/>
  <c r="X61" i="1" s="1"/>
  <c r="U143" i="1"/>
  <c r="X143" i="1" s="1"/>
  <c r="U70" i="1"/>
  <c r="X70" i="1" s="1"/>
  <c r="U133" i="1"/>
  <c r="X133" i="1" s="1"/>
  <c r="U56" i="1"/>
  <c r="X56" i="1" s="1"/>
  <c r="U164" i="1"/>
  <c r="X164" i="1" s="1"/>
  <c r="U182" i="1"/>
  <c r="X182" i="1" s="1"/>
  <c r="U205" i="1"/>
  <c r="X205" i="1" s="1"/>
  <c r="U71" i="1"/>
  <c r="X71" i="1" s="1"/>
  <c r="U208" i="1"/>
  <c r="X208" i="1" s="1"/>
  <c r="U39" i="1"/>
  <c r="X39" i="1" s="1"/>
  <c r="U83" i="1"/>
  <c r="X83" i="1" s="1"/>
  <c r="U16" i="1"/>
  <c r="X16" i="1" s="1"/>
  <c r="U165" i="1"/>
  <c r="X165" i="1" s="1"/>
  <c r="U74" i="1"/>
  <c r="X74" i="1" s="1"/>
  <c r="U142" i="1"/>
  <c r="X142" i="1" s="1"/>
  <c r="U19" i="1"/>
  <c r="X19" i="1" s="1"/>
  <c r="U22" i="1"/>
  <c r="X22" i="1" s="1"/>
  <c r="U99" i="1"/>
  <c r="X99" i="1" s="1"/>
  <c r="U96" i="1"/>
  <c r="X96" i="1" s="1"/>
  <c r="U149" i="1"/>
  <c r="X149" i="1" s="1"/>
  <c r="U64" i="1"/>
  <c r="X64" i="1" s="1"/>
  <c r="U109" i="1"/>
  <c r="X109" i="1" s="1"/>
  <c r="U121" i="1"/>
  <c r="X121" i="1" s="1"/>
  <c r="U113" i="1"/>
  <c r="X113" i="1" s="1"/>
  <c r="U136" i="1"/>
  <c r="X136" i="1" s="1"/>
  <c r="U80" i="1"/>
  <c r="X80" i="1" s="1"/>
  <c r="U85" i="1"/>
  <c r="X85" i="1" s="1"/>
  <c r="U214" i="1"/>
  <c r="X214" i="1" s="1"/>
  <c r="U62" i="1"/>
  <c r="X62" i="1" s="1"/>
  <c r="U69" i="1"/>
  <c r="X69" i="1" s="1"/>
  <c r="U82" i="1"/>
  <c r="X82" i="1" s="1"/>
  <c r="U105" i="1"/>
  <c r="X105" i="1" s="1"/>
  <c r="U28" i="1"/>
  <c r="X28" i="1" s="1"/>
  <c r="U63" i="1"/>
  <c r="X63" i="1" s="1"/>
  <c r="U60" i="1"/>
  <c r="X60" i="1" s="1"/>
  <c r="U76" i="1"/>
  <c r="X76" i="1" s="1"/>
  <c r="U146" i="1"/>
  <c r="X146" i="1" s="1"/>
  <c r="U191" i="1"/>
  <c r="X191" i="1" s="1"/>
  <c r="U204" i="1"/>
  <c r="X204" i="1" s="1"/>
  <c r="U29" i="1"/>
  <c r="X29" i="1" s="1"/>
  <c r="U79" i="1"/>
  <c r="X79" i="1" s="1"/>
  <c r="U103" i="1"/>
  <c r="X103" i="1" s="1"/>
  <c r="U108" i="1"/>
  <c r="X108" i="1" s="1"/>
  <c r="U118" i="1"/>
  <c r="X118" i="1" s="1"/>
  <c r="U217" i="1"/>
  <c r="X217" i="1" s="1"/>
  <c r="U34" i="1"/>
  <c r="X34" i="1" s="1"/>
  <c r="U84" i="1"/>
  <c r="X84" i="1" s="1"/>
  <c r="U115" i="1"/>
  <c r="X115" i="1" s="1"/>
  <c r="U116" i="1"/>
  <c r="X116" i="1" s="1"/>
  <c r="U30" i="1"/>
  <c r="X30" i="1" s="1"/>
  <c r="U45" i="1"/>
  <c r="X45" i="1" s="1"/>
  <c r="U46" i="1"/>
  <c r="X46" i="1" s="1"/>
  <c r="U23" i="1"/>
  <c r="X23" i="1" s="1"/>
  <c r="U53" i="1"/>
  <c r="X53" i="1" s="1"/>
  <c r="U135" i="1"/>
  <c r="X135" i="1" s="1"/>
  <c r="U38" i="1"/>
  <c r="X38" i="1" s="1"/>
  <c r="U50" i="1"/>
  <c r="X50" i="1" s="1"/>
  <c r="U72" i="1"/>
  <c r="X72" i="1" s="1"/>
  <c r="U104" i="1"/>
  <c r="X104" i="1" s="1"/>
  <c r="U102" i="1"/>
  <c r="X102" i="1" s="1"/>
  <c r="U120" i="1"/>
  <c r="X120" i="1" s="1"/>
  <c r="U125" i="1"/>
  <c r="X125" i="1" s="1"/>
  <c r="U130" i="1"/>
  <c r="X130" i="1" s="1"/>
  <c r="U40" i="1"/>
  <c r="X40" i="1" s="1"/>
  <c r="U169" i="1"/>
  <c r="X169" i="1" s="1"/>
  <c r="U73" i="1"/>
  <c r="X73" i="1" s="1"/>
  <c r="U78" i="1"/>
  <c r="X78" i="1" s="1"/>
  <c r="U93" i="1"/>
  <c r="X93" i="1" s="1"/>
  <c r="U119" i="1"/>
  <c r="X119" i="1" s="1"/>
  <c r="U9" i="1"/>
  <c r="X9" i="1" s="1"/>
  <c r="U54" i="1"/>
  <c r="X54" i="1" s="1"/>
  <c r="U124" i="1"/>
  <c r="X124" i="1" s="1"/>
  <c r="U144" i="1"/>
  <c r="X144" i="1" s="1"/>
  <c r="U33" i="1"/>
  <c r="X33" i="1" s="1"/>
  <c r="U75" i="1"/>
  <c r="X75" i="1" s="1"/>
  <c r="U107" i="1"/>
  <c r="X107" i="1" s="1"/>
  <c r="U48" i="1"/>
  <c r="X48" i="1" s="1"/>
  <c r="U58" i="1"/>
  <c r="X58" i="1" s="1"/>
  <c r="U129" i="1"/>
  <c r="X129" i="1" s="1"/>
  <c r="U51" i="1"/>
  <c r="X51" i="1" s="1"/>
  <c r="U67" i="1"/>
  <c r="X67" i="1" s="1"/>
  <c r="U213" i="1"/>
  <c r="X213" i="1" s="1"/>
  <c r="U68" i="1"/>
  <c r="X68" i="1" s="1"/>
  <c r="U172" i="1"/>
  <c r="X172" i="1" s="1"/>
  <c r="U88" i="1"/>
  <c r="X88" i="1" s="1"/>
  <c r="U127" i="1"/>
  <c r="X127" i="1" s="1"/>
  <c r="U20" i="1"/>
  <c r="X20" i="1" s="1"/>
  <c r="U131" i="1"/>
  <c r="X131" i="1" s="1"/>
  <c r="U66" i="1"/>
  <c r="X66" i="1" s="1"/>
  <c r="U170" i="1"/>
  <c r="X170" i="1" s="1"/>
  <c r="U98" i="1"/>
  <c r="X98" i="1" s="1"/>
  <c r="U126" i="1"/>
  <c r="X126" i="1" s="1"/>
  <c r="U41" i="1"/>
  <c r="X41" i="1" s="1"/>
  <c r="U86" i="1"/>
  <c r="X86" i="1" s="1"/>
  <c r="U106" i="1"/>
  <c r="X106" i="1" s="1"/>
  <c r="U171" i="1"/>
  <c r="X171" i="1" s="1"/>
  <c r="U176" i="1"/>
  <c r="X176" i="1" s="1"/>
  <c r="U12" i="1"/>
  <c r="X12" i="1" s="1"/>
  <c r="U31" i="1"/>
  <c r="X31" i="1" s="1"/>
  <c r="U42" i="1"/>
  <c r="X42" i="1" s="1"/>
  <c r="U92" i="1"/>
  <c r="X92" i="1" s="1"/>
  <c r="U132" i="1"/>
  <c r="X132" i="1" s="1"/>
  <c r="U192" i="1"/>
  <c r="X192" i="1" s="1"/>
  <c r="U219" i="1"/>
  <c r="X219" i="1" s="1"/>
  <c r="U168" i="1"/>
  <c r="X168" i="1" s="1"/>
  <c r="U181" i="1"/>
  <c r="X181" i="1" s="1"/>
  <c r="U59" i="1"/>
  <c r="X59" i="1" s="1"/>
  <c r="U87" i="1"/>
  <c r="X87" i="1" s="1"/>
  <c r="U152" i="1"/>
  <c r="X152" i="1" s="1"/>
  <c r="U203" i="1"/>
  <c r="X203" i="1" s="1"/>
  <c r="U218" i="1"/>
  <c r="X218" i="1" s="1"/>
  <c r="U89" i="1"/>
  <c r="X89" i="1" s="1"/>
  <c r="U13" i="1"/>
  <c r="X13" i="1" s="1"/>
  <c r="U117" i="1"/>
  <c r="X117" i="1" s="1"/>
  <c r="U194" i="1"/>
  <c r="X194" i="1" s="1"/>
  <c r="U35" i="1"/>
  <c r="X35" i="1" s="1"/>
  <c r="U52" i="1"/>
  <c r="X52" i="1" s="1"/>
  <c r="U81" i="1"/>
  <c r="X81" i="1" s="1"/>
  <c r="U174" i="1"/>
  <c r="X174" i="1" s="1"/>
  <c r="U21" i="1"/>
  <c r="X21" i="1" s="1"/>
  <c r="U25" i="1"/>
  <c r="X25" i="1" s="1"/>
  <c r="U122" i="1"/>
  <c r="X122" i="1" s="1"/>
  <c r="U128" i="1"/>
  <c r="X128" i="1" s="1"/>
  <c r="U27" i="1"/>
  <c r="X27" i="1" s="1"/>
  <c r="U111" i="1"/>
  <c r="X111" i="1" s="1"/>
  <c r="U17" i="1"/>
  <c r="X17" i="1" s="1"/>
  <c r="U110" i="1"/>
  <c r="X110" i="1" s="1"/>
  <c r="U179" i="1"/>
  <c r="X179" i="1" s="1"/>
  <c r="U15" i="1"/>
  <c r="X15" i="1" s="1"/>
  <c r="U90" i="1"/>
  <c r="X90" i="1" s="1"/>
  <c r="U101" i="1"/>
  <c r="X101" i="1" s="1"/>
  <c r="U209" i="1"/>
  <c r="X209" i="1" s="1"/>
  <c r="U206" i="1"/>
  <c r="X206" i="1" s="1"/>
  <c r="U207" i="1"/>
  <c r="X207" i="1" s="1"/>
  <c r="U210" i="1"/>
  <c r="X210" i="1" s="1"/>
  <c r="U173" i="1"/>
  <c r="X173" i="1" s="1"/>
  <c r="U32" i="1"/>
  <c r="X32" i="1" s="1"/>
  <c r="U137" i="1"/>
  <c r="X137" i="1" s="1"/>
  <c r="U77" i="1"/>
  <c r="X77" i="1" s="1"/>
  <c r="U36" i="1"/>
  <c r="X36" i="1" s="1"/>
  <c r="U177" i="1"/>
  <c r="X177" i="1" s="1"/>
  <c r="U114" i="1"/>
  <c r="X114" i="1" s="1"/>
  <c r="U49" i="1"/>
  <c r="X49" i="1" s="1"/>
  <c r="U134" i="1"/>
  <c r="X134" i="1" s="1"/>
  <c r="U47" i="1"/>
  <c r="X47" i="1" s="1"/>
  <c r="U161" i="1"/>
  <c r="X161" i="1" s="1"/>
  <c r="U57" i="1"/>
  <c r="X57" i="1" s="1"/>
  <c r="U201" i="1"/>
  <c r="X201" i="1" s="1"/>
  <c r="U91" i="1"/>
  <c r="X91" i="1" s="1"/>
  <c r="U197" i="1"/>
  <c r="X197" i="1" s="1"/>
  <c r="W175" i="1"/>
  <c r="W202" i="1"/>
  <c r="W188" i="1"/>
  <c r="W155" i="1"/>
  <c r="W199" i="1"/>
  <c r="W145" i="1"/>
  <c r="W158" i="1"/>
  <c r="W159" i="1"/>
  <c r="W178" i="1"/>
  <c r="W180" i="1"/>
  <c r="W153" i="1"/>
  <c r="W151" i="1"/>
  <c r="W157" i="1"/>
  <c r="W150" i="1"/>
  <c r="W154" i="1"/>
  <c r="W195" i="1"/>
  <c r="W167" i="1"/>
  <c r="W185" i="1"/>
  <c r="W189" i="1"/>
  <c r="W211" i="1"/>
  <c r="W223" i="1"/>
  <c r="W140" i="1"/>
  <c r="W147" i="1"/>
  <c r="W160" i="1"/>
  <c r="W94" i="1"/>
  <c r="W166" i="1"/>
  <c r="W184" i="1"/>
  <c r="W187" i="1"/>
  <c r="W220" i="1"/>
  <c r="W100" i="1"/>
  <c r="W163" i="1"/>
  <c r="W186" i="1"/>
  <c r="W190" i="1"/>
  <c r="W212" i="1"/>
  <c r="W198" i="1"/>
  <c r="W138" i="1"/>
  <c r="W221" i="1"/>
  <c r="W222" i="1"/>
  <c r="W156" i="1"/>
  <c r="W200" i="1"/>
  <c r="W162" i="1"/>
  <c r="W196" i="1"/>
  <c r="W14" i="1"/>
  <c r="W112" i="1"/>
  <c r="W24" i="1"/>
  <c r="W44" i="1"/>
  <c r="W216" i="1"/>
  <c r="W148" i="1"/>
  <c r="W183" i="1"/>
  <c r="W215" i="1"/>
  <c r="W18" i="1"/>
  <c r="W26" i="1"/>
  <c r="W193" i="1"/>
  <c r="W224" i="1"/>
  <c r="W37" i="1"/>
  <c r="W10" i="1"/>
  <c r="W11" i="1"/>
  <c r="W97" i="1"/>
  <c r="W65" i="1"/>
  <c r="W55" i="1"/>
  <c r="W139" i="1"/>
  <c r="W141" i="1"/>
  <c r="W43" i="1"/>
  <c r="W95" i="1"/>
  <c r="W61" i="1"/>
  <c r="W143" i="1"/>
  <c r="W70" i="1"/>
  <c r="W133" i="1"/>
  <c r="W56" i="1"/>
  <c r="W164" i="1"/>
  <c r="W182" i="1"/>
  <c r="W205" i="1"/>
  <c r="W71" i="1"/>
  <c r="W208" i="1"/>
  <c r="W39" i="1"/>
  <c r="W83" i="1"/>
  <c r="W16" i="1"/>
  <c r="W165" i="1"/>
  <c r="W74" i="1"/>
  <c r="W142" i="1"/>
  <c r="W19" i="1"/>
  <c r="W22" i="1"/>
  <c r="W99" i="1"/>
  <c r="W96" i="1"/>
  <c r="W149" i="1"/>
  <c r="W64" i="1"/>
  <c r="W109" i="1"/>
  <c r="W121" i="1"/>
  <c r="W113" i="1"/>
  <c r="W136" i="1"/>
  <c r="W80" i="1"/>
  <c r="W85" i="1"/>
  <c r="W214" i="1"/>
  <c r="W62" i="1"/>
  <c r="W69" i="1"/>
  <c r="W82" i="1"/>
  <c r="W105" i="1"/>
  <c r="W28" i="1"/>
  <c r="W63" i="1"/>
  <c r="W60" i="1"/>
  <c r="W76" i="1"/>
  <c r="W146" i="1"/>
  <c r="W191" i="1"/>
  <c r="W204" i="1"/>
  <c r="W29" i="1"/>
  <c r="W79" i="1"/>
  <c r="W103" i="1"/>
  <c r="W108" i="1"/>
  <c r="W118" i="1"/>
  <c r="W217" i="1"/>
  <c r="W34" i="1"/>
  <c r="W84" i="1"/>
  <c r="W115" i="1"/>
  <c r="W116" i="1"/>
  <c r="W30" i="1"/>
  <c r="W45" i="1"/>
  <c r="W46" i="1"/>
  <c r="W23" i="1"/>
  <c r="W53" i="1"/>
  <c r="W135" i="1"/>
  <c r="W38" i="1"/>
  <c r="W50" i="1"/>
  <c r="W72" i="1"/>
  <c r="W104" i="1"/>
  <c r="W102" i="1"/>
  <c r="W120" i="1"/>
  <c r="W125" i="1"/>
  <c r="W130" i="1"/>
  <c r="W40" i="1"/>
  <c r="W169" i="1"/>
  <c r="W73" i="1"/>
  <c r="W78" i="1"/>
  <c r="W93" i="1"/>
  <c r="W119" i="1"/>
  <c r="W9" i="1"/>
  <c r="W54" i="1"/>
  <c r="W124" i="1"/>
  <c r="W144" i="1"/>
  <c r="W33" i="1"/>
  <c r="W75" i="1"/>
  <c r="W107" i="1"/>
  <c r="W48" i="1"/>
  <c r="W58" i="1"/>
  <c r="W129" i="1"/>
  <c r="W51" i="1"/>
  <c r="W67" i="1"/>
  <c r="W213" i="1"/>
  <c r="W68" i="1"/>
  <c r="W172" i="1"/>
  <c r="W88" i="1"/>
  <c r="W127" i="1"/>
  <c r="W20" i="1"/>
  <c r="W131" i="1"/>
  <c r="W66" i="1"/>
  <c r="W170" i="1"/>
  <c r="W98" i="1"/>
  <c r="W126" i="1"/>
  <c r="W41" i="1"/>
  <c r="W86" i="1"/>
  <c r="W106" i="1"/>
  <c r="W171" i="1"/>
  <c r="W176" i="1"/>
  <c r="W12" i="1"/>
  <c r="W31" i="1"/>
  <c r="W42" i="1"/>
  <c r="W92" i="1"/>
  <c r="W132" i="1"/>
  <c r="W192" i="1"/>
  <c r="W219" i="1"/>
  <c r="W168" i="1"/>
  <c r="W181" i="1"/>
  <c r="W59" i="1"/>
  <c r="W87" i="1"/>
  <c r="W152" i="1"/>
  <c r="W203" i="1"/>
  <c r="W218" i="1"/>
  <c r="W89" i="1"/>
  <c r="W123" i="1"/>
  <c r="W13" i="1"/>
  <c r="W117" i="1"/>
  <c r="W194" i="1"/>
  <c r="W35" i="1"/>
  <c r="W52" i="1"/>
  <c r="W81" i="1"/>
  <c r="W174" i="1"/>
  <c r="W21" i="1"/>
  <c r="W25" i="1"/>
  <c r="W122" i="1"/>
  <c r="W128" i="1"/>
  <c r="W27" i="1"/>
  <c r="W111" i="1"/>
  <c r="W17" i="1"/>
  <c r="W110" i="1"/>
  <c r="W179" i="1"/>
  <c r="W15" i="1"/>
  <c r="W90" i="1"/>
  <c r="W101" i="1"/>
  <c r="W209" i="1"/>
  <c r="W206" i="1"/>
  <c r="W207" i="1"/>
  <c r="W210" i="1"/>
  <c r="W173" i="1"/>
  <c r="W32" i="1"/>
  <c r="W137" i="1"/>
  <c r="W77" i="1"/>
  <c r="W36" i="1"/>
  <c r="W177" i="1"/>
  <c r="W114" i="1"/>
  <c r="W49" i="1"/>
  <c r="W134" i="1"/>
  <c r="W47" i="1"/>
  <c r="W161" i="1"/>
  <c r="W57" i="1"/>
  <c r="W201" i="1"/>
  <c r="W91" i="1"/>
  <c r="W197" i="1"/>
  <c r="V202" i="1"/>
  <c r="Y202" i="1" s="1"/>
  <c r="V175" i="1"/>
  <c r="Y175" i="1" s="1"/>
  <c r="V188" i="1"/>
  <c r="Y188" i="1" s="1"/>
  <c r="V155" i="1"/>
  <c r="Y155" i="1" s="1"/>
  <c r="V199" i="1"/>
  <c r="Y199" i="1" s="1"/>
  <c r="V145" i="1"/>
  <c r="Y145" i="1" s="1"/>
  <c r="V158" i="1"/>
  <c r="Y158" i="1" s="1"/>
  <c r="V159" i="1"/>
  <c r="Y159" i="1" s="1"/>
  <c r="V178" i="1"/>
  <c r="Y178" i="1" s="1"/>
  <c r="V180" i="1"/>
  <c r="Y180" i="1" s="1"/>
  <c r="V153" i="1"/>
  <c r="Y153" i="1" s="1"/>
  <c r="V151" i="1"/>
  <c r="Y151" i="1" s="1"/>
  <c r="V157" i="1"/>
  <c r="Y157" i="1" s="1"/>
  <c r="V150" i="1"/>
  <c r="Y150" i="1" s="1"/>
  <c r="V154" i="1"/>
  <c r="Y154" i="1" s="1"/>
  <c r="V195" i="1"/>
  <c r="Y195" i="1" s="1"/>
  <c r="V167" i="1"/>
  <c r="Y167" i="1" s="1"/>
  <c r="V185" i="1"/>
  <c r="Y185" i="1" s="1"/>
  <c r="V189" i="1"/>
  <c r="Y189" i="1" s="1"/>
  <c r="V211" i="1"/>
  <c r="Y211" i="1" s="1"/>
  <c r="V223" i="1"/>
  <c r="Y223" i="1" s="1"/>
  <c r="V140" i="1"/>
  <c r="Y140" i="1" s="1"/>
  <c r="V147" i="1"/>
  <c r="Y147" i="1" s="1"/>
  <c r="V160" i="1"/>
  <c r="Y160" i="1" s="1"/>
  <c r="V94" i="1"/>
  <c r="Y94" i="1" s="1"/>
  <c r="V166" i="1"/>
  <c r="Y166" i="1" s="1"/>
  <c r="V184" i="1"/>
  <c r="Y184" i="1" s="1"/>
  <c r="V187" i="1"/>
  <c r="Y187" i="1" s="1"/>
  <c r="V220" i="1"/>
  <c r="Y220" i="1" s="1"/>
  <c r="V100" i="1"/>
  <c r="Y100" i="1" s="1"/>
  <c r="V163" i="1"/>
  <c r="Y163" i="1" s="1"/>
  <c r="V186" i="1"/>
  <c r="Y186" i="1" s="1"/>
  <c r="V190" i="1"/>
  <c r="Y190" i="1" s="1"/>
  <c r="V212" i="1"/>
  <c r="Y212" i="1" s="1"/>
  <c r="V198" i="1"/>
  <c r="Y198" i="1" s="1"/>
  <c r="V138" i="1"/>
  <c r="Y138" i="1" s="1"/>
  <c r="V221" i="1"/>
  <c r="Y221" i="1" s="1"/>
  <c r="V222" i="1"/>
  <c r="Y222" i="1" s="1"/>
  <c r="V156" i="1"/>
  <c r="Y156" i="1" s="1"/>
  <c r="V200" i="1"/>
  <c r="Y200" i="1" s="1"/>
  <c r="V162" i="1"/>
  <c r="Y162" i="1" s="1"/>
  <c r="V196" i="1"/>
  <c r="Y196" i="1" s="1"/>
  <c r="V112" i="1"/>
  <c r="Y112" i="1" s="1"/>
  <c r="V24" i="1"/>
  <c r="Y24" i="1" s="1"/>
  <c r="V44" i="1"/>
  <c r="Y44" i="1" s="1"/>
  <c r="V216" i="1"/>
  <c r="Y216" i="1" s="1"/>
  <c r="V148" i="1"/>
  <c r="Y148" i="1" s="1"/>
  <c r="V183" i="1"/>
  <c r="Y183" i="1" s="1"/>
  <c r="V215" i="1"/>
  <c r="Y215" i="1" s="1"/>
  <c r="V18" i="1"/>
  <c r="Y18" i="1" s="1"/>
  <c r="V26" i="1"/>
  <c r="Y26" i="1" s="1"/>
  <c r="V193" i="1"/>
  <c r="Y193" i="1" s="1"/>
  <c r="V224" i="1"/>
  <c r="Y224" i="1" s="1"/>
  <c r="V37" i="1"/>
  <c r="Y37" i="1" s="1"/>
  <c r="V10" i="1"/>
  <c r="Y10" i="1" s="1"/>
  <c r="V11" i="1"/>
  <c r="Y11" i="1" s="1"/>
  <c r="V97" i="1"/>
  <c r="Y97" i="1" s="1"/>
  <c r="V65" i="1"/>
  <c r="Y65" i="1" s="1"/>
  <c r="V55" i="1"/>
  <c r="Y55" i="1" s="1"/>
  <c r="V139" i="1"/>
  <c r="Y139" i="1" s="1"/>
  <c r="V141" i="1"/>
  <c r="Y141" i="1" s="1"/>
  <c r="V43" i="1"/>
  <c r="Y43" i="1" s="1"/>
  <c r="V95" i="1"/>
  <c r="Y95" i="1" s="1"/>
  <c r="V61" i="1"/>
  <c r="Y61" i="1" s="1"/>
  <c r="V143" i="1"/>
  <c r="Y143" i="1" s="1"/>
  <c r="V70" i="1"/>
  <c r="Y70" i="1" s="1"/>
  <c r="V133" i="1"/>
  <c r="Y133" i="1" s="1"/>
  <c r="V56" i="1"/>
  <c r="Y56" i="1" s="1"/>
  <c r="V164" i="1"/>
  <c r="Y164" i="1" s="1"/>
  <c r="V182" i="1"/>
  <c r="Y182" i="1" s="1"/>
  <c r="V205" i="1"/>
  <c r="Y205" i="1" s="1"/>
  <c r="V71" i="1"/>
  <c r="Y71" i="1" s="1"/>
  <c r="V208" i="1"/>
  <c r="Y208" i="1" s="1"/>
  <c r="V39" i="1"/>
  <c r="Y39" i="1" s="1"/>
  <c r="V83" i="1"/>
  <c r="Y83" i="1" s="1"/>
  <c r="V16" i="1"/>
  <c r="Y16" i="1" s="1"/>
  <c r="V165" i="1"/>
  <c r="Y165" i="1" s="1"/>
  <c r="V74" i="1"/>
  <c r="Y74" i="1" s="1"/>
  <c r="V142" i="1"/>
  <c r="Y142" i="1" s="1"/>
  <c r="V19" i="1"/>
  <c r="Y19" i="1" s="1"/>
  <c r="V22" i="1"/>
  <c r="Y22" i="1" s="1"/>
  <c r="V99" i="1"/>
  <c r="Y99" i="1" s="1"/>
  <c r="V96" i="1"/>
  <c r="Y96" i="1" s="1"/>
  <c r="V149" i="1"/>
  <c r="Y149" i="1" s="1"/>
  <c r="V64" i="1"/>
  <c r="Y64" i="1" s="1"/>
  <c r="V109" i="1"/>
  <c r="Y109" i="1" s="1"/>
  <c r="V121" i="1"/>
  <c r="Y121" i="1" s="1"/>
  <c r="V113" i="1"/>
  <c r="Y113" i="1" s="1"/>
  <c r="V136" i="1"/>
  <c r="Y136" i="1" s="1"/>
  <c r="V80" i="1"/>
  <c r="Y80" i="1" s="1"/>
  <c r="V85" i="1"/>
  <c r="Y85" i="1" s="1"/>
  <c r="V214" i="1"/>
  <c r="Y214" i="1" s="1"/>
  <c r="V62" i="1"/>
  <c r="Y62" i="1" s="1"/>
  <c r="V69" i="1"/>
  <c r="Y69" i="1" s="1"/>
  <c r="V82" i="1"/>
  <c r="Y82" i="1" s="1"/>
  <c r="V105" i="1"/>
  <c r="Y105" i="1" s="1"/>
  <c r="V28" i="1"/>
  <c r="Y28" i="1" s="1"/>
  <c r="V63" i="1"/>
  <c r="Y63" i="1" s="1"/>
  <c r="V60" i="1"/>
  <c r="Y60" i="1" s="1"/>
  <c r="V76" i="1"/>
  <c r="Y76" i="1" s="1"/>
  <c r="V146" i="1"/>
  <c r="Y146" i="1" s="1"/>
  <c r="V191" i="1"/>
  <c r="Y191" i="1" s="1"/>
  <c r="V204" i="1"/>
  <c r="Y204" i="1" s="1"/>
  <c r="V29" i="1"/>
  <c r="Y29" i="1" s="1"/>
  <c r="V79" i="1"/>
  <c r="Y79" i="1" s="1"/>
  <c r="V103" i="1"/>
  <c r="Y103" i="1" s="1"/>
  <c r="V108" i="1"/>
  <c r="Y108" i="1" s="1"/>
  <c r="V118" i="1"/>
  <c r="Y118" i="1" s="1"/>
  <c r="V217" i="1"/>
  <c r="Y217" i="1" s="1"/>
  <c r="V34" i="1"/>
  <c r="Y34" i="1" s="1"/>
  <c r="V84" i="1"/>
  <c r="Y84" i="1" s="1"/>
  <c r="V115" i="1"/>
  <c r="Y115" i="1" s="1"/>
  <c r="V116" i="1"/>
  <c r="Y116" i="1" s="1"/>
  <c r="V30" i="1"/>
  <c r="Y30" i="1" s="1"/>
  <c r="V45" i="1"/>
  <c r="Y45" i="1" s="1"/>
  <c r="V46" i="1"/>
  <c r="Y46" i="1" s="1"/>
  <c r="V23" i="1"/>
  <c r="Y23" i="1" s="1"/>
  <c r="V53" i="1"/>
  <c r="Y53" i="1" s="1"/>
  <c r="V135" i="1"/>
  <c r="Y135" i="1" s="1"/>
  <c r="V38" i="1"/>
  <c r="Y38" i="1" s="1"/>
  <c r="V50" i="1"/>
  <c r="Y50" i="1" s="1"/>
  <c r="V72" i="1"/>
  <c r="Y72" i="1" s="1"/>
  <c r="V104" i="1"/>
  <c r="Y104" i="1" s="1"/>
  <c r="V102" i="1"/>
  <c r="Y102" i="1" s="1"/>
  <c r="V120" i="1"/>
  <c r="Y120" i="1" s="1"/>
  <c r="V125" i="1"/>
  <c r="Y125" i="1" s="1"/>
  <c r="V130" i="1"/>
  <c r="Y130" i="1" s="1"/>
  <c r="V40" i="1"/>
  <c r="Y40" i="1" s="1"/>
  <c r="V169" i="1"/>
  <c r="Y169" i="1" s="1"/>
  <c r="V73" i="1"/>
  <c r="Y73" i="1" s="1"/>
  <c r="V78" i="1"/>
  <c r="Y78" i="1" s="1"/>
  <c r="V93" i="1"/>
  <c r="Y93" i="1" s="1"/>
  <c r="V119" i="1"/>
  <c r="Y119" i="1" s="1"/>
  <c r="V9" i="1"/>
  <c r="Y9" i="1" s="1"/>
  <c r="V54" i="1"/>
  <c r="Y54" i="1" s="1"/>
  <c r="V124" i="1"/>
  <c r="Y124" i="1" s="1"/>
  <c r="V144" i="1"/>
  <c r="Y144" i="1" s="1"/>
  <c r="V33" i="1"/>
  <c r="Y33" i="1" s="1"/>
  <c r="V75" i="1"/>
  <c r="Y75" i="1" s="1"/>
  <c r="V107" i="1"/>
  <c r="Y107" i="1" s="1"/>
  <c r="V48" i="1"/>
  <c r="Y48" i="1" s="1"/>
  <c r="V58" i="1"/>
  <c r="Y58" i="1" s="1"/>
  <c r="V129" i="1"/>
  <c r="Y129" i="1" s="1"/>
  <c r="V51" i="1"/>
  <c r="Y51" i="1" s="1"/>
  <c r="V67" i="1"/>
  <c r="Y67" i="1" s="1"/>
  <c r="V213" i="1"/>
  <c r="Y213" i="1" s="1"/>
  <c r="V68" i="1"/>
  <c r="Y68" i="1" s="1"/>
  <c r="V172" i="1"/>
  <c r="Y172" i="1" s="1"/>
  <c r="V88" i="1"/>
  <c r="Y88" i="1" s="1"/>
  <c r="V127" i="1"/>
  <c r="Y127" i="1" s="1"/>
  <c r="V20" i="1"/>
  <c r="Y20" i="1" s="1"/>
  <c r="V131" i="1"/>
  <c r="Y131" i="1" s="1"/>
  <c r="V66" i="1"/>
  <c r="Y66" i="1" s="1"/>
  <c r="V170" i="1"/>
  <c r="Y170" i="1" s="1"/>
  <c r="V98" i="1"/>
  <c r="Y98" i="1" s="1"/>
  <c r="V126" i="1"/>
  <c r="Y126" i="1" s="1"/>
  <c r="V41" i="1"/>
  <c r="Y41" i="1" s="1"/>
  <c r="V86" i="1"/>
  <c r="Y86" i="1" s="1"/>
  <c r="V106" i="1"/>
  <c r="Y106" i="1" s="1"/>
  <c r="V171" i="1"/>
  <c r="Y171" i="1" s="1"/>
  <c r="V176" i="1"/>
  <c r="Y176" i="1" s="1"/>
  <c r="V12" i="1"/>
  <c r="Y12" i="1" s="1"/>
  <c r="V31" i="1"/>
  <c r="Y31" i="1" s="1"/>
  <c r="V42" i="1"/>
  <c r="Y42" i="1" s="1"/>
  <c r="V92" i="1"/>
  <c r="Y92" i="1" s="1"/>
  <c r="V132" i="1"/>
  <c r="Y132" i="1" s="1"/>
  <c r="V192" i="1"/>
  <c r="Y192" i="1" s="1"/>
  <c r="V219" i="1"/>
  <c r="Y219" i="1" s="1"/>
  <c r="V168" i="1"/>
  <c r="Y168" i="1" s="1"/>
  <c r="V181" i="1"/>
  <c r="Y181" i="1" s="1"/>
  <c r="V59" i="1"/>
  <c r="Y59" i="1" s="1"/>
  <c r="V87" i="1"/>
  <c r="Y87" i="1" s="1"/>
  <c r="V152" i="1"/>
  <c r="Y152" i="1" s="1"/>
  <c r="V203" i="1"/>
  <c r="Y203" i="1" s="1"/>
  <c r="V218" i="1"/>
  <c r="Y218" i="1" s="1"/>
  <c r="V89" i="1"/>
  <c r="Y89" i="1" s="1"/>
  <c r="V13" i="1"/>
  <c r="Y13" i="1" s="1"/>
  <c r="V117" i="1"/>
  <c r="Y117" i="1" s="1"/>
  <c r="V194" i="1"/>
  <c r="Y194" i="1" s="1"/>
  <c r="V35" i="1"/>
  <c r="Y35" i="1" s="1"/>
  <c r="V52" i="1"/>
  <c r="Y52" i="1" s="1"/>
  <c r="V81" i="1"/>
  <c r="Y81" i="1" s="1"/>
  <c r="V174" i="1"/>
  <c r="Y174" i="1" s="1"/>
  <c r="V21" i="1"/>
  <c r="Y21" i="1" s="1"/>
  <c r="V25" i="1"/>
  <c r="Y25" i="1" s="1"/>
  <c r="V122" i="1"/>
  <c r="Y122" i="1" s="1"/>
  <c r="V128" i="1"/>
  <c r="Y128" i="1" s="1"/>
  <c r="V27" i="1"/>
  <c r="Y27" i="1" s="1"/>
  <c r="V111" i="1"/>
  <c r="Y111" i="1" s="1"/>
  <c r="V17" i="1"/>
  <c r="Y17" i="1" s="1"/>
  <c r="V110" i="1"/>
  <c r="Y110" i="1" s="1"/>
  <c r="V179" i="1"/>
  <c r="Y179" i="1" s="1"/>
  <c r="V15" i="1"/>
  <c r="Y15" i="1" s="1"/>
  <c r="V90" i="1"/>
  <c r="Y90" i="1" s="1"/>
  <c r="V101" i="1"/>
  <c r="Y101" i="1" s="1"/>
  <c r="V209" i="1"/>
  <c r="Y209" i="1" s="1"/>
  <c r="V206" i="1"/>
  <c r="Y206" i="1" s="1"/>
  <c r="V207" i="1"/>
  <c r="Y207" i="1" s="1"/>
  <c r="V210" i="1"/>
  <c r="Y210" i="1" s="1"/>
  <c r="V173" i="1"/>
  <c r="Y173" i="1" s="1"/>
  <c r="V32" i="1"/>
  <c r="Y32" i="1" s="1"/>
  <c r="V137" i="1"/>
  <c r="Y137" i="1" s="1"/>
  <c r="V77" i="1"/>
  <c r="Y77" i="1" s="1"/>
  <c r="V36" i="1"/>
  <c r="Y36" i="1" s="1"/>
  <c r="V177" i="1"/>
  <c r="Y177" i="1" s="1"/>
  <c r="V114" i="1"/>
  <c r="Y114" i="1" s="1"/>
  <c r="V49" i="1"/>
  <c r="Y49" i="1" s="1"/>
  <c r="V134" i="1"/>
  <c r="Y134" i="1" s="1"/>
  <c r="V47" i="1"/>
  <c r="Y47" i="1" s="1"/>
  <c r="V161" i="1"/>
  <c r="Y161" i="1" s="1"/>
  <c r="V57" i="1"/>
  <c r="Y57" i="1" s="1"/>
  <c r="V201" i="1"/>
  <c r="Y201" i="1" s="1"/>
  <c r="V91" i="1"/>
  <c r="Y91" i="1" s="1"/>
  <c r="V197" i="1"/>
  <c r="Y197" i="1" s="1"/>
  <c r="F9" i="1"/>
  <c r="H9" i="1" s="1"/>
  <c r="F10" i="1"/>
  <c r="H10" i="1" s="1"/>
  <c r="F11" i="1"/>
  <c r="H11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9" i="1"/>
  <c r="H29" i="1" s="1"/>
  <c r="F28" i="1"/>
  <c r="H28" i="1" s="1"/>
  <c r="F30" i="1"/>
  <c r="H30" i="1" s="1"/>
  <c r="F31" i="1"/>
  <c r="H31" i="1" s="1"/>
  <c r="F33" i="1"/>
  <c r="H33" i="1" s="1"/>
  <c r="F32" i="1"/>
  <c r="H32" i="1" s="1"/>
  <c r="F34" i="1"/>
  <c r="H34" i="1" s="1"/>
  <c r="F35" i="1"/>
  <c r="H35" i="1" s="1"/>
  <c r="F36" i="1"/>
  <c r="H36" i="1" s="1"/>
  <c r="F38" i="1"/>
  <c r="H38" i="1" s="1"/>
  <c r="F37" i="1"/>
  <c r="H37" i="1" s="1"/>
  <c r="F39" i="1"/>
  <c r="H39" i="1" s="1"/>
  <c r="F40" i="1"/>
  <c r="H40" i="1" s="1"/>
  <c r="F41" i="1"/>
  <c r="H41" i="1" s="1"/>
  <c r="F42" i="1"/>
  <c r="H42" i="1" s="1"/>
  <c r="F43" i="1"/>
  <c r="H43" i="1" s="1"/>
  <c r="F45" i="1"/>
  <c r="H45" i="1" s="1"/>
  <c r="F44" i="1"/>
  <c r="H44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6" i="1"/>
  <c r="H56" i="1" s="1"/>
  <c r="F57" i="1"/>
  <c r="H57" i="1" s="1"/>
  <c r="F58" i="1"/>
  <c r="H58" i="1" s="1"/>
  <c r="F59" i="1"/>
  <c r="H59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0" i="1"/>
  <c r="H60" i="1" s="1"/>
  <c r="F69" i="1"/>
  <c r="H69" i="1" s="1"/>
  <c r="F70" i="1"/>
  <c r="H70" i="1" s="1"/>
  <c r="F71" i="1"/>
  <c r="H71" i="1" s="1"/>
  <c r="F72" i="1"/>
  <c r="H72" i="1" s="1"/>
  <c r="F55" i="1"/>
  <c r="H55" i="1" s="1"/>
  <c r="F75" i="1"/>
  <c r="H75" i="1" s="1"/>
  <c r="F76" i="1"/>
  <c r="H76" i="1" s="1"/>
  <c r="F73" i="1"/>
  <c r="H73" i="1" s="1"/>
  <c r="F74" i="1"/>
  <c r="H74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6" i="1"/>
  <c r="H96" i="1" s="1"/>
  <c r="F95" i="1"/>
  <c r="H95" i="1" s="1"/>
  <c r="F97" i="1"/>
  <c r="H97" i="1" s="1"/>
  <c r="F98" i="1"/>
  <c r="H98" i="1" s="1"/>
  <c r="F99" i="1"/>
  <c r="H99" i="1" s="1"/>
  <c r="F100" i="1"/>
  <c r="H100" i="1" s="1"/>
  <c r="F101" i="1"/>
  <c r="H101" i="1" s="1"/>
  <c r="F104" i="1"/>
  <c r="H104" i="1" s="1"/>
  <c r="F102" i="1"/>
  <c r="H102" i="1" s="1"/>
  <c r="F103" i="1"/>
  <c r="H103" i="1" s="1"/>
  <c r="F105" i="1"/>
  <c r="H105" i="1" s="1"/>
  <c r="F106" i="1"/>
  <c r="H106" i="1" s="1"/>
  <c r="F107" i="1"/>
  <c r="H107" i="1" s="1"/>
  <c r="F109" i="1"/>
  <c r="H109" i="1" s="1"/>
  <c r="F110" i="1"/>
  <c r="H110" i="1" s="1"/>
  <c r="F108" i="1"/>
  <c r="H108" i="1" s="1"/>
  <c r="F111" i="1"/>
  <c r="H111" i="1" s="1"/>
  <c r="F112" i="1"/>
  <c r="H112" i="1" s="1"/>
  <c r="F113" i="1"/>
  <c r="H113" i="1" s="1"/>
  <c r="F114" i="1"/>
  <c r="H114" i="1" s="1"/>
  <c r="F115" i="1"/>
  <c r="H115" i="1" s="1"/>
  <c r="F116" i="1"/>
  <c r="H116" i="1" s="1"/>
  <c r="F117" i="1"/>
  <c r="H117" i="1" s="1"/>
  <c r="F118" i="1"/>
  <c r="H118" i="1" s="1"/>
  <c r="F119" i="1"/>
  <c r="H119" i="1" s="1"/>
  <c r="F120" i="1"/>
  <c r="H120" i="1" s="1"/>
  <c r="F122" i="1"/>
  <c r="H122" i="1" s="1"/>
  <c r="F121" i="1"/>
  <c r="H121" i="1" s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H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H138" i="1" s="1"/>
  <c r="F139" i="1"/>
  <c r="H139" i="1" s="1"/>
  <c r="F140" i="1"/>
  <c r="H140" i="1" s="1"/>
  <c r="F141" i="1"/>
  <c r="H141" i="1" s="1"/>
  <c r="F142" i="1"/>
  <c r="H142" i="1" s="1"/>
  <c r="F143" i="1"/>
  <c r="H143" i="1" s="1"/>
  <c r="F144" i="1"/>
  <c r="H144" i="1" s="1"/>
  <c r="F145" i="1"/>
  <c r="H145" i="1" s="1"/>
  <c r="F146" i="1"/>
  <c r="H146" i="1" s="1"/>
  <c r="F147" i="1"/>
  <c r="H147" i="1" s="1"/>
  <c r="F148" i="1"/>
  <c r="H148" i="1" s="1"/>
  <c r="F149" i="1"/>
  <c r="H149" i="1" s="1"/>
  <c r="F150" i="1"/>
  <c r="H150" i="1" s="1"/>
  <c r="F151" i="1"/>
  <c r="H151" i="1" s="1"/>
  <c r="F152" i="1"/>
  <c r="H152" i="1" s="1"/>
  <c r="F153" i="1"/>
  <c r="H153" i="1" s="1"/>
  <c r="F154" i="1"/>
  <c r="H154" i="1" s="1"/>
  <c r="F155" i="1"/>
  <c r="H155" i="1" s="1"/>
  <c r="F156" i="1"/>
  <c r="H156" i="1" s="1"/>
  <c r="F157" i="1"/>
  <c r="H157" i="1" s="1"/>
  <c r="F158" i="1"/>
  <c r="H158" i="1" s="1"/>
  <c r="F159" i="1"/>
  <c r="H159" i="1" s="1"/>
  <c r="F160" i="1"/>
  <c r="H160" i="1" s="1"/>
  <c r="F161" i="1"/>
  <c r="H161" i="1" s="1"/>
  <c r="F162" i="1"/>
  <c r="H162" i="1" s="1"/>
  <c r="F163" i="1"/>
  <c r="H163" i="1" s="1"/>
  <c r="F164" i="1"/>
  <c r="H164" i="1" s="1"/>
  <c r="F165" i="1"/>
  <c r="H165" i="1" s="1"/>
  <c r="F166" i="1"/>
  <c r="H166" i="1" s="1"/>
  <c r="F167" i="1"/>
  <c r="H167" i="1" s="1"/>
  <c r="F168" i="1"/>
  <c r="H168" i="1" s="1"/>
  <c r="F169" i="1"/>
  <c r="H169" i="1" s="1"/>
  <c r="F170" i="1"/>
  <c r="H170" i="1" s="1"/>
  <c r="F171" i="1"/>
  <c r="H171" i="1" s="1"/>
  <c r="F172" i="1"/>
  <c r="H172" i="1" s="1"/>
  <c r="F173" i="1"/>
  <c r="H173" i="1" s="1"/>
  <c r="F174" i="1"/>
  <c r="H174" i="1" s="1"/>
  <c r="F175" i="1"/>
  <c r="H175" i="1" s="1"/>
  <c r="F176" i="1"/>
  <c r="H176" i="1" s="1"/>
  <c r="F177" i="1"/>
  <c r="H177" i="1" s="1"/>
  <c r="F178" i="1"/>
  <c r="H178" i="1" s="1"/>
  <c r="F179" i="1"/>
  <c r="H179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F186" i="1"/>
  <c r="H186" i="1" s="1"/>
  <c r="F188" i="1"/>
  <c r="H188" i="1" s="1"/>
  <c r="F187" i="1"/>
  <c r="H187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H197" i="1" s="1"/>
  <c r="F198" i="1"/>
  <c r="H198" i="1" s="1"/>
  <c r="F199" i="1"/>
  <c r="H199" i="1" s="1"/>
  <c r="F200" i="1"/>
  <c r="H200" i="1" s="1"/>
  <c r="F201" i="1"/>
  <c r="H201" i="1" s="1"/>
  <c r="F202" i="1"/>
  <c r="H202" i="1" s="1"/>
  <c r="F203" i="1"/>
  <c r="H203" i="1" s="1"/>
  <c r="F204" i="1"/>
  <c r="H204" i="1" s="1"/>
  <c r="F205" i="1"/>
  <c r="H205" i="1" s="1"/>
  <c r="F206" i="1"/>
  <c r="H206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F217" i="1"/>
  <c r="H217" i="1" s="1"/>
  <c r="F218" i="1"/>
  <c r="H218" i="1" s="1"/>
  <c r="F219" i="1"/>
  <c r="H219" i="1" s="1"/>
  <c r="F220" i="1"/>
  <c r="H220" i="1" s="1"/>
  <c r="F221" i="1"/>
  <c r="H221" i="1" s="1"/>
  <c r="F222" i="1"/>
  <c r="H222" i="1" s="1"/>
  <c r="F223" i="1"/>
  <c r="H223" i="1" s="1"/>
  <c r="F224" i="1"/>
  <c r="H224" i="1" s="1"/>
  <c r="F12" i="1"/>
  <c r="H12" i="1" s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7" i="1"/>
  <c r="G188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2" i="1"/>
  <c r="G120" i="1"/>
  <c r="G119" i="1"/>
  <c r="G118" i="1"/>
  <c r="G117" i="1"/>
  <c r="G116" i="1"/>
  <c r="G115" i="1"/>
  <c r="G114" i="1"/>
  <c r="G113" i="1"/>
  <c r="G112" i="1"/>
  <c r="G111" i="1"/>
  <c r="G108" i="1"/>
  <c r="G110" i="1"/>
  <c r="G109" i="1"/>
  <c r="G107" i="1"/>
  <c r="G106" i="1"/>
  <c r="G105" i="1"/>
  <c r="G103" i="1"/>
  <c r="G102" i="1"/>
  <c r="G104" i="1"/>
  <c r="G101" i="1"/>
  <c r="G100" i="1"/>
  <c r="G99" i="1"/>
  <c r="G98" i="1"/>
  <c r="G97" i="1"/>
  <c r="G95" i="1"/>
  <c r="G9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4" i="1"/>
  <c r="G73" i="1"/>
  <c r="G76" i="1"/>
  <c r="G75" i="1"/>
  <c r="G55" i="1"/>
  <c r="G72" i="1"/>
  <c r="G71" i="1"/>
  <c r="G70" i="1"/>
  <c r="G69" i="1"/>
  <c r="G60" i="1"/>
  <c r="G68" i="1"/>
  <c r="G67" i="1"/>
  <c r="G66" i="1"/>
  <c r="G65" i="1"/>
  <c r="G64" i="1"/>
  <c r="G63" i="1"/>
  <c r="G62" i="1"/>
  <c r="G61" i="1"/>
  <c r="G59" i="1"/>
  <c r="G58" i="1"/>
  <c r="G57" i="1"/>
  <c r="G56" i="1"/>
  <c r="G54" i="1"/>
  <c r="G53" i="1"/>
  <c r="G52" i="1"/>
  <c r="G51" i="1"/>
  <c r="G50" i="1"/>
  <c r="G49" i="1"/>
  <c r="G48" i="1"/>
  <c r="G47" i="1"/>
  <c r="G46" i="1"/>
  <c r="G44" i="1"/>
  <c r="G45" i="1"/>
  <c r="G43" i="1"/>
  <c r="G42" i="1"/>
  <c r="G41" i="1"/>
  <c r="G40" i="1"/>
  <c r="G39" i="1"/>
  <c r="G37" i="1"/>
  <c r="G38" i="1"/>
  <c r="G36" i="1"/>
  <c r="G35" i="1"/>
  <c r="G34" i="1"/>
  <c r="G32" i="1"/>
  <c r="G33" i="1"/>
  <c r="G31" i="1"/>
  <c r="G30" i="1"/>
  <c r="G28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R14" i="1"/>
  <c r="G14" i="1"/>
  <c r="G13" i="1"/>
  <c r="G11" i="1"/>
  <c r="G10" i="1"/>
  <c r="G9" i="1"/>
  <c r="G12" i="1"/>
  <c r="R225" i="1" l="1"/>
  <c r="U225" i="1" s="1"/>
  <c r="X225" i="1" s="1"/>
  <c r="U123" i="1"/>
  <c r="X123" i="1" s="1"/>
  <c r="W225" i="1"/>
  <c r="U42" i="3"/>
  <c r="X42" i="3" s="1"/>
  <c r="V38" i="3"/>
  <c r="Y38" i="3" s="1"/>
  <c r="P42" i="3"/>
  <c r="S42" i="3"/>
  <c r="O42" i="3"/>
  <c r="W42" i="3" s="1"/>
  <c r="U88" i="2"/>
  <c r="X88" i="2" s="1"/>
  <c r="S192" i="2"/>
  <c r="R41" i="3"/>
  <c r="V123" i="1"/>
  <c r="Y123" i="1" s="1"/>
  <c r="U215" i="2"/>
  <c r="X215" i="2" s="1"/>
  <c r="F34" i="3"/>
  <c r="H34" i="3" s="1"/>
  <c r="W30" i="3"/>
  <c r="U30" i="3"/>
  <c r="X30" i="3" s="1"/>
  <c r="G30" i="3"/>
  <c r="V30" i="3"/>
  <c r="Y30" i="3" s="1"/>
  <c r="F30" i="3"/>
  <c r="H30" i="3" s="1"/>
  <c r="J232" i="2"/>
  <c r="E232" i="2"/>
  <c r="L232" i="2"/>
  <c r="R232" i="2"/>
  <c r="Q232" i="2"/>
  <c r="N232" i="2"/>
  <c r="P232" i="2"/>
  <c r="G88" i="2"/>
  <c r="M232" i="2"/>
  <c r="K232" i="2"/>
  <c r="O232" i="2"/>
  <c r="D232" i="2"/>
  <c r="I232" i="2"/>
  <c r="F163" i="2"/>
  <c r="H163" i="2" s="1"/>
  <c r="F225" i="1"/>
  <c r="H225" i="1" s="1"/>
  <c r="U54" i="2"/>
  <c r="X54" i="2" s="1"/>
  <c r="V48" i="2"/>
  <c r="Y48" i="2" s="1"/>
  <c r="W88" i="2"/>
  <c r="W163" i="2"/>
  <c r="V231" i="2"/>
  <c r="Y231" i="2" s="1"/>
  <c r="H89" i="2"/>
  <c r="W48" i="2"/>
  <c r="U163" i="2"/>
  <c r="X163" i="2" s="1"/>
  <c r="W215" i="2"/>
  <c r="W231" i="2"/>
  <c r="U48" i="2"/>
  <c r="X48" i="2" s="1"/>
  <c r="U231" i="2"/>
  <c r="X231" i="2" s="1"/>
  <c r="G163" i="2"/>
  <c r="F231" i="2"/>
  <c r="H231" i="2" s="1"/>
  <c r="F88" i="2"/>
  <c r="H88" i="2" s="1"/>
  <c r="G215" i="2"/>
  <c r="F48" i="2"/>
  <c r="H48" i="2" s="1"/>
  <c r="G48" i="2"/>
  <c r="V163" i="2"/>
  <c r="Y163" i="2" s="1"/>
  <c r="G231" i="2"/>
  <c r="S54" i="2"/>
  <c r="S88" i="2" s="1"/>
  <c r="F215" i="2"/>
  <c r="H215" i="2" s="1"/>
  <c r="G225" i="1"/>
  <c r="S14" i="1"/>
  <c r="U14" i="1"/>
  <c r="X14" i="1" s="1"/>
  <c r="V42" i="3" l="1"/>
  <c r="Y42" i="3" s="1"/>
  <c r="S215" i="2"/>
  <c r="V192" i="2"/>
  <c r="Y192" i="2" s="1"/>
  <c r="U232" i="2"/>
  <c r="X232" i="2" s="1"/>
  <c r="W232" i="2"/>
  <c r="F232" i="2"/>
  <c r="V54" i="2"/>
  <c r="Y54" i="2" s="1"/>
  <c r="V88" i="2"/>
  <c r="Y88" i="2" s="1"/>
  <c r="V14" i="1"/>
  <c r="Y14" i="1" s="1"/>
  <c r="S225" i="1"/>
  <c r="V215" i="2" l="1"/>
  <c r="Y215" i="2" s="1"/>
  <c r="S232" i="2"/>
  <c r="V225" i="1"/>
  <c r="Y225" i="1" s="1"/>
  <c r="V232" i="2" l="1"/>
  <c r="Y232" i="2" s="1"/>
</calcChain>
</file>

<file path=xl/sharedStrings.xml><?xml version="1.0" encoding="utf-8"?>
<sst xmlns="http://schemas.openxmlformats.org/spreadsheetml/2006/main" count="1718" uniqueCount="317">
  <si>
    <t>BEINN REKSTRARKOSTNAÐUR - enginn miðlægur kostnaður</t>
  </si>
  <si>
    <t>Einkaskólar undanskildir</t>
  </si>
  <si>
    <t>Skýringar neðst</t>
  </si>
  <si>
    <t>Stærð leikskóla</t>
  </si>
  <si>
    <t>Sveitarfélag</t>
  </si>
  <si>
    <t>Leikskóli</t>
  </si>
  <si>
    <t>Leikskólabörn alls</t>
  </si>
  <si>
    <t>HEILSDAGSÍG</t>
  </si>
  <si>
    <t>Stg við uppeldi og menntun</t>
  </si>
  <si>
    <t>% leikskóla-
kennara</t>
  </si>
  <si>
    <t>Leikskóla-kennarar (stg.)</t>
  </si>
  <si>
    <t>Önnur uppeldis-menntun (stg.)</t>
  </si>
  <si>
    <t>Ófaglærðir starfsmenn (stg.)</t>
  </si>
  <si>
    <t>Annað  (matseld,þrif, skrifstofa) stg.</t>
  </si>
  <si>
    <t>Samtals stöðugildi</t>
  </si>
  <si>
    <t>Tekjur</t>
  </si>
  <si>
    <t>Laun og launatengd gjöld</t>
  </si>
  <si>
    <t xml:space="preserve"> Innri húsaleiga (Eignasjóður)</t>
  </si>
  <si>
    <t>Annar rekstrarkostnaður (með innri leigu)</t>
  </si>
  <si>
    <t>Brúttó</t>
  </si>
  <si>
    <t>Nettó</t>
  </si>
  <si>
    <t>Brúttó -innri leiga/ hdig</t>
  </si>
  <si>
    <t>Nettó - innri leiga(hdig</t>
  </si>
  <si>
    <t>Launakostnaður
/HDIG</t>
  </si>
  <si>
    <t>Brúttó (-innri leiga) á mánuði á HDÍG (11 mán)</t>
  </si>
  <si>
    <t>Nettó (-innri leiga) á mánuði á HDÍG (11 mán)</t>
  </si>
  <si>
    <t>lægsta gildi</t>
  </si>
  <si>
    <t>Gildi</t>
  </si>
  <si>
    <t>Brúttó kostn/hdig</t>
  </si>
  <si>
    <t>0000 Reykjavíkurborg</t>
  </si>
  <si>
    <t>Austurborg</t>
  </si>
  <si>
    <t>Álftaborg</t>
  </si>
  <si>
    <t>Árborg</t>
  </si>
  <si>
    <t>Ártúnsskóli</t>
  </si>
  <si>
    <t>Bakkaborg</t>
  </si>
  <si>
    <t xml:space="preserve">Bakki </t>
  </si>
  <si>
    <t>Bjartahlíð</t>
  </si>
  <si>
    <t>Blásalir</t>
  </si>
  <si>
    <t>Borg</t>
  </si>
  <si>
    <t>Brákarborg</t>
  </si>
  <si>
    <t>Brekkuborg</t>
  </si>
  <si>
    <t>Dalskóli</t>
  </si>
  <si>
    <t>Drafnarborg Dvergasteinn</t>
  </si>
  <si>
    <t>Engjaborg</t>
  </si>
  <si>
    <t>Fífuborg</t>
  </si>
  <si>
    <t>Funaborg</t>
  </si>
  <si>
    <t>Furuskógur</t>
  </si>
  <si>
    <t>Garðaborg</t>
  </si>
  <si>
    <t>Geislabaugur</t>
  </si>
  <si>
    <t>Grandaborg</t>
  </si>
  <si>
    <t>Grænaborg</t>
  </si>
  <si>
    <t>Gullborg</t>
  </si>
  <si>
    <t>Hagaborg</t>
  </si>
  <si>
    <t>Hamrar</t>
  </si>
  <si>
    <t>Hálsaskógur</t>
  </si>
  <si>
    <t>Heiðarborg</t>
  </si>
  <si>
    <t>Hlíð Reykjavík</t>
  </si>
  <si>
    <t>Hof</t>
  </si>
  <si>
    <t>Holt</t>
  </si>
  <si>
    <t>Hólaborg</t>
  </si>
  <si>
    <t>Hraunborg</t>
  </si>
  <si>
    <t>Hulduheimar</t>
  </si>
  <si>
    <t>Jöklaborg</t>
  </si>
  <si>
    <t>Jörfi</t>
  </si>
  <si>
    <t>Klambrar</t>
  </si>
  <si>
    <t>Klettaborg</t>
  </si>
  <si>
    <t>Klébergsskóli - Leiksk Berg (áður Bakkaberg)</t>
  </si>
  <si>
    <t>Kvistaborg</t>
  </si>
  <si>
    <t>Langholt</t>
  </si>
  <si>
    <t>Laufskálar</t>
  </si>
  <si>
    <t>Laugasól</t>
  </si>
  <si>
    <t>Lyngheimar</t>
  </si>
  <si>
    <t>Maríuborg</t>
  </si>
  <si>
    <t>Miðborg</t>
  </si>
  <si>
    <t>Múlaborg</t>
  </si>
  <si>
    <t>Nóaborg</t>
  </si>
  <si>
    <t>Rauðaborg</t>
  </si>
  <si>
    <t>Rauðhóll</t>
  </si>
  <si>
    <t>Reynisholt</t>
  </si>
  <si>
    <t>Rofaborg</t>
  </si>
  <si>
    <t>Seljaborg</t>
  </si>
  <si>
    <t>Seljakot</t>
  </si>
  <si>
    <t>Sólborg</t>
  </si>
  <si>
    <t>Stakkaborg</t>
  </si>
  <si>
    <t>Steinahlíð</t>
  </si>
  <si>
    <t>Suðurborg</t>
  </si>
  <si>
    <t>Sunnuás</t>
  </si>
  <si>
    <t>Sunnufold</t>
  </si>
  <si>
    <t>Sæborg</t>
  </si>
  <si>
    <t>Tjörn</t>
  </si>
  <si>
    <t>Vesturborg</t>
  </si>
  <si>
    <t>Vinagerði</t>
  </si>
  <si>
    <t>Ægisborg</t>
  </si>
  <si>
    <t>Ösp</t>
  </si>
  <si>
    <t>1000 Kópavogsbær</t>
  </si>
  <si>
    <t>Arnarsmári</t>
  </si>
  <si>
    <t>Austurkór</t>
  </si>
  <si>
    <t>Álfaheiði</t>
  </si>
  <si>
    <t>Álfatún</t>
  </si>
  <si>
    <t>Baugur</t>
  </si>
  <si>
    <t>Dalur</t>
  </si>
  <si>
    <t>Efstihjalli</t>
  </si>
  <si>
    <t>Fagrabrekka</t>
  </si>
  <si>
    <t>Fífusalir</t>
  </si>
  <si>
    <t>Furugrund</t>
  </si>
  <si>
    <t>Grænatún</t>
  </si>
  <si>
    <t>Kópahvoll</t>
  </si>
  <si>
    <t>Kópasteinn</t>
  </si>
  <si>
    <t>Lækur</t>
  </si>
  <si>
    <t>Marbakki</t>
  </si>
  <si>
    <t>Núpur</t>
  </si>
  <si>
    <t>Rjúpnahæð</t>
  </si>
  <si>
    <t>Sólhvörf</t>
  </si>
  <si>
    <t>Undraland</t>
  </si>
  <si>
    <t>1100 Seltjarnarneskaupstaður</t>
  </si>
  <si>
    <t>Seltjarnarness</t>
  </si>
  <si>
    <t>1300 Garðabær</t>
  </si>
  <si>
    <t>Akrar</t>
  </si>
  <si>
    <t>Bæjarból</t>
  </si>
  <si>
    <t>Flataskóli</t>
  </si>
  <si>
    <t>Holtakot</t>
  </si>
  <si>
    <t>Hæðarból</t>
  </si>
  <si>
    <t>Kirkjuból</t>
  </si>
  <si>
    <t>Krakkakot</t>
  </si>
  <si>
    <t>Lundarból</t>
  </si>
  <si>
    <t>Sunnuhvoll</t>
  </si>
  <si>
    <t>Urriðaholtsskóli</t>
  </si>
  <si>
    <t>1400 Hafnarfjarðarkaupstaður</t>
  </si>
  <si>
    <t>Arnarberg</t>
  </si>
  <si>
    <t>Álfaberg</t>
  </si>
  <si>
    <t>Álfasteinn</t>
  </si>
  <si>
    <t>Bjarkalundur</t>
  </si>
  <si>
    <t>Hlíðarberg</t>
  </si>
  <si>
    <t>Hlíðarendi</t>
  </si>
  <si>
    <t>Hraunvallaleikskóli</t>
  </si>
  <si>
    <t>Hvammur</t>
  </si>
  <si>
    <t>Hörðuvellir</t>
  </si>
  <si>
    <t>Norðurberg</t>
  </si>
  <si>
    <t>Skarðshlíðarleikskóli</t>
  </si>
  <si>
    <t>Smáralundur</t>
  </si>
  <si>
    <t>Stekkjarás</t>
  </si>
  <si>
    <t>Tjarnarás</t>
  </si>
  <si>
    <t>Vesturkot</t>
  </si>
  <si>
    <t>Víðivellir</t>
  </si>
  <si>
    <t>1604 Mosfellsbær</t>
  </si>
  <si>
    <t>Helgafellsskóli - Ld</t>
  </si>
  <si>
    <t>Hlaðhamrar</t>
  </si>
  <si>
    <t>Hlíð</t>
  </si>
  <si>
    <t>Hulduberg</t>
  </si>
  <si>
    <t>Höfðaberg - Lágafellsskóli</t>
  </si>
  <si>
    <t>Krikaskóli</t>
  </si>
  <si>
    <t>Leirvogstunguskóli - leikskóladeild</t>
  </si>
  <si>
    <t>Reykjakot</t>
  </si>
  <si>
    <t>2000 Reykjanesbær</t>
  </si>
  <si>
    <t>Garðasel</t>
  </si>
  <si>
    <t>Heiðarsel</t>
  </si>
  <si>
    <t>Hjallatún</t>
  </si>
  <si>
    <t>Tjarnarsel</t>
  </si>
  <si>
    <t>Vesturberg</t>
  </si>
  <si>
    <t>2300 Grindavíkurbær</t>
  </si>
  <si>
    <t>Laut</t>
  </si>
  <si>
    <t>2506 Sveitarfélagið Vogar</t>
  </si>
  <si>
    <t>Suðurvellir</t>
  </si>
  <si>
    <t>3000 Akraneskaupstaður</t>
  </si>
  <si>
    <t>Akrasel</t>
  </si>
  <si>
    <t>Teigasel</t>
  </si>
  <si>
    <t>Vallarsel</t>
  </si>
  <si>
    <t>3511 Hvalfjarðarsveit</t>
  </si>
  <si>
    <t>Skýjaborg</t>
  </si>
  <si>
    <t>3609 Borgarbyggð</t>
  </si>
  <si>
    <t>Andabær</t>
  </si>
  <si>
    <t>Hnoðraból</t>
  </si>
  <si>
    <t>Ugluklettur</t>
  </si>
  <si>
    <t>3709 Grundarfjarðarbær</t>
  </si>
  <si>
    <t>Sólvellir</t>
  </si>
  <si>
    <t>3711 Stykkishólmsbær</t>
  </si>
  <si>
    <t>Stykkishólmi</t>
  </si>
  <si>
    <t>3713 Eyja- og Miklaholtshreppur</t>
  </si>
  <si>
    <t>Laugargerðisskóli</t>
  </si>
  <si>
    <t>3714 Snæfellsbær</t>
  </si>
  <si>
    <t>Leikskóli Snæfellsbæjar - Krílakot/Kríuból</t>
  </si>
  <si>
    <t>3811 Dalabyggð</t>
  </si>
  <si>
    <t>Auðarskóli</t>
  </si>
  <si>
    <t>4100 Bolungarvíkurkaupstaður</t>
  </si>
  <si>
    <t>Glaðheimar</t>
  </si>
  <si>
    <t>4200 Ísafjarðarbær</t>
  </si>
  <si>
    <t>Eyrarskjól</t>
  </si>
  <si>
    <t>Grænigarður</t>
  </si>
  <si>
    <t>Laufás</t>
  </si>
  <si>
    <t>Tjarnarbær</t>
  </si>
  <si>
    <t>4502 Reykhólahreppur</t>
  </si>
  <si>
    <t>Hólabær</t>
  </si>
  <si>
    <t>4604 Tálknafjarðarhreppur</t>
  </si>
  <si>
    <t>Vindheimar</t>
  </si>
  <si>
    <t>4607 Vesturbyggð</t>
  </si>
  <si>
    <t>Araklettur</t>
  </si>
  <si>
    <t>Patreksskóli samrekinn</t>
  </si>
  <si>
    <t>Tjarnarbrekka</t>
  </si>
  <si>
    <t>4803 Súðavíkurhreppur</t>
  </si>
  <si>
    <t>Kofrasel</t>
  </si>
  <si>
    <t>4911 Strandabyggð</t>
  </si>
  <si>
    <t>Lækjarbrekka</t>
  </si>
  <si>
    <t>5200 Sveitarfélagið Skagafjörður</t>
  </si>
  <si>
    <t>Ársalir</t>
  </si>
  <si>
    <t>Birkilundur</t>
  </si>
  <si>
    <t>Skagafjörður</t>
  </si>
  <si>
    <t>5508 Húnaþing vestra</t>
  </si>
  <si>
    <t>Ásgarður</t>
  </si>
  <si>
    <t>5604 Blönduósbær</t>
  </si>
  <si>
    <t>Barnabær</t>
  </si>
  <si>
    <t>5609 Sveitarfélagið Skagatrönd</t>
  </si>
  <si>
    <t>Barnaból</t>
  </si>
  <si>
    <t>5612 Húnavatnshreppur</t>
  </si>
  <si>
    <t>Vallaból</t>
  </si>
  <si>
    <t>6000 Akureyrarkaupstaður</t>
  </si>
  <si>
    <t>Iðavöllur</t>
  </si>
  <si>
    <t>Kiðagil</t>
  </si>
  <si>
    <t>Krógaból</t>
  </si>
  <si>
    <t>Lundarsel</t>
  </si>
  <si>
    <t>Naustatjörn</t>
  </si>
  <si>
    <t>Pálmholt</t>
  </si>
  <si>
    <t>Smábær</t>
  </si>
  <si>
    <t>Tröllaborgir</t>
  </si>
  <si>
    <t>6100 Norðurþing</t>
  </si>
  <si>
    <t>Grænuvellir</t>
  </si>
  <si>
    <t>Öxarfjarðarskóli</t>
  </si>
  <si>
    <t>6250 Fjallabyggð</t>
  </si>
  <si>
    <t>Fjallabyggð</t>
  </si>
  <si>
    <t>6400 Dalvíkurbyggð</t>
  </si>
  <si>
    <t>Árskógarskóli</t>
  </si>
  <si>
    <t>Kátakot/Krílakot</t>
  </si>
  <si>
    <t>6513 Eyjafjarðarsveit</t>
  </si>
  <si>
    <t>Krummakot</t>
  </si>
  <si>
    <t>6515 Hörgársveit</t>
  </si>
  <si>
    <t>6601 Svalbarðsstrandarhreppur</t>
  </si>
  <si>
    <t>Álfaborg</t>
  </si>
  <si>
    <t>6602 Grýtubakkahreppur</t>
  </si>
  <si>
    <t>Krummafótur -  Krakkabúð</t>
  </si>
  <si>
    <t>6607 Skútustaðahreppur</t>
  </si>
  <si>
    <t>Ylur - Reykjahlíð</t>
  </si>
  <si>
    <t>6612 Þingeyjarsveit</t>
  </si>
  <si>
    <t>Tjarnarskjól</t>
  </si>
  <si>
    <t>Þingeyjarskóli - Krílabær</t>
  </si>
  <si>
    <t>6709 Langanesbyggð</t>
  </si>
  <si>
    <t>7000 Seyðisfjarðarkaupstaður</t>
  </si>
  <si>
    <t>7300 Fjarðabyggð</t>
  </si>
  <si>
    <t>Dalborg</t>
  </si>
  <si>
    <t>Eyrarvellir</t>
  </si>
  <si>
    <t>Kæribær</t>
  </si>
  <si>
    <t>Lyngholt</t>
  </si>
  <si>
    <t>Stöðvarfjörður Balaborg /Ástún</t>
  </si>
  <si>
    <t>7502 Vopnafjarðarhreppur</t>
  </si>
  <si>
    <t>Brekkubær</t>
  </si>
  <si>
    <t>7509 Borgarfjarðarhreppur</t>
  </si>
  <si>
    <t>Glaumbær</t>
  </si>
  <si>
    <t>7617 Djúpavogshreppur</t>
  </si>
  <si>
    <t>Djúpavogsskóli</t>
  </si>
  <si>
    <t>7620 Fljótsdalshérað</t>
  </si>
  <si>
    <t>Brúarás</t>
  </si>
  <si>
    <t>Hádegishöfði</t>
  </si>
  <si>
    <t>Tjarnarskógur</t>
  </si>
  <si>
    <t>7708 Sveitarfélagið Hornafjörður</t>
  </si>
  <si>
    <t>Hofgarður leikskólad</t>
  </si>
  <si>
    <t>Sjónarhóll</t>
  </si>
  <si>
    <t>8000 Vestmannaeyjabær</t>
  </si>
  <si>
    <t>Kirkjugerði</t>
  </si>
  <si>
    <t>Víkin</t>
  </si>
  <si>
    <t>8200 Sveitarfélagið Árborg</t>
  </si>
  <si>
    <t>Álfheimar</t>
  </si>
  <si>
    <t>Árbær</t>
  </si>
  <si>
    <t>Brimver/Æskukot</t>
  </si>
  <si>
    <t>Jötunheimar</t>
  </si>
  <si>
    <t>8508 Mýrdalshreppur</t>
  </si>
  <si>
    <t>Mánaland/SuðurVík</t>
  </si>
  <si>
    <t>8509 Skaftárhreppur</t>
  </si>
  <si>
    <t>8613 Rangárþing eystra</t>
  </si>
  <si>
    <t>Örk</t>
  </si>
  <si>
    <t>8614 Rangárþing ytra</t>
  </si>
  <si>
    <t>Heklukot</t>
  </si>
  <si>
    <t>Laugaland</t>
  </si>
  <si>
    <t>8710 Hrunamannahreppur</t>
  </si>
  <si>
    <t>8716 Hveragerðisbær</t>
  </si>
  <si>
    <t>Óskaland</t>
  </si>
  <si>
    <t>8717 Sveitarfélagið Ölfus</t>
  </si>
  <si>
    <t>Bergheimar</t>
  </si>
  <si>
    <t>8719 Grímsnes- og Grafningshreppur</t>
  </si>
  <si>
    <t>Kerhólsskóli</t>
  </si>
  <si>
    <t>8720 Skeiða- og Gnúpverjahreppur</t>
  </si>
  <si>
    <t>Leikholt</t>
  </si>
  <si>
    <t>8721 Bláskógabyggð</t>
  </si>
  <si>
    <t>Bláskógaskóli</t>
  </si>
  <si>
    <t>8722 Flóahreppur</t>
  </si>
  <si>
    <t>Krakkaborg</t>
  </si>
  <si>
    <t>% leikskólakennara og með aðra uppeldism.</t>
  </si>
  <si>
    <t>Fj.heilsdagsígilda haustið 2019</t>
  </si>
  <si>
    <t>Tölur um leikskóla sveitarfélaga 2019. Upphæðir í þús.kr.</t>
  </si>
  <si>
    <t>31 - 60</t>
  </si>
  <si>
    <t>61 - 90</t>
  </si>
  <si>
    <t>91 - 120</t>
  </si>
  <si>
    <t>121 &gt;</t>
  </si>
  <si>
    <t>&lt; 31</t>
  </si>
  <si>
    <t>Samtals skólar með færri en 31 heilsdagsígildi</t>
  </si>
  <si>
    <t>Samtals skólar með 31 - 60 heilsdagsígildi</t>
  </si>
  <si>
    <t>Samtals skólar með 61 - 90 heilsdagsígildi</t>
  </si>
  <si>
    <t>Samtals skólar með 91 - 120 heilsdagsígildi</t>
  </si>
  <si>
    <t>Samtals skólar með yfir 121 heilsdagsígildi</t>
  </si>
  <si>
    <t>Samtals leikskólar sveitarfélaga</t>
  </si>
  <si>
    <t>Samtals samreknir leikskólar með færri en 30 hdig</t>
  </si>
  <si>
    <t>Samtals samreknir leikskólar með 31 - 60 hdig</t>
  </si>
  <si>
    <t>Samtals samreknir leikskólar með 61 - 90 hdig</t>
  </si>
  <si>
    <t>Samtals samreknir leikskólar með 91 - 120 hdig</t>
  </si>
  <si>
    <t>Samtals samreknir leikskólar</t>
  </si>
  <si>
    <t>Row Labels</t>
  </si>
  <si>
    <t>Grand Total</t>
  </si>
  <si>
    <t>(All)</t>
  </si>
  <si>
    <t>Sum of Brúttó kostn/hdig</t>
  </si>
  <si>
    <t>Sum of Brúttó -innri leiga/ hdig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</si>
</sst>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Optima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E2C5"/>
        <bgColor indexed="64"/>
      </patternFill>
    </fill>
    <fill>
      <patternFill patternType="solid">
        <fgColor rgb="FFC4E2C5"/>
        <bgColor indexed="0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6" fillId="0" borderId="0" xfId="0" applyFont="1"/>
    <xf numFmtId="1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6" fillId="0" borderId="0" xfId="0" applyNumberFormat="1" applyFont="1"/>
    <xf numFmtId="166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0" fontId="1" fillId="2" borderId="3" xfId="0" applyFont="1" applyFill="1" applyBorder="1"/>
    <xf numFmtId="0" fontId="7" fillId="0" borderId="4" xfId="1" applyFont="1" applyBorder="1"/>
    <xf numFmtId="0" fontId="1" fillId="5" borderId="2" xfId="0" applyFont="1" applyFill="1" applyBorder="1"/>
    <xf numFmtId="0" fontId="1" fillId="5" borderId="3" xfId="0" applyFont="1" applyFill="1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165" fontId="0" fillId="0" borderId="6" xfId="0" applyNumberFormat="1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8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3" fontId="0" fillId="0" borderId="0" xfId="0" applyNumberFormat="1" applyBorder="1"/>
    <xf numFmtId="3" fontId="0" fillId="0" borderId="9" xfId="0" applyNumberFormat="1" applyBorder="1"/>
    <xf numFmtId="3" fontId="6" fillId="0" borderId="0" xfId="0" applyNumberFormat="1" applyFont="1" applyBorder="1"/>
    <xf numFmtId="1" fontId="0" fillId="0" borderId="0" xfId="0" applyNumberFormat="1" applyBorder="1"/>
    <xf numFmtId="166" fontId="0" fillId="0" borderId="0" xfId="0" applyNumberFormat="1" applyBorder="1"/>
    <xf numFmtId="164" fontId="1" fillId="0" borderId="3" xfId="0" applyNumberFormat="1" applyFont="1" applyBorder="1"/>
    <xf numFmtId="165" fontId="1" fillId="0" borderId="3" xfId="0" applyNumberFormat="1" applyFont="1" applyBorder="1"/>
    <xf numFmtId="3" fontId="1" fillId="0" borderId="3" xfId="0" applyNumberFormat="1" applyFont="1" applyBorder="1"/>
    <xf numFmtId="3" fontId="1" fillId="0" borderId="10" xfId="0" applyNumberFormat="1" applyFont="1" applyBorder="1"/>
    <xf numFmtId="0" fontId="1" fillId="0" borderId="11" xfId="0" applyFont="1" applyBorder="1"/>
    <xf numFmtId="0" fontId="0" fillId="0" borderId="3" xfId="0" applyBorder="1"/>
    <xf numFmtId="3" fontId="1" fillId="0" borderId="13" xfId="0" applyNumberFormat="1" applyFont="1" applyBorder="1"/>
    <xf numFmtId="164" fontId="1" fillId="0" borderId="13" xfId="0" applyNumberFormat="1" applyFont="1" applyBorder="1"/>
    <xf numFmtId="165" fontId="1" fillId="0" borderId="13" xfId="0" applyNumberFormat="1" applyFont="1" applyBorder="1"/>
    <xf numFmtId="0" fontId="1" fillId="0" borderId="13" xfId="0" applyFont="1" applyBorder="1"/>
    <xf numFmtId="0" fontId="0" fillId="0" borderId="14" xfId="0" applyBorder="1"/>
    <xf numFmtId="0" fontId="1" fillId="0" borderId="3" xfId="0" applyFont="1" applyFill="1" applyBorder="1"/>
    <xf numFmtId="0" fontId="0" fillId="0" borderId="0" xfId="0" applyFill="1"/>
    <xf numFmtId="0" fontId="0" fillId="0" borderId="0" xfId="0" applyFill="1" applyBorder="1"/>
    <xf numFmtId="0" fontId="0" fillId="5" borderId="8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3" fontId="0" fillId="5" borderId="0" xfId="0" applyNumberFormat="1" applyFill="1" applyBorder="1"/>
    <xf numFmtId="3" fontId="6" fillId="5" borderId="0" xfId="0" applyNumberFormat="1" applyFont="1" applyFill="1" applyBorder="1"/>
    <xf numFmtId="164" fontId="1" fillId="5" borderId="3" xfId="0" applyNumberFormat="1" applyFont="1" applyFill="1" applyBorder="1"/>
    <xf numFmtId="165" fontId="1" fillId="5" borderId="3" xfId="0" applyNumberFormat="1" applyFont="1" applyFill="1" applyBorder="1"/>
    <xf numFmtId="3" fontId="1" fillId="5" borderId="3" xfId="0" applyNumberFormat="1" applyFont="1" applyFill="1" applyBorder="1"/>
    <xf numFmtId="0" fontId="7" fillId="5" borderId="4" xfId="1" applyFont="1" applyFill="1" applyBorder="1"/>
    <xf numFmtId="0" fontId="0" fillId="5" borderId="0" xfId="0" applyFill="1"/>
    <xf numFmtId="164" fontId="0" fillId="5" borderId="0" xfId="0" applyNumberFormat="1" applyFill="1"/>
    <xf numFmtId="165" fontId="0" fillId="5" borderId="0" xfId="0" applyNumberFormat="1" applyFill="1"/>
    <xf numFmtId="3" fontId="0" fillId="5" borderId="0" xfId="0" applyNumberFormat="1" applyFill="1"/>
    <xf numFmtId="0" fontId="0" fillId="5" borderId="5" xfId="0" applyFill="1" applyBorder="1"/>
    <xf numFmtId="0" fontId="0" fillId="5" borderId="6" xfId="0" applyFill="1" applyBorder="1"/>
    <xf numFmtId="164" fontId="0" fillId="5" borderId="6" xfId="0" applyNumberFormat="1" applyFill="1" applyBorder="1"/>
    <xf numFmtId="165" fontId="0" fillId="5" borderId="6" xfId="0" applyNumberFormat="1" applyFill="1" applyBorder="1"/>
    <xf numFmtId="3" fontId="0" fillId="5" borderId="6" xfId="0" applyNumberFormat="1" applyFill="1" applyBorder="1"/>
    <xf numFmtId="3" fontId="0" fillId="5" borderId="9" xfId="0" applyNumberFormat="1" applyFill="1" applyBorder="1"/>
    <xf numFmtId="0" fontId="0" fillId="5" borderId="13" xfId="0" applyFill="1" applyBorder="1"/>
    <xf numFmtId="0" fontId="1" fillId="5" borderId="13" xfId="0" applyFont="1" applyFill="1" applyBorder="1"/>
    <xf numFmtId="3" fontId="1" fillId="5" borderId="13" xfId="0" applyNumberFormat="1" applyFont="1" applyFill="1" applyBorder="1"/>
    <xf numFmtId="164" fontId="1" fillId="5" borderId="13" xfId="0" applyNumberFormat="1" applyFont="1" applyFill="1" applyBorder="1"/>
    <xf numFmtId="165" fontId="1" fillId="5" borderId="13" xfId="0" applyNumberFormat="1" applyFont="1" applyFill="1" applyBorder="1"/>
    <xf numFmtId="3" fontId="1" fillId="5" borderId="12" xfId="0" applyNumberFormat="1" applyFont="1" applyFill="1" applyBorder="1"/>
    <xf numFmtId="0" fontId="1" fillId="0" borderId="2" xfId="0" applyFont="1" applyFill="1" applyBorder="1"/>
    <xf numFmtId="0" fontId="0" fillId="5" borderId="15" xfId="0" applyFill="1" applyBorder="1"/>
    <xf numFmtId="3" fontId="1" fillId="5" borderId="10" xfId="0" applyNumberFormat="1" applyFont="1" applyFill="1" applyBorder="1"/>
    <xf numFmtId="3" fontId="0" fillId="5" borderId="7" xfId="0" applyNumberFormat="1" applyFill="1" applyBorder="1"/>
    <xf numFmtId="0" fontId="1" fillId="5" borderId="11" xfId="0" applyFont="1" applyFill="1" applyBorder="1"/>
    <xf numFmtId="165" fontId="0" fillId="5" borderId="3" xfId="0" applyNumberFormat="1" applyFill="1" applyBorder="1"/>
    <xf numFmtId="0" fontId="1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3" fillId="3" borderId="14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/>
  </cellXfs>
  <cellStyles count="2">
    <cellStyle name="Normal" xfId="0" builtinId="0"/>
    <cellStyle name="Normal_Sheet1" xfId="1" xr:uid="{EBA375FC-1E85-4326-AB02-DAC073291C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561975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86EBB3-3905-4F1D-B49C-07DBE78DC220}"/>
            </a:ext>
          </a:extLst>
        </xdr:cNvPr>
        <xdr:cNvSpPr txBox="1"/>
      </xdr:nvSpPr>
      <xdr:spPr>
        <a:xfrm>
          <a:off x="5295900" y="457200"/>
          <a:ext cx="8658225" cy="609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229</xdr:row>
      <xdr:rowOff>0</xdr:rowOff>
    </xdr:from>
    <xdr:to>
      <xdr:col>17</xdr:col>
      <xdr:colOff>151572</xdr:colOff>
      <xdr:row>232</xdr:row>
      <xdr:rowOff>21949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D6C001-49B1-4379-B744-57FC26489A31}"/>
            </a:ext>
          </a:extLst>
        </xdr:cNvPr>
        <xdr:cNvSpPr txBox="1"/>
      </xdr:nvSpPr>
      <xdr:spPr>
        <a:xfrm>
          <a:off x="4133850" y="44500800"/>
          <a:ext cx="11276772" cy="593449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Skýringar: Gögn</a:t>
          </a:r>
          <a:r>
            <a:rPr lang="is-IS" sz="1050" b="0" i="0" u="none" strike="noStrike" baseline="0">
              <a:solidFill>
                <a:srgbClr val="000000"/>
              </a:solidFill>
              <a:effectLst/>
              <a:latin typeface="+mn-lt"/>
            </a:rPr>
            <a:t> frá árinu 2019. Allar upphæðir í þús.kr.</a:t>
          </a:r>
          <a:r>
            <a:rPr lang="is-IS" sz="1050"/>
            <a:t> </a:t>
          </a:r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¹Heilsdagsígildi. Heilsdagsígildi eru reiknuð þannig að dvalartími í 4 klst jafngildir hálfu hdig, dvalartími í 5 klst.=0,625 hdig og 6 klst.=0,75</a:t>
          </a:r>
          <a:r>
            <a:rPr lang="is-IS" sz="1050"/>
            <a:t> hdig, 7 klst.=0,875 hdig, 8 klst. viðvera reiknast sem eitt  hdig og 9 klst. viðvera reiknast sem 1,125 hdig. ²Stærð skóla fer eftir fjölda</a:t>
          </a:r>
          <a:r>
            <a:rPr lang="is-IS" sz="1050" baseline="0"/>
            <a:t> heilsdagsígilda.</a:t>
          </a:r>
          <a:endParaRPr lang="is-I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561975</xdr:colOff>
      <xdr:row>6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31275B5-C12D-4281-8AAD-FCC61E2FD00A}"/>
            </a:ext>
          </a:extLst>
        </xdr:cNvPr>
        <xdr:cNvSpPr txBox="1"/>
      </xdr:nvSpPr>
      <xdr:spPr>
        <a:xfrm>
          <a:off x="4133850" y="457200"/>
          <a:ext cx="9639300" cy="609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237</xdr:row>
      <xdr:rowOff>0</xdr:rowOff>
    </xdr:from>
    <xdr:to>
      <xdr:col>17</xdr:col>
      <xdr:colOff>151572</xdr:colOff>
      <xdr:row>240</xdr:row>
      <xdr:rowOff>21949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49DA758-CDA8-404D-AE78-B68BE21A22FC}"/>
            </a:ext>
          </a:extLst>
        </xdr:cNvPr>
        <xdr:cNvSpPr txBox="1"/>
      </xdr:nvSpPr>
      <xdr:spPr>
        <a:xfrm>
          <a:off x="4133850" y="44500800"/>
          <a:ext cx="11276772" cy="593449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Skýringar: Gögn</a:t>
          </a:r>
          <a:r>
            <a:rPr lang="is-IS" sz="1050" b="0" i="0" u="none" strike="noStrike" baseline="0">
              <a:solidFill>
                <a:srgbClr val="000000"/>
              </a:solidFill>
              <a:effectLst/>
              <a:latin typeface="+mn-lt"/>
            </a:rPr>
            <a:t> frá árinu 2019. Allar upphæðir í þús.kr.</a:t>
          </a:r>
          <a:r>
            <a:rPr lang="is-IS" sz="1050"/>
            <a:t> </a:t>
          </a:r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¹Heilsdagsígildi. Heilsdagsígildi eru reiknuð þannig að dvalartími í 4 klst jafngildir hálfu hdig, dvalartími í 5 klst.=0,625 hdig og 6 klst.=0,75</a:t>
          </a:r>
          <a:r>
            <a:rPr lang="is-IS" sz="1050"/>
            <a:t> hdig, 7 klst.=0,875 hdig, 8 klst. viðvera reiknast sem eitt  hdig og 9 klst. viðvera reiknast sem 1,125 hdig. ²Stærð skóla fer eftir fjölda</a:t>
          </a:r>
          <a:r>
            <a:rPr lang="is-IS" sz="1050" baseline="0"/>
            <a:t> heilsdagsígilda.</a:t>
          </a:r>
          <a:endParaRPr lang="is-IS" sz="10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561975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C6434F-BA9B-4409-AEAF-C140429F95BA}"/>
            </a:ext>
          </a:extLst>
        </xdr:cNvPr>
        <xdr:cNvSpPr txBox="1"/>
      </xdr:nvSpPr>
      <xdr:spPr>
        <a:xfrm>
          <a:off x="4133850" y="457200"/>
          <a:ext cx="9639300" cy="609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gerður Freyja Ágústsdóttir" refreshedDate="44145.681631134263" createdVersion="6" refreshedVersion="6" minRefreshableVersion="3" recordCount="216" xr:uid="{144C753A-23F8-40E4-A13C-DB1ECE88D805}">
  <cacheSource type="worksheet">
    <worksheetSource ref="A8:Y224" sheet="grunntafla"/>
  </cacheSource>
  <cacheFields count="25">
    <cacheField name="Stærð leikskóla" numFmtId="0">
      <sharedItems count="5">
        <s v="61 - 90"/>
        <s v="31 - 60"/>
        <s v="91 - 120"/>
        <s v="121 &gt;"/>
        <s v="&lt; 31"/>
      </sharedItems>
    </cacheField>
    <cacheField name="Sveitarfélag" numFmtId="0">
      <sharedItems count="60">
        <s v="0000 Reykjavíkurborg"/>
        <s v="1000 Kópavogsbær"/>
        <s v="1100 Seltjarnarneskaupstaður"/>
        <s v="1300 Garðabær"/>
        <s v="1400 Hafnarfjarðarkaupstaður"/>
        <s v="1604 Mosfellsbær"/>
        <s v="2000 Reykjanesbær"/>
        <s v="2300 Grindavíkurbær"/>
        <s v="2506 Sveitarfélagið Vogar"/>
        <s v="3000 Akraneskaupstaður"/>
        <s v="3511 Hvalfjarðarsveit"/>
        <s v="3609 Borgarbyggð"/>
        <s v="3709 Grundarfjarðarbær"/>
        <s v="3711 Stykkishólmsbær"/>
        <s v="3713 Eyja- og Miklaholtshreppur"/>
        <s v="3714 Snæfellsbær"/>
        <s v="3811 Dalabyggð"/>
        <s v="4100 Bolungarvíkurkaupstaður"/>
        <s v="4200 Ísafjarðarbær"/>
        <s v="4502 Reykhólahreppur"/>
        <s v="4604 Tálknafjarðarhreppur"/>
        <s v="4607 Vesturbyggð"/>
        <s v="4803 Súðavíkurhreppur"/>
        <s v="4911 Strandabyggð"/>
        <s v="5200 Sveitarfélagið Skagafjörður"/>
        <s v="5508 Húnaþing vestra"/>
        <s v="5604 Blönduósbær"/>
        <s v="5609 Sveitarfélagið Skagatrönd"/>
        <s v="5612 Húnavatnshreppur"/>
        <s v="6000 Akureyrarkaupstaður"/>
        <s v="6100 Norðurþing"/>
        <s v="6250 Fjallabyggð"/>
        <s v="6400 Dalvíkurbyggð"/>
        <s v="6513 Eyjafjarðarsveit"/>
        <s v="6515 Hörgársveit"/>
        <s v="6601 Svalbarðsstrandarhreppur"/>
        <s v="6602 Grýtubakkahreppur"/>
        <s v="6607 Skútustaðahreppur"/>
        <s v="6612 Þingeyjarsveit"/>
        <s v="6709 Langanesbyggð"/>
        <s v="7000 Seyðisfjarðarkaupstaður"/>
        <s v="7300 Fjarðabyggð"/>
        <s v="7502 Vopnafjarðarhreppur"/>
        <s v="7509 Borgarfjarðarhreppur"/>
        <s v="7617 Djúpavogshreppur"/>
        <s v="7620 Fljótsdalshérað"/>
        <s v="7708 Sveitarfélagið Hornafjörður"/>
        <s v="8000 Vestmannaeyjabær"/>
        <s v="8200 Sveitarfélagið Árborg"/>
        <s v="8508 Mýrdalshreppur"/>
        <s v="8509 Skaftárhreppur"/>
        <s v="8613 Rangárþing eystra"/>
        <s v="8614 Rangárþing ytra"/>
        <s v="8710 Hrunamannahreppur"/>
        <s v="8716 Hveragerðisbær"/>
        <s v="8717 Sveitarfélagið Ölfus"/>
        <s v="8719 Grímsnes- og Grafningshreppur"/>
        <s v="8720 Skeiða- og Gnúpverjahreppur"/>
        <s v="8721 Bláskógabyggð"/>
        <s v="8722 Flóahreppur"/>
      </sharedItems>
    </cacheField>
    <cacheField name="Leikskóli" numFmtId="0">
      <sharedItems count="204">
        <s v="Álftaborg"/>
        <s v="Árborg"/>
        <s v="Ártúnsskóli"/>
        <s v="Austurborg"/>
        <s v="Bakkaborg"/>
        <s v="Bakki "/>
        <s v="Bjartahlíð"/>
        <s v="Blásalir"/>
        <s v="Borg"/>
        <s v="Brákarborg"/>
        <s v="Brekkuborg"/>
        <s v="Dalskóli"/>
        <s v="Drafnarborg Dvergasteinn"/>
        <s v="Engjaborg"/>
        <s v="Fífuborg"/>
        <s v="Funaborg"/>
        <s v="Furuskógur"/>
        <s v="Garðaborg"/>
        <s v="Geislabaugur"/>
        <s v="Grænaborg"/>
        <s v="Grandaborg"/>
        <s v="Gullborg"/>
        <s v="Hagaborg"/>
        <s v="Hálsaskógur"/>
        <s v="Hamrar"/>
        <s v="Heiðarborg"/>
        <s v="Hlíð Reykjavík"/>
        <s v="Hof"/>
        <s v="Hólaborg"/>
        <s v="Holt"/>
        <s v="Hraunborg"/>
        <s v="Hulduheimar"/>
        <s v="Jöklaborg"/>
        <s v="Jörfi"/>
        <s v="Klambrar"/>
        <s v="Klébergsskóli - Leiksk Berg (áður Bakkaberg)"/>
        <s v="Klettaborg"/>
        <s v="Kvistaborg"/>
        <s v="Langholt"/>
        <s v="Laufskálar"/>
        <s v="Laugasól"/>
        <s v="Lyngheimar"/>
        <s v="Maríuborg"/>
        <s v="Miðborg"/>
        <s v="Múlaborg"/>
        <s v="Nóaborg"/>
        <s v="Ösp"/>
        <s v="Rauðaborg"/>
        <s v="Rauðhóll"/>
        <s v="Reynisholt"/>
        <s v="Rofaborg"/>
        <s v="Sæborg"/>
        <s v="Seljaborg"/>
        <s v="Seljakot"/>
        <s v="Sólborg"/>
        <s v="Stakkaborg"/>
        <s v="Steinahlíð"/>
        <s v="Suðurborg"/>
        <s v="Sunnuás"/>
        <s v="Sunnufold"/>
        <s v="Tjörn"/>
        <s v="Vesturborg"/>
        <s v="Vinagerði"/>
        <s v="Ægisborg"/>
        <s v="Álfaheiði"/>
        <s v="Álfatún"/>
        <s v="Arnarsmári"/>
        <s v="Austurkór"/>
        <s v="Baugur"/>
        <s v="Dalur"/>
        <s v="Efstihjalli"/>
        <s v="Fagrabrekka"/>
        <s v="Fífusalir"/>
        <s v="Furugrund"/>
        <s v="Grænatún"/>
        <s v="Kópahvoll"/>
        <s v="Kópasteinn"/>
        <s v="Lækur"/>
        <s v="Marbakki"/>
        <s v="Núpur"/>
        <s v="Rjúpnahæð"/>
        <s v="Sólhvörf"/>
        <s v="Seltjarnarness"/>
        <s v="Akrar"/>
        <s v="Bæjarból"/>
        <s v="Flataskóli"/>
        <s v="Hæðarból"/>
        <s v="Holtakot"/>
        <s v="Kirkjuból"/>
        <s v="Krakkakot"/>
        <s v="Lundarból"/>
        <s v="Sunnuhvoll"/>
        <s v="Urriðaholtsskóli"/>
        <s v="Álfaberg"/>
        <s v="Álfasteinn"/>
        <s v="Arnarberg"/>
        <s v="Bjarkalundur"/>
        <s v="Hlíðarberg"/>
        <s v="Hlíðarendi"/>
        <s v="Hörðuvellir"/>
        <s v="Hraunvallaleikskóli"/>
        <s v="Hvammur"/>
        <s v="Norðurberg"/>
        <s v="Skarðshlíðarleikskóli"/>
        <s v="Smáralundur"/>
        <s v="Stekkjarás"/>
        <s v="Tjarnarás"/>
        <s v="Vesturkot"/>
        <s v="Víðivellir"/>
        <s v="Helgafellsskóli - Ld"/>
        <s v="Hlaðhamrar"/>
        <s v="Hlíð"/>
        <s v="Höfðaberg - Lágafellsskóli"/>
        <s v="Hulduberg"/>
        <s v="Krikaskóli"/>
        <s v="Leirvogstunguskóli - leikskóladeild"/>
        <s v="Reykjakot"/>
        <s v="Garðasel"/>
        <s v="Heiðarsel"/>
        <s v="Hjallatún"/>
        <s v="Tjarnarsel"/>
        <s v="Vesturberg"/>
        <s v="Laut"/>
        <s v="Suðurvellir"/>
        <s v="Akrasel"/>
        <s v="Teigasel"/>
        <s v="Vallarsel"/>
        <s v="Skýjaborg"/>
        <s v="Andabær"/>
        <s v="Hnoðraból"/>
        <s v="Ugluklettur"/>
        <s v="Sólvellir"/>
        <s v="Stykkishólmi"/>
        <s v="Laugargerðisskóli"/>
        <s v="Leikskóli Snæfellsbæjar - Krílakot/Kríuból"/>
        <s v="Auðarskóli"/>
        <s v="Glaðheimar"/>
        <s v="Eyrarskjól"/>
        <s v="Grænigarður"/>
        <s v="Laufás"/>
        <s v="Tjarnarbær"/>
        <s v="Hólabær"/>
        <s v="Vindheimar"/>
        <s v="Araklettur"/>
        <s v="Patreksskóli samrekinn"/>
        <s v="Tjarnarbrekka"/>
        <s v="Kofrasel"/>
        <s v="Lækjarbrekka"/>
        <s v="Ársalir"/>
        <s v="Birkilundur"/>
        <s v="Skagafjörður"/>
        <s v="Ásgarður"/>
        <s v="Barnabær"/>
        <s v="Barnaból"/>
        <s v="Vallaból"/>
        <s v="Iðavöllur"/>
        <s v="Kiðagil"/>
        <s v="Krógaból"/>
        <s v="Lundarsel"/>
        <s v="Naustatjörn"/>
        <s v="Pálmholt"/>
        <s v="Smábær"/>
        <s v="Tröllaborgir"/>
        <s v="Grænuvellir"/>
        <s v="Öxarfjarðarskóli"/>
        <s v="Fjallabyggð"/>
        <s v="Árskógarskóli"/>
        <s v="Kátakot/Krílakot"/>
        <s v="Krummakot"/>
        <s v="Álfaborg"/>
        <s v="Krummafótur -  Krakkabúð"/>
        <s v="Ylur - Reykjahlíð"/>
        <s v="Þingeyjarskóli - Krílabær"/>
        <s v="Tjarnarskjól"/>
        <s v="Dalborg"/>
        <s v="Eyrarvellir"/>
        <s v="Kæribær"/>
        <s v="Lyngholt"/>
        <s v="Stöðvarfjörður Balaborg /Ástún"/>
        <s v="Brekkubær"/>
        <s v="Glaumbær"/>
        <s v="Djúpavogsskóli"/>
        <s v="Brúarás"/>
        <s v="Hádegishöfði"/>
        <s v="Tjarnarskógur"/>
        <s v="Hofgarður leikskólad"/>
        <s v="Sjónarhóll"/>
        <s v="Kirkjugerði"/>
        <s v="Víkin"/>
        <s v="Álfheimar"/>
        <s v="Árbær"/>
        <s v="Brimver/Æskukot"/>
        <s v="Jötunheimar"/>
        <s v="Mánaland/SuðurVík"/>
        <s v="Örk"/>
        <s v="Heklukot"/>
        <s v="Laugaland"/>
        <s v="Undraland"/>
        <s v="Óskaland"/>
        <s v="Bergheimar"/>
        <s v="Kerhólsskóli"/>
        <s v="Leikholt"/>
        <s v="Bláskógaskóli"/>
        <s v="Krakkaborg"/>
      </sharedItems>
    </cacheField>
    <cacheField name="Leikskólabörn alls" numFmtId="0">
      <sharedItems containsSemiMixedTypes="0" containsString="0" containsNumber="1" containsInteger="1" minValue="1" maxValue="222"/>
    </cacheField>
    <cacheField name="HEILSDAGSÍG" numFmtId="0">
      <sharedItems containsSemiMixedTypes="0" containsString="0" containsNumber="1" minValue="1" maxValue="225.75"/>
    </cacheField>
    <cacheField name="Stg við uppeldi og menntun" numFmtId="164">
      <sharedItems containsSemiMixedTypes="0" containsString="0" containsNumber="1" minValue="1.0900000000000001" maxValue="70.09"/>
    </cacheField>
    <cacheField name="% leikskóla-_x000a_kennara" numFmtId="165">
      <sharedItems containsSemiMixedTypes="0" containsString="0" containsNumber="1" minValue="0" maxValue="0.64285714285714279"/>
    </cacheField>
    <cacheField name="% leikskólakennara og með aðra uppeldism." numFmtId="165">
      <sharedItems containsSemiMixedTypes="0" containsString="0" containsNumber="1" minValue="2.8409090909090908E-2" maxValue="0.82447761194029845"/>
    </cacheField>
    <cacheField name="Leikskóla-kennarar (stg.)" numFmtId="0">
      <sharedItems containsSemiMixedTypes="0" containsString="0" containsNumber="1" minValue="0" maxValue="16.920000000000002"/>
    </cacheField>
    <cacheField name="Önnur uppeldis-menntun (stg.)" numFmtId="0">
      <sharedItems containsSemiMixedTypes="0" containsString="0" containsNumber="1" minValue="0" maxValue="16.96"/>
    </cacheField>
    <cacheField name="Ófaglærðir starfsmenn (stg.)" numFmtId="0">
      <sharedItems containsSemiMixedTypes="0" containsString="0" containsNumber="1" minValue="0.66" maxValue="59.01"/>
    </cacheField>
    <cacheField name="Annað  (matseld,þrif, skrifstofa) stg." numFmtId="0">
      <sharedItems containsSemiMixedTypes="0" containsString="0" containsNumber="1" minValue="0" maxValue="4.57"/>
    </cacheField>
    <cacheField name="Samtals stöðugildi" numFmtId="0">
      <sharedItems containsSemiMixedTypes="0" containsString="0" containsNumber="1" minValue="1.3900000000000001" maxValue="70.900000000000006"/>
    </cacheField>
    <cacheField name="Tekjur" numFmtId="0">
      <sharedItems containsString="0" containsBlank="1" containsNumber="1" minValue="-77002.129000000001" maxValue="0"/>
    </cacheField>
    <cacheField name="Laun og launatengd gjöld" numFmtId="0">
      <sharedItems containsString="0" containsBlank="1" containsNumber="1" minValue="0" maxValue="588436.30900000001"/>
    </cacheField>
    <cacheField name=" Innri húsaleiga (Eignasjóður)" numFmtId="0">
      <sharedItems containsString="0" containsBlank="1" containsNumber="1" minValue="-8098.32" maxValue="86714.32044000001"/>
    </cacheField>
    <cacheField name="Annar rekstrarkostnaður (með innri leigu)" numFmtId="0">
      <sharedItems containsString="0" containsBlank="1" containsNumber="1" minValue="44" maxValue="170991.41"/>
    </cacheField>
    <cacheField name="Brúttó" numFmtId="0">
      <sharedItems containsString="0" containsBlank="1" containsNumber="1" minValue="10982.525" maxValue="714643.98100000003"/>
    </cacheField>
    <cacheField name="Nettó" numFmtId="0">
      <sharedItems containsString="0" containsBlank="1" containsNumber="1" minValue="0" maxValue="641127.88800000004"/>
    </cacheField>
    <cacheField name="Brúttó kostn/hdig" numFmtId="3">
      <sharedItems containsSemiMixedTypes="0" containsString="0" containsNumber="1" minValue="0" maxValue="12595"/>
    </cacheField>
    <cacheField name="Brúttó -innri leiga/ hdig" numFmtId="3">
      <sharedItems containsSemiMixedTypes="0" containsString="0" containsNumber="1" minValue="-170.05082958199344" maxValue="12595"/>
    </cacheField>
    <cacheField name="Nettó - innri leiga(hdig" numFmtId="3">
      <sharedItems containsSemiMixedTypes="0" containsString="0" containsNumber="1" minValue="-1849.9324501607716" maxValue="12595"/>
    </cacheField>
    <cacheField name="Launakostnaður_x000a_/HDIG" numFmtId="3">
      <sharedItems containsSemiMixedTypes="0" containsString="0" containsNumber="1" minValue="0" maxValue="12551"/>
    </cacheField>
    <cacheField name="Brúttó (-innri leiga) á mánuði á HDÍG (11 mán)" numFmtId="3">
      <sharedItems containsSemiMixedTypes="0" containsString="0" containsNumber="1" minValue="-15.459166325635767" maxValue="1145"/>
    </cacheField>
    <cacheField name="Nettó (-innri leiga) á mánuði á HDÍG (11 mán)" numFmtId="3">
      <sharedItems containsSemiMixedTypes="0" containsString="0" containsNumber="1" minValue="-168.17567728734286" maxValue="11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x v="0"/>
    <x v="0"/>
    <x v="0"/>
    <n v="81"/>
    <n v="83.5"/>
    <n v="25.5"/>
    <n v="0.34313725490196079"/>
    <n v="0.45843137254901961"/>
    <n v="8.75"/>
    <n v="2.94"/>
    <n v="13.809999999999999"/>
    <n v="0"/>
    <n v="25.5"/>
    <n v="-22646.232"/>
    <n v="181467.05900000001"/>
    <n v="29541.825000000001"/>
    <n v="58771.616999999998"/>
    <n v="240238.67600000001"/>
    <n v="217592.44399999999"/>
    <n v="2877.1098922155688"/>
    <n v="2523.3155808383235"/>
    <n v="2252.1032215568857"/>
    <n v="2173.2581916167665"/>
    <n v="229.39232553075669"/>
    <n v="204.73665650517142"/>
  </r>
  <r>
    <x v="1"/>
    <x v="0"/>
    <x v="1"/>
    <n v="49"/>
    <n v="50.5"/>
    <n v="13.29"/>
    <n v="0.30097817908201657"/>
    <n v="0.54928517682468025"/>
    <n v="4"/>
    <n v="3.3"/>
    <n v="5.99"/>
    <n v="0"/>
    <n v="13.29"/>
    <n v="-14555.547"/>
    <n v="119779.715"/>
    <n v="16313.62"/>
    <n v="39977.002999999997"/>
    <n v="159756.71799999999"/>
    <n v="145201.171"/>
    <n v="3163.4993663366336"/>
    <n v="2840.4573861386139"/>
    <n v="2552.2287326732676"/>
    <n v="2371.8755445544552"/>
    <n v="258.22339873987397"/>
    <n v="232.02079387938795"/>
  </r>
  <r>
    <x v="1"/>
    <x v="0"/>
    <x v="2"/>
    <n v="49"/>
    <n v="50.75"/>
    <n v="13.21"/>
    <n v="0.23921271763815288"/>
    <n v="0.2581377744133232"/>
    <n v="3.1599999999999997"/>
    <n v="0.25"/>
    <n v="9.8000000000000007"/>
    <n v="1"/>
    <n v="14.21"/>
    <n v="-20820.727999999999"/>
    <n v="189482.43599999999"/>
    <n v="19794.953000000001"/>
    <n v="37167.01"/>
    <n v="226649.446"/>
    <n v="205828.71799999999"/>
    <n v="4465.9989359605906"/>
    <n v="4075.9506009852216"/>
    <n v="3665.6899507389157"/>
    <n v="3733.6440591133"/>
    <n v="370.54096372592926"/>
    <n v="333.24454097626506"/>
  </r>
  <r>
    <x v="2"/>
    <x v="0"/>
    <x v="3"/>
    <n v="96"/>
    <n v="98"/>
    <n v="26.72"/>
    <n v="0.18712574850299402"/>
    <n v="0.50898203592814373"/>
    <n v="5"/>
    <n v="8.6"/>
    <n v="13.120000000000001"/>
    <n v="1.8"/>
    <n v="28.52"/>
    <n v="-24060.084999999999"/>
    <n v="208247.443"/>
    <n v="22248.761999999999"/>
    <n v="52680.209000000003"/>
    <n v="260927.652"/>
    <n v="236867.56700000001"/>
    <n v="2662.5270612244899"/>
    <n v="2435.4988775510205"/>
    <n v="2189.987806122449"/>
    <n v="2124.9739081632652"/>
    <n v="221.40898886827461"/>
    <n v="199.08980055658628"/>
  </r>
  <r>
    <x v="2"/>
    <x v="0"/>
    <x v="4"/>
    <n v="102"/>
    <n v="104.875"/>
    <n v="32.21"/>
    <n v="0.12418503570319776"/>
    <n v="0.2173238124805961"/>
    <n v="4"/>
    <n v="3"/>
    <n v="25.21"/>
    <n v="1.8"/>
    <n v="34.01"/>
    <n v="-27077.339"/>
    <n v="237542.73499999999"/>
    <n v="30200.814999999999"/>
    <n v="53127.66"/>
    <n v="290670.39500000002"/>
    <n v="263593.05599999998"/>
    <n v="2771.5889868891541"/>
    <n v="2483.6193563766392"/>
    <n v="2225.4325721096543"/>
    <n v="2265.0082002383788"/>
    <n v="225.78357785242176"/>
    <n v="202.31205200996857"/>
  </r>
  <r>
    <x v="1"/>
    <x v="0"/>
    <x v="5"/>
    <n v="38"/>
    <n v="39.75"/>
    <n v="9.2100000000000009"/>
    <n v="0.19326818675352875"/>
    <n v="0.45385450597176974"/>
    <n v="1.78"/>
    <n v="2.4"/>
    <n v="5.03"/>
    <n v="0"/>
    <n v="9.2100000000000009"/>
    <n v="-11028.003000000001"/>
    <n v="83525.490000000005"/>
    <n v="13563.448"/>
    <n v="29689.407999999999"/>
    <n v="113214.898"/>
    <n v="102186.895"/>
    <n v="2848.1735345911952"/>
    <n v="2506.9547169811322"/>
    <n v="2229.5206792452832"/>
    <n v="2101.2701886792456"/>
    <n v="227.90497427101201"/>
    <n v="202.68369811320756"/>
  </r>
  <r>
    <x v="2"/>
    <x v="0"/>
    <x v="6"/>
    <n v="114"/>
    <n v="116.75"/>
    <n v="27.68"/>
    <n v="0.29263005780346824"/>
    <n v="0.54841040462427748"/>
    <n v="8.1000000000000014"/>
    <n v="7.08"/>
    <n v="12.5"/>
    <n v="2"/>
    <n v="29.68"/>
    <n v="-30462.535"/>
    <n v="243856.69200000001"/>
    <n v="32131.208999999999"/>
    <n v="63461.01"/>
    <n v="307317.70199999999"/>
    <n v="276855.16700000002"/>
    <n v="2632.2715374732334"/>
    <n v="2357.0577558886512"/>
    <n v="2096.1366852248393"/>
    <n v="2088.7082826552464"/>
    <n v="214.27797780805921"/>
    <n v="190.55788047498538"/>
  </r>
  <r>
    <x v="0"/>
    <x v="0"/>
    <x v="7"/>
    <n v="61"/>
    <n v="63.75"/>
    <n v="16.079999999999998"/>
    <n v="0.29850746268656719"/>
    <n v="0.45398009950248758"/>
    <n v="4.8"/>
    <n v="2.5"/>
    <n v="8.7799999999999994"/>
    <n v="2"/>
    <n v="18.079999999999998"/>
    <n v="-16684.483"/>
    <n v="132916.37700000001"/>
    <n v="16910.607"/>
    <n v="40323.690999999999"/>
    <n v="173240.068"/>
    <n v="156555.58499999999"/>
    <n v="2717.4912627450981"/>
    <n v="2452.2268392156866"/>
    <n v="2190.5094588235293"/>
    <n v="2084.9627764705883"/>
    <n v="222.92971265597151"/>
    <n v="199.13722352941176"/>
  </r>
  <r>
    <x v="2"/>
    <x v="0"/>
    <x v="8"/>
    <n v="113"/>
    <n v="116.125"/>
    <n v="28.71"/>
    <n v="0.17067223963775688"/>
    <n v="0.3274120515499826"/>
    <n v="4.9000000000000004"/>
    <n v="4.5"/>
    <n v="19.309999999999999"/>
    <n v="3.95"/>
    <n v="32.660000000000004"/>
    <n v="-27311.608"/>
    <n v="254707.236"/>
    <n v="32924.186999999998"/>
    <n v="65312.43"/>
    <n v="320019.66600000003"/>
    <n v="292708.05800000002"/>
    <n v="2755.8205898815932"/>
    <n v="2472.2969128094728"/>
    <n v="2237.1054553283102"/>
    <n v="2193.3884693218515"/>
    <n v="224.75426480086116"/>
    <n v="203.37322321166457"/>
  </r>
  <r>
    <x v="1"/>
    <x v="0"/>
    <x v="9"/>
    <n v="45"/>
    <n v="46.25"/>
    <n v="14.33"/>
    <n v="0.42219120725750175"/>
    <n v="0.62805303558967196"/>
    <n v="6.05"/>
    <n v="2.95"/>
    <n v="5.33"/>
    <n v="0"/>
    <n v="14.33"/>
    <n v="-10954.391"/>
    <n v="111692.189"/>
    <n v="8954.2860000000001"/>
    <n v="26570.371999999999"/>
    <n v="138262.56099999999"/>
    <n v="127308.17"/>
    <n v="2989.4607783783781"/>
    <n v="2795.8545945945943"/>
    <n v="2559.0028972972973"/>
    <n v="2414.9662486486486"/>
    <n v="254.1685995085995"/>
    <n v="232.63662702702703"/>
  </r>
  <r>
    <x v="0"/>
    <x v="0"/>
    <x v="10"/>
    <n v="64"/>
    <n v="68.25"/>
    <n v="14.59"/>
    <n v="0.57436600411240568"/>
    <n v="0.74297464016449621"/>
    <n v="8.379999999999999"/>
    <n v="2.46"/>
    <n v="3.75"/>
    <n v="1.5"/>
    <n v="16.09"/>
    <n v="-18840.088"/>
    <n v="142441.12599999999"/>
    <n v="17519.953000000001"/>
    <n v="30438.653999999999"/>
    <n v="172879.78"/>
    <n v="154039.69200000001"/>
    <n v="2533.0370695970696"/>
    <n v="2276.3344615384613"/>
    <n v="2000.289216117216"/>
    <n v="2087.049465201465"/>
    <n v="206.93949650349649"/>
    <n v="181.84447419247419"/>
  </r>
  <r>
    <x v="2"/>
    <x v="0"/>
    <x v="11"/>
    <n v="92"/>
    <n v="94.125"/>
    <n v="33.339999999999996"/>
    <n v="0.2822435512897421"/>
    <n v="0.49520095980803841"/>
    <n v="9.41"/>
    <n v="7.1"/>
    <n v="16.829999999999998"/>
    <n v="1"/>
    <n v="34.339999999999996"/>
    <n v="-28440.522000000001"/>
    <n v="298964.603"/>
    <n v="35827.254999999997"/>
    <n v="63220.656999999999"/>
    <n v="362185.26"/>
    <n v="333744.73800000001"/>
    <n v="3847.9177689243029"/>
    <n v="3467.2829216467462"/>
    <n v="3165.1259814077025"/>
    <n v="3176.2507622841968"/>
    <n v="315.20753833152236"/>
    <n v="287.73872558251838"/>
  </r>
  <r>
    <x v="2"/>
    <x v="0"/>
    <x v="12"/>
    <n v="111"/>
    <n v="111"/>
    <n v="30.2"/>
    <n v="0.16556291390728478"/>
    <n v="0.26490066225165565"/>
    <n v="5"/>
    <n v="3"/>
    <n v="22.2"/>
    <n v="2.2000000000000002"/>
    <n v="32.4"/>
    <n v="-37708.974999999999"/>
    <n v="229455.30100000001"/>
    <n v="24962.487000000001"/>
    <n v="51429.83"/>
    <n v="280885.13099999999"/>
    <n v="243176.15599999999"/>
    <n v="2530.4966756756758"/>
    <n v="2305.6094054054056"/>
    <n v="1965.8889099099099"/>
    <n v="2067.1648738738741"/>
    <n v="209.60085503685505"/>
    <n v="178.71717362817364"/>
  </r>
  <r>
    <x v="0"/>
    <x v="0"/>
    <x v="13"/>
    <n v="64"/>
    <n v="66.375"/>
    <n v="17.68"/>
    <n v="0.22624434389140272"/>
    <n v="0.28280542986425339"/>
    <n v="4"/>
    <n v="1"/>
    <n v="12.68"/>
    <n v="0"/>
    <n v="17.68"/>
    <n v="-16742.912"/>
    <n v="132686.19699999999"/>
    <n v="15738.884"/>
    <n v="43089.355000000003"/>
    <n v="175775.552"/>
    <n v="159032.64000000001"/>
    <n v="2648.2192391713747"/>
    <n v="2411.0985762711866"/>
    <n v="2158.851314500942"/>
    <n v="1999.03874952919"/>
    <n v="219.19077966101696"/>
    <n v="196.25921040917655"/>
  </r>
  <r>
    <x v="0"/>
    <x v="0"/>
    <x v="14"/>
    <n v="77"/>
    <n v="80.25"/>
    <n v="21.259999999999998"/>
    <n v="0.49952963311382881"/>
    <n v="0.64063969896519291"/>
    <n v="10.62"/>
    <n v="3"/>
    <n v="7.6400000000000006"/>
    <n v="0"/>
    <n v="21.259999999999998"/>
    <n v="-19595.303"/>
    <n v="164639.50099999999"/>
    <n v="15832.737999999999"/>
    <n v="40310.881999999998"/>
    <n v="204950.383"/>
    <n v="185355.08"/>
    <n v="2553.8988535825547"/>
    <n v="2356.6061682242989"/>
    <n v="2112.4279376947038"/>
    <n v="2051.582566978193"/>
    <n v="214.23692438402716"/>
    <n v="192.03890342679125"/>
  </r>
  <r>
    <x v="1"/>
    <x v="0"/>
    <x v="15"/>
    <n v="39"/>
    <n v="38.875"/>
    <n v="11.12"/>
    <n v="0.30935251798561153"/>
    <n v="0.57913669064748197"/>
    <n v="3.44"/>
    <n v="3"/>
    <n v="4.68"/>
    <n v="0.85"/>
    <n v="11.969999999999999"/>
    <n v="-6610.7259999999997"/>
    <n v="56264.465000000011"/>
    <n v="71916.123999999996"/>
    <n v="15651.659"/>
    <n v="65305.398000000001"/>
    <n v="0"/>
    <n v="1679.8816205787782"/>
    <n v="-170.05082958199344"/>
    <n v="-1849.9324501607716"/>
    <n v="1447.3174276527334"/>
    <n v="-15.459166325635767"/>
    <n v="-168.17567728734286"/>
  </r>
  <r>
    <x v="2"/>
    <x v="0"/>
    <x v="16"/>
    <n v="111"/>
    <n v="116"/>
    <n v="26.560000000000002"/>
    <n v="0.56325301204819278"/>
    <n v="0.63855421686746983"/>
    <n v="14.96"/>
    <n v="2"/>
    <n v="9.6"/>
    <n v="2"/>
    <n v="28.560000000000002"/>
    <n v="-30766.885999999999"/>
    <n v="238802.79199999999"/>
    <n v="28672.606"/>
    <n v="59308.597000000002"/>
    <n v="298111.38900000002"/>
    <n v="267344.50300000003"/>
    <n v="2569.9257672413796"/>
    <n v="2322.7481293103451"/>
    <n v="2057.5163534482763"/>
    <n v="2058.6447586206896"/>
    <n v="211.15892084639501"/>
    <n v="187.04694122257058"/>
  </r>
  <r>
    <x v="1"/>
    <x v="0"/>
    <x v="17"/>
    <n v="46"/>
    <n v="47.875"/>
    <n v="12.09"/>
    <n v="0.26881720430107525"/>
    <n v="0.35153019023986765"/>
    <n v="3.25"/>
    <n v="1"/>
    <n v="7.84"/>
    <n v="0"/>
    <n v="12.09"/>
    <n v="-12795.25"/>
    <n v="93461.911999999997"/>
    <n v="8900.491"/>
    <n v="25842.685000000001"/>
    <n v="119304.59699999999"/>
    <n v="106509.34699999999"/>
    <n v="2492.0020261096606"/>
    <n v="2306.0909869451698"/>
    <n v="2038.8272793733681"/>
    <n v="1952.2070391644909"/>
    <n v="209.64463517683362"/>
    <n v="185.34793448848802"/>
  </r>
  <r>
    <x v="2"/>
    <x v="0"/>
    <x v="18"/>
    <n v="112"/>
    <n v="115"/>
    <n v="27.299999999999997"/>
    <n v="0.13663003663003664"/>
    <n v="0.34945054945054954"/>
    <n v="3.73"/>
    <n v="5.8100000000000005"/>
    <n v="17.759999999999998"/>
    <n v="2.9"/>
    <n v="30.199999999999996"/>
    <n v="-30110.281999999999"/>
    <n v="220679.427"/>
    <n v="28857.4"/>
    <n v="57561.044000000002"/>
    <n v="278240.47100000002"/>
    <n v="248130.18900000001"/>
    <n v="2419.4823565217393"/>
    <n v="2168.5484434782611"/>
    <n v="1906.7199043478263"/>
    <n v="1918.9515391304346"/>
    <n v="197.14076758893282"/>
    <n v="173.33817312252967"/>
  </r>
  <r>
    <x v="0"/>
    <x v="0"/>
    <x v="19"/>
    <n v="72"/>
    <n v="73.75"/>
    <n v="18.29"/>
    <n v="0.1913613996719519"/>
    <n v="0.31875341716785133"/>
    <n v="3.5"/>
    <n v="2.33"/>
    <n v="12.459999999999999"/>
    <n v="0"/>
    <n v="18.29"/>
    <n v="-19023.45"/>
    <n v="126041.52800000001"/>
    <n v="16102.817999999999"/>
    <n v="45850.18"/>
    <n v="171891.70800000001"/>
    <n v="152868.258"/>
    <n v="2330.7350237288138"/>
    <n v="2112.3917288135594"/>
    <n v="1854.4466440677966"/>
    <n v="1709.0376677966103"/>
    <n v="192.03561171032359"/>
    <n v="168.58605855161787"/>
  </r>
  <r>
    <x v="0"/>
    <x v="0"/>
    <x v="20"/>
    <n v="73"/>
    <n v="76.125"/>
    <n v="20.399999999999999"/>
    <n v="0.12254901960784315"/>
    <n v="0.30882352941176472"/>
    <n v="2.5"/>
    <n v="3.8"/>
    <n v="14.1"/>
    <n v="1"/>
    <n v="21.4"/>
    <n v="-19645.82"/>
    <n v="161026.42000000001"/>
    <n v="34817.243999999999"/>
    <n v="50940.192000000003"/>
    <n v="211966.61199999999"/>
    <n v="192320.79199999999"/>
    <n v="2784.4546732348113"/>
    <n v="2327.085293924466"/>
    <n v="2069.0121247947454"/>
    <n v="2115.2895894909689"/>
    <n v="211.55320853858782"/>
    <n v="188.09201134497687"/>
  </r>
  <r>
    <x v="0"/>
    <x v="0"/>
    <x v="21"/>
    <n v="76"/>
    <n v="78.125"/>
    <n v="19.29"/>
    <n v="5.1840331778123382E-2"/>
    <n v="0.60082944530844995"/>
    <n v="1"/>
    <n v="10.59"/>
    <n v="7.6999999999999993"/>
    <n v="1.87"/>
    <n v="21.16"/>
    <n v="-19842.245999999999"/>
    <n v="160240.05600000001"/>
    <n v="17544.924999999999"/>
    <n v="40647.620000000003"/>
    <n v="200887.67600000001"/>
    <n v="181045.43"/>
    <n v="2571.3622528000001"/>
    <n v="2346.7872128000004"/>
    <n v="2092.8064640000002"/>
    <n v="2051.0727168000003"/>
    <n v="213.34429207272731"/>
    <n v="190.25513309090911"/>
  </r>
  <r>
    <x v="2"/>
    <x v="0"/>
    <x v="22"/>
    <n v="96"/>
    <n v="99.625"/>
    <n v="22.61"/>
    <n v="0.27288810260946483"/>
    <n v="0.44714727996461739"/>
    <n v="6.17"/>
    <n v="3.94"/>
    <n v="12.499999999999998"/>
    <n v="2"/>
    <n v="24.61"/>
    <n v="-31429.064999999999"/>
    <n v="178773.89"/>
    <n v="25562.468000000001"/>
    <n v="52959.267"/>
    <n v="231733.15700000001"/>
    <n v="200304.092"/>
    <n v="2326.0542735257213"/>
    <n v="2069.4673927227104"/>
    <n v="1753.9937164366374"/>
    <n v="1794.4681555834379"/>
    <n v="188.13339933842823"/>
    <n v="159.45397422151248"/>
  </r>
  <r>
    <x v="3"/>
    <x v="0"/>
    <x v="23"/>
    <n v="127"/>
    <n v="131.875"/>
    <n v="32.709999999999994"/>
    <n v="0.21400183430143691"/>
    <n v="0.54815041271782339"/>
    <n v="7"/>
    <n v="10.93"/>
    <n v="14.779999999999998"/>
    <n v="2.95"/>
    <n v="35.659999999999997"/>
    <n v="-34544.813999999998"/>
    <n v="265077.33199999999"/>
    <n v="30070.402999999998"/>
    <n v="61665.499000000003"/>
    <n v="326742.83100000001"/>
    <n v="292198.01699999999"/>
    <n v="2477.6707563981045"/>
    <n v="2249.648743127962"/>
    <n v="1987.6975469194313"/>
    <n v="2010.0650767772511"/>
    <n v="204.513522102542"/>
    <n v="180.69977699267557"/>
  </r>
  <r>
    <x v="0"/>
    <x v="0"/>
    <x v="24"/>
    <n v="82"/>
    <n v="85.75"/>
    <n v="20.53"/>
    <n v="0.34096444227959083"/>
    <n v="0.71261568436434475"/>
    <n v="7"/>
    <n v="7.63"/>
    <n v="5.9"/>
    <n v="2"/>
    <n v="22.53"/>
    <n v="-23383.173999999999"/>
    <n v="180674.00899999999"/>
    <n v="17249.648000000001"/>
    <n v="42222.116999999998"/>
    <n v="222896.12599999999"/>
    <n v="199512.95199999999"/>
    <n v="2599.3717317784253"/>
    <n v="2398.2096559766765"/>
    <n v="2125.5195801749273"/>
    <n v="2106.9855276967928"/>
    <n v="218.01905963424332"/>
    <n v="193.2290527431752"/>
  </r>
  <r>
    <x v="0"/>
    <x v="0"/>
    <x v="25"/>
    <n v="74"/>
    <n v="77"/>
    <n v="22.15"/>
    <n v="0.1580135440180587"/>
    <n v="0.60451467268623027"/>
    <n v="3.5"/>
    <n v="9.89"/>
    <n v="8.76"/>
    <n v="1.63"/>
    <n v="23.779999999999998"/>
    <n v="-21173.135999999999"/>
    <n v="175964.307"/>
    <n v="20308.085999999999"/>
    <n v="40491.548999999999"/>
    <n v="216455.856"/>
    <n v="195282.72"/>
    <n v="2811.115012987013"/>
    <n v="2547.3736363636363"/>
    <n v="2272.3978441558438"/>
    <n v="2285.2507402597403"/>
    <n v="231.5794214876033"/>
    <n v="206.5816221959858"/>
  </r>
  <r>
    <x v="2"/>
    <x v="0"/>
    <x v="26"/>
    <n v="104"/>
    <n v="107.75"/>
    <n v="30.8"/>
    <n v="0.22077922077922077"/>
    <n v="0.44805194805194809"/>
    <n v="6.8"/>
    <n v="7"/>
    <n v="17"/>
    <n v="3"/>
    <n v="33.799999999999997"/>
    <n v="-27665.286"/>
    <n v="228617.5"/>
    <n v="36744.68"/>
    <n v="64290.538999999997"/>
    <n v="292908.03899999999"/>
    <n v="265242.75300000003"/>
    <n v="2718.4040742459397"/>
    <n v="2377.3861624129931"/>
    <n v="2120.6317679814388"/>
    <n v="2121.7401392111369"/>
    <n v="216.12601476481757"/>
    <n v="192.7847061801308"/>
  </r>
  <r>
    <x v="3"/>
    <x v="0"/>
    <x v="27"/>
    <n v="136"/>
    <n v="140.125"/>
    <n v="32"/>
    <n v="0.30781249999999999"/>
    <n v="0.5546875"/>
    <n v="9.85"/>
    <n v="7.9"/>
    <n v="14.25"/>
    <n v="2"/>
    <n v="34"/>
    <n v="-34534.315999999999"/>
    <n v="227022.21599999999"/>
    <n v="23728.525000000001"/>
    <n v="52379.425000000003"/>
    <n v="279401.641"/>
    <n v="244867.32500000001"/>
    <n v="1993.9456984834969"/>
    <n v="1824.6074290811775"/>
    <n v="1578.1537912578056"/>
    <n v="1620.1407029438001"/>
    <n v="165.87340264374342"/>
    <n v="143.46852647798232"/>
  </r>
  <r>
    <x v="1"/>
    <x v="0"/>
    <x v="28"/>
    <n v="48"/>
    <n v="48.625"/>
    <n v="13.44"/>
    <n v="0.14880952380952381"/>
    <n v="0.47916666666666663"/>
    <n v="2"/>
    <n v="4.4399999999999995"/>
    <n v="7"/>
    <n v="1"/>
    <n v="14.44"/>
    <n v="-12108.602999999999"/>
    <n v="119891.77"/>
    <n v="14699.708000000001"/>
    <n v="28891.526000000002"/>
    <n v="148783.296"/>
    <n v="136674.693"/>
    <n v="3059.8107146529564"/>
    <n v="2757.5030951156809"/>
    <n v="2508.4829820051414"/>
    <n v="2465.6405141388177"/>
    <n v="250.68209955597101"/>
    <n v="228.04390745501286"/>
  </r>
  <r>
    <x v="0"/>
    <x v="0"/>
    <x v="29"/>
    <n v="78"/>
    <n v="80"/>
    <n v="26.63"/>
    <n v="0.15020653398422831"/>
    <n v="0.55388659406684193"/>
    <n v="4"/>
    <n v="10.75"/>
    <n v="11.879999999999999"/>
    <n v="0.63"/>
    <n v="27.259999999999998"/>
    <n v="-26273.63"/>
    <n v="206999.91500000001"/>
    <n v="20552.969000000001"/>
    <n v="57516.44"/>
    <n v="264516.35499999998"/>
    <n v="238242.72500000001"/>
    <n v="3306.4544374999996"/>
    <n v="3049.5423249999994"/>
    <n v="2721.1219499999997"/>
    <n v="2587.4989375"/>
    <n v="277.23112045454542"/>
    <n v="247.37472272727271"/>
  </r>
  <r>
    <x v="1"/>
    <x v="0"/>
    <x v="30"/>
    <n v="60"/>
    <n v="62.5"/>
    <n v="18.03"/>
    <n v="0.16638935108153077"/>
    <n v="0.41541874653355515"/>
    <n v="3"/>
    <n v="4.49"/>
    <n v="10.54"/>
    <n v="1.5"/>
    <n v="19.53"/>
    <n v="-16691.475999999999"/>
    <n v="149178.88699999999"/>
    <n v="22618.991999999998"/>
    <n v="43317.947"/>
    <n v="192496.834"/>
    <n v="175805.35800000001"/>
    <n v="3079.9493440000001"/>
    <n v="2718.0454720000002"/>
    <n v="2450.9818560000003"/>
    <n v="2386.8621919999996"/>
    <n v="247.09504290909092"/>
    <n v="222.81653236363638"/>
  </r>
  <r>
    <x v="0"/>
    <x v="0"/>
    <x v="31"/>
    <n v="79"/>
    <n v="82.875"/>
    <n v="21.15"/>
    <n v="0.37257683215130027"/>
    <n v="0.4553191489361702"/>
    <n v="7.88"/>
    <n v="1.75"/>
    <n v="11.52"/>
    <n v="0"/>
    <n v="21.15"/>
    <n v="-19885.099999999999"/>
    <n v="157005.201"/>
    <n v="16589.032999999999"/>
    <n v="47215.55"/>
    <n v="204220.75099999999"/>
    <n v="184335.65100000001"/>
    <n v="2464.2021236802411"/>
    <n v="2264.0327963800905"/>
    <n v="2024.0919215686276"/>
    <n v="1894.4820633484162"/>
    <n v="205.82116330728095"/>
    <n v="184.00835650623887"/>
  </r>
  <r>
    <x v="2"/>
    <x v="0"/>
    <x v="32"/>
    <n v="95"/>
    <n v="98.75"/>
    <n v="24.72"/>
    <n v="0.20024271844660196"/>
    <n v="0.56432038834951459"/>
    <n v="4.95"/>
    <n v="9"/>
    <n v="10.77"/>
    <n v="2"/>
    <n v="26.72"/>
    <n v="-25401.972000000002"/>
    <n v="191915.72500000001"/>
    <n v="25927.255000000001"/>
    <n v="47248.504000000001"/>
    <n v="239164.22899999999"/>
    <n v="213762.25700000001"/>
    <n v="2421.9162430379747"/>
    <n v="2159.3617620253162"/>
    <n v="1902.1266025316456"/>
    <n v="1943.4503797468356"/>
    <n v="196.30561472957422"/>
    <n v="172.9206002301496"/>
  </r>
  <r>
    <x v="2"/>
    <x v="0"/>
    <x v="33"/>
    <n v="96"/>
    <n v="98.125"/>
    <n v="22.44"/>
    <n v="0.16488413547237077"/>
    <n v="0.25401069518716579"/>
    <n v="3.7"/>
    <n v="2"/>
    <n v="16.740000000000002"/>
    <n v="0"/>
    <n v="22.44"/>
    <n v="-25763.690999999999"/>
    <n v="174499.386"/>
    <n v="20936.009999999998"/>
    <n v="53846.5"/>
    <n v="228345.886"/>
    <n v="202582.19500000001"/>
    <n v="2327.0918318471336"/>
    <n v="2113.7312203821657"/>
    <n v="1851.1713121019109"/>
    <n v="1778.3376917197452"/>
    <n v="192.15738367110598"/>
    <n v="168.28830110017373"/>
  </r>
  <r>
    <x v="1"/>
    <x v="0"/>
    <x v="34"/>
    <n v="53"/>
    <n v="53.25"/>
    <n v="15.040000000000001"/>
    <n v="0.13297872340425532"/>
    <n v="0.26595744680851063"/>
    <n v="2"/>
    <n v="2"/>
    <n v="11.040000000000001"/>
    <n v="1"/>
    <n v="16.04"/>
    <n v="-13387.036"/>
    <n v="137445.054"/>
    <n v="16190.816000000001"/>
    <n v="37193.300999999999"/>
    <n v="174638.35500000001"/>
    <n v="161251.31899999999"/>
    <n v="3279.5935211267606"/>
    <n v="2975.5406384976532"/>
    <n v="2724.1409014084506"/>
    <n v="2581.1277746478872"/>
    <n v="270.50369440887755"/>
    <n v="247.64917285531371"/>
  </r>
  <r>
    <x v="1"/>
    <x v="0"/>
    <x v="35"/>
    <n v="40"/>
    <n v="41"/>
    <n v="14.629999999999999"/>
    <n v="0.13670539986329461"/>
    <n v="0.35543403964456599"/>
    <n v="2"/>
    <n v="3.2"/>
    <n v="9.43"/>
    <n v="0"/>
    <n v="14.629999999999999"/>
    <n v="-11027.912"/>
    <n v="87983.29"/>
    <n v="16831.718000000001"/>
    <n v="25848.917000000001"/>
    <n v="113832.20699999999"/>
    <n v="102804.295"/>
    <n v="2776.3952926829265"/>
    <n v="2365.8655853658538"/>
    <n v="2096.8921219512195"/>
    <n v="2145.9339024390242"/>
    <n v="215.07868957871398"/>
    <n v="190.62655654101994"/>
  </r>
  <r>
    <x v="0"/>
    <x v="0"/>
    <x v="36"/>
    <n v="76"/>
    <n v="78.5"/>
    <n v="18.91"/>
    <n v="0.45795875198307773"/>
    <n v="0.65097831835007935"/>
    <n v="8.66"/>
    <n v="3.65"/>
    <n v="6.6"/>
    <n v="0.75"/>
    <n v="19.66"/>
    <n v="-18848.924999999999"/>
    <n v="160394.277"/>
    <n v="18449.808000000001"/>
    <n v="43420.478000000003"/>
    <n v="203814.755"/>
    <n v="184965.83"/>
    <n v="2596.3663057324843"/>
    <n v="2361.3369044585988"/>
    <n v="2121.2232101910827"/>
    <n v="2043.2391974522293"/>
    <n v="214.66699131441808"/>
    <n v="192.83847365373478"/>
  </r>
  <r>
    <x v="0"/>
    <x v="0"/>
    <x v="37"/>
    <n v="76"/>
    <n v="80.125"/>
    <n v="18.829999999999998"/>
    <n v="0.22835900159320235"/>
    <n v="0.47796070100902821"/>
    <n v="4.3"/>
    <n v="4.7"/>
    <n v="9.83"/>
    <n v="0.75"/>
    <n v="19.579999999999998"/>
    <n v="-19693.936000000002"/>
    <n v="140265.785"/>
    <n v="14363.728999999999"/>
    <n v="35344.673000000003"/>
    <n v="175610.45800000001"/>
    <n v="155916.522"/>
    <n v="2191.7061840873635"/>
    <n v="2012.4396755070206"/>
    <n v="1766.6495226209049"/>
    <n v="1750.5870202808112"/>
    <n v="182.94906140972915"/>
    <n v="160.60450205644591"/>
  </r>
  <r>
    <x v="3"/>
    <x v="0"/>
    <x v="38"/>
    <n v="165"/>
    <n v="170.5"/>
    <n v="40.379999999999995"/>
    <n v="0.35908865775136212"/>
    <n v="0.46929172857850426"/>
    <n v="14.5"/>
    <n v="4.45"/>
    <n v="21.43"/>
    <n v="3.5"/>
    <n v="43.879999999999995"/>
    <n v="-56053.972999999998"/>
    <n v="329324.43900000001"/>
    <n v="38916.021999999997"/>
    <n v="86795.857999999993"/>
    <n v="416120.29700000002"/>
    <n v="360066.32400000002"/>
    <n v="2440.5882521994135"/>
    <n v="2212.3417888563049"/>
    <n v="1883.5794838709678"/>
    <n v="1931.5216363636364"/>
    <n v="201.12198080511862"/>
    <n v="171.23449853372435"/>
  </r>
  <r>
    <x v="0"/>
    <x v="0"/>
    <x v="39"/>
    <n v="83"/>
    <n v="86.625"/>
    <n v="21.11"/>
    <n v="0.40549502605400289"/>
    <n v="0.4713405968735197"/>
    <n v="8.56"/>
    <n v="1.3900000000000001"/>
    <n v="11.16"/>
    <n v="2"/>
    <n v="23.11"/>
    <n v="-23559.637999999999"/>
    <n v="177751.264"/>
    <n v="17093.059000000001"/>
    <n v="39335.167000000001"/>
    <n v="217086.43100000001"/>
    <n v="193526.79300000001"/>
    <n v="2506.0482655122655"/>
    <n v="2308.7257950937951"/>
    <n v="2036.753062049062"/>
    <n v="2051.9626435786436"/>
    <n v="209.88416319034502"/>
    <n v="185.15936927718747"/>
  </r>
  <r>
    <x v="3"/>
    <x v="0"/>
    <x v="40"/>
    <n v="146"/>
    <n v="150.875"/>
    <n v="38.340000000000003"/>
    <n v="0.41079812206572769"/>
    <n v="0.54851330203442883"/>
    <n v="15.75"/>
    <n v="5.28"/>
    <n v="17.310000000000002"/>
    <n v="2"/>
    <n v="40.340000000000003"/>
    <n v="-38684.847999999998"/>
    <n v="327533.74"/>
    <n v="46192.589"/>
    <n v="82436.868000000002"/>
    <n v="409970.60800000001"/>
    <n v="371285.76000000001"/>
    <n v="2717.2865484672743"/>
    <n v="2411.1219154929581"/>
    <n v="2154.7186147473076"/>
    <n v="2170.8947141673571"/>
    <n v="219.19290140845075"/>
    <n v="195.88351043157343"/>
  </r>
  <r>
    <x v="0"/>
    <x v="0"/>
    <x v="41"/>
    <n v="78"/>
    <n v="81.375"/>
    <n v="22.740000000000002"/>
    <n v="0.38346525945470539"/>
    <n v="0.42744063324538256"/>
    <n v="8.7200000000000006"/>
    <n v="1"/>
    <n v="13.02"/>
    <n v="1"/>
    <n v="23.740000000000002"/>
    <n v="-21461.690999999999"/>
    <n v="180176.742"/>
    <n v="16872.934000000001"/>
    <n v="39847.271999999997"/>
    <n v="220024.014"/>
    <n v="198562.323"/>
    <n v="2703.8281290322579"/>
    <n v="2496.4802457757296"/>
    <n v="2232.7421075268817"/>
    <n v="2214.1535115207371"/>
    <n v="226.95274961597542"/>
    <n v="202.97655522971652"/>
  </r>
  <r>
    <x v="0"/>
    <x v="0"/>
    <x v="42"/>
    <n v="89"/>
    <n v="91.75"/>
    <n v="24.69"/>
    <n v="0.26245443499392462"/>
    <n v="0.62818955042527347"/>
    <n v="6.4799999999999995"/>
    <n v="9.0300000000000011"/>
    <n v="9.18"/>
    <n v="3"/>
    <n v="27.69"/>
    <n v="-25431.241000000002"/>
    <n v="200437.231"/>
    <n v="17431.672999999999"/>
    <n v="40119.953999999998"/>
    <n v="240557.185"/>
    <n v="215125.94399999999"/>
    <n v="2621.8766757493186"/>
    <n v="2431.8856893732968"/>
    <n v="2154.7059509536784"/>
    <n v="2184.6019727520438"/>
    <n v="221.08051721575427"/>
    <n v="195.88235917760713"/>
  </r>
  <r>
    <x v="2"/>
    <x v="0"/>
    <x v="43"/>
    <n v="106"/>
    <n v="106.625"/>
    <n v="33.849999999999994"/>
    <n v="0.27917282127031023"/>
    <n v="0.39734121122599708"/>
    <n v="9.4499999999999993"/>
    <n v="4"/>
    <n v="20.399999999999999"/>
    <n v="3"/>
    <n v="36.849999999999994"/>
    <n v="-29793.947"/>
    <n v="267108.85700000002"/>
    <n v="32917.576000000001"/>
    <n v="68565.315000000002"/>
    <n v="335674.17200000002"/>
    <n v="305880.22499999998"/>
    <n v="3148.1751184056275"/>
    <n v="2839.4522485345842"/>
    <n v="2560.0248440797186"/>
    <n v="2505.1240984759675"/>
    <n v="258.13202259405313"/>
    <n v="232.72953127997442"/>
  </r>
  <r>
    <x v="0"/>
    <x v="0"/>
    <x v="44"/>
    <n v="77"/>
    <n v="78.375"/>
    <n v="29.669999999999998"/>
    <n v="0.13481631277384565"/>
    <n v="0.26558813616447591"/>
    <n v="4"/>
    <n v="3.88"/>
    <n v="21.79"/>
    <n v="2"/>
    <n v="31.669999999999998"/>
    <n v="-22587.929"/>
    <n v="225618.92300000001"/>
    <n v="25319.793000000001"/>
    <n v="45777.180999999997"/>
    <n v="271396.10399999999"/>
    <n v="248808.17499999999"/>
    <n v="3462.7892057416266"/>
    <n v="3139.7296459330141"/>
    <n v="2851.5264051036679"/>
    <n v="2878.7103413078153"/>
    <n v="285.42996781209217"/>
    <n v="259.22967319124251"/>
  </r>
  <r>
    <x v="0"/>
    <x v="0"/>
    <x v="45"/>
    <n v="81"/>
    <n v="83.875"/>
    <n v="21.85"/>
    <n v="0.13729977116704806"/>
    <n v="0.50114416475972534"/>
    <n v="3"/>
    <n v="7.9499999999999993"/>
    <n v="10.9"/>
    <n v="0"/>
    <n v="21.85"/>
    <n v="-22877.886999999999"/>
    <n v="159133.16500000001"/>
    <n v="16235.273999999999"/>
    <n v="46079"/>
    <n v="205212.16500000001"/>
    <n v="182334.27799999999"/>
    <n v="2446.6428017883754"/>
    <n v="2253.0776870342775"/>
    <n v="1980.3159940387479"/>
    <n v="1897.2657526080477"/>
    <n v="204.8252442758434"/>
    <n v="180.02872673079526"/>
  </r>
  <r>
    <x v="1"/>
    <x v="0"/>
    <x v="46"/>
    <n v="50"/>
    <n v="51.25"/>
    <n v="15.88"/>
    <n v="0.27267002518891686"/>
    <n v="0.27267002518891686"/>
    <n v="4.33"/>
    <n v="0"/>
    <n v="11.55"/>
    <n v="1"/>
    <n v="16.880000000000003"/>
    <n v="-15385.349"/>
    <n v="127662.55899999999"/>
    <n v="14415.956"/>
    <n v="32586.775000000001"/>
    <n v="160249.334"/>
    <n v="144863.98499999999"/>
    <n v="3126.8162731707316"/>
    <n v="2845.529326829268"/>
    <n v="2545.3273951219508"/>
    <n v="2490.9767609756095"/>
    <n v="258.68448425720618"/>
    <n v="231.39339955654097"/>
  </r>
  <r>
    <x v="1"/>
    <x v="0"/>
    <x v="47"/>
    <n v="58"/>
    <n v="61.75"/>
    <n v="16.2"/>
    <n v="0.35802469135802467"/>
    <n v="0.37037037037037041"/>
    <n v="5.8"/>
    <n v="0.2"/>
    <n v="10.199999999999999"/>
    <n v="1.75"/>
    <n v="17.95"/>
    <n v="-15275.182000000001"/>
    <n v="133917.834"/>
    <n v="11718.526"/>
    <n v="27335.778999999999"/>
    <n v="161253.61300000001"/>
    <n v="145978.43100000001"/>
    <n v="2611.3945425101215"/>
    <n v="2421.6208421052634"/>
    <n v="2174.2494736842104"/>
    <n v="2168.7098623481784"/>
    <n v="220.14734928229666"/>
    <n v="197.65904306220094"/>
  </r>
  <r>
    <x v="3"/>
    <x v="0"/>
    <x v="48"/>
    <n v="184"/>
    <n v="190"/>
    <n v="53.839999999999996"/>
    <n v="0.30980683506686479"/>
    <n v="0.59583952451708766"/>
    <n v="16.68"/>
    <n v="15.400000000000002"/>
    <n v="21.759999999999998"/>
    <n v="4"/>
    <n v="57.839999999999996"/>
    <n v="-49676.212"/>
    <n v="414546.96100000001"/>
    <n v="74464.926999999996"/>
    <n v="123928.408"/>
    <n v="538475.36899999995"/>
    <n v="488799.15700000001"/>
    <n v="2834.0808894736838"/>
    <n v="2442.1602210526312"/>
    <n v="2180.7064736842103"/>
    <n v="2181.8261105263159"/>
    <n v="222.01456555023921"/>
    <n v="198.24604306220093"/>
  </r>
  <r>
    <x v="0"/>
    <x v="0"/>
    <x v="49"/>
    <n v="83"/>
    <n v="87.25"/>
    <n v="18.399999999999999"/>
    <n v="0.48369565217391303"/>
    <n v="0.78260869565217395"/>
    <n v="8.8999999999999986"/>
    <n v="5.5"/>
    <n v="4"/>
    <n v="2"/>
    <n v="20.399999999999999"/>
    <n v="-23299.718000000001"/>
    <n v="170440.07800000001"/>
    <n v="22018.204000000002"/>
    <n v="41701.980000000003"/>
    <n v="212142.05799999999"/>
    <n v="188842.34"/>
    <n v="2431.4275988538679"/>
    <n v="2179.0699598853867"/>
    <n v="1912.0244813753582"/>
    <n v="1953.4679426934099"/>
    <n v="198.0972690804897"/>
    <n v="173.82040739775982"/>
  </r>
  <r>
    <x v="2"/>
    <x v="0"/>
    <x v="50"/>
    <n v="98"/>
    <n v="102"/>
    <n v="25.310000000000002"/>
    <n v="0.21691031212959302"/>
    <n v="0.25642038719873567"/>
    <n v="5.49"/>
    <n v="1"/>
    <n v="18.82"/>
    <n v="2"/>
    <n v="27.310000000000002"/>
    <n v="-25025.131000000001"/>
    <n v="212756.68400000001"/>
    <n v="35381.802000000003"/>
    <n v="59572.915000000001"/>
    <n v="272329.59899999999"/>
    <n v="247304.46799999999"/>
    <n v="2669.8980294117646"/>
    <n v="2323.0176176470586"/>
    <n v="2077.6731960784314"/>
    <n v="2085.849843137255"/>
    <n v="211.18341978609624"/>
    <n v="188.87938146167559"/>
  </r>
  <r>
    <x v="0"/>
    <x v="0"/>
    <x v="51"/>
    <n v="72"/>
    <n v="73.5"/>
    <n v="24.21"/>
    <n v="0.31433292028087567"/>
    <n v="0.38455183808343663"/>
    <n v="7.61"/>
    <n v="1.7"/>
    <n v="14.9"/>
    <n v="0"/>
    <n v="24.21"/>
    <n v="-19556.144"/>
    <n v="143119.71599999999"/>
    <n v="15429.216"/>
    <n v="41389.267999999996"/>
    <n v="184508.984"/>
    <n v="164952.84"/>
    <n v="2510.32631292517"/>
    <n v="2300.4050068027209"/>
    <n v="2034.3350204081635"/>
    <n v="1947.2070204081631"/>
    <n v="209.12772789115644"/>
    <n v="184.93954730983305"/>
  </r>
  <r>
    <x v="1"/>
    <x v="0"/>
    <x v="52"/>
    <n v="55"/>
    <n v="58"/>
    <n v="14.379999999999999"/>
    <n v="0.20862308762169682"/>
    <n v="0.39986091794158557"/>
    <n v="3"/>
    <n v="2.75"/>
    <n v="8.629999999999999"/>
    <n v="1"/>
    <n v="15.379999999999999"/>
    <n v="-14481.672"/>
    <n v="113011.478"/>
    <n v="11013.075000000001"/>
    <n v="23291.394"/>
    <n v="136302.872"/>
    <n v="121821.2"/>
    <n v="2350.0495172413794"/>
    <n v="2160.1689137931035"/>
    <n v="1910.4849137931035"/>
    <n v="1948.4737586206898"/>
    <n v="196.3789921630094"/>
    <n v="173.68044670846396"/>
  </r>
  <r>
    <x v="0"/>
    <x v="0"/>
    <x v="53"/>
    <n v="71"/>
    <n v="74.125"/>
    <n v="19.910000000000004"/>
    <n v="0.31642390758412858"/>
    <n v="0.44701155198392761"/>
    <n v="6.3000000000000007"/>
    <n v="2.6"/>
    <n v="11.010000000000002"/>
    <n v="0"/>
    <n v="19.910000000000004"/>
    <n v="-16508.838"/>
    <n v="149659.86300000001"/>
    <n v="15547.217000000001"/>
    <n v="38650.720999999998"/>
    <n v="188310.584"/>
    <n v="171801.74600000001"/>
    <n v="2540.4463271500845"/>
    <n v="2330.7030961214164"/>
    <n v="2107.9869005059022"/>
    <n v="2019.0200741989884"/>
    <n v="211.88209964740147"/>
    <n v="191.63517277326383"/>
  </r>
  <r>
    <x v="0"/>
    <x v="0"/>
    <x v="54"/>
    <n v="72"/>
    <n v="72.75"/>
    <n v="31.75"/>
    <n v="0.28188976377952751"/>
    <n v="0.53385826771653544"/>
    <n v="8.9499999999999993"/>
    <n v="8"/>
    <n v="14.8"/>
    <n v="1.94"/>
    <n v="33.69"/>
    <n v="-19006.624"/>
    <n v="277517.73100000003"/>
    <n v="23231.155999999999"/>
    <n v="53725.074000000001"/>
    <n v="331242.80499999999"/>
    <n v="312236.18099999998"/>
    <n v="4553.1657044673539"/>
    <n v="4233.8370996563572"/>
    <n v="3972.57766323024"/>
    <n v="3814.6767147766327"/>
    <n v="384.89428178694158"/>
    <n v="361.14342393002181"/>
  </r>
  <r>
    <x v="0"/>
    <x v="0"/>
    <x v="55"/>
    <n v="67"/>
    <n v="67.875"/>
    <n v="17.89"/>
    <n v="0.27948574622694244"/>
    <n v="0.50307434320849631"/>
    <n v="5"/>
    <n v="4"/>
    <n v="8.89"/>
    <n v="2"/>
    <n v="19.89"/>
    <n v="-15749.564"/>
    <n v="150098.606"/>
    <n v="19991.026000000002"/>
    <n v="36417.044999999998"/>
    <n v="186515.65100000001"/>
    <n v="170766.087"/>
    <n v="2747.9285598526703"/>
    <n v="2453.4014732965011"/>
    <n v="2221.3636979742173"/>
    <n v="2211.3975101289134"/>
    <n v="223.03649757240919"/>
    <n v="201.94215436129249"/>
  </r>
  <r>
    <x v="1"/>
    <x v="0"/>
    <x v="56"/>
    <n v="50"/>
    <n v="51.625"/>
    <n v="13.63"/>
    <n v="0.37784299339691857"/>
    <n v="0.66250917094644168"/>
    <n v="5.15"/>
    <n v="3.8800000000000003"/>
    <n v="4.5999999999999996"/>
    <n v="0"/>
    <n v="13.63"/>
    <n v="-16663.952000000001"/>
    <n v="96424.101999999999"/>
    <n v="23097.121999999999"/>
    <n v="45578.017"/>
    <n v="142002.11900000001"/>
    <n v="125338.167"/>
    <n v="2750.646372881356"/>
    <n v="2303.2444939467314"/>
    <n v="1980.4560774818401"/>
    <n v="1867.7792154963681"/>
    <n v="209.38586308606648"/>
    <n v="180.0414615892582"/>
  </r>
  <r>
    <x v="2"/>
    <x v="0"/>
    <x v="57"/>
    <n v="93"/>
    <n v="97.625"/>
    <n v="28.84"/>
    <n v="6.9348127600554782E-2"/>
    <n v="0.33945908460471563"/>
    <n v="2"/>
    <n v="7.79"/>
    <n v="19.05"/>
    <n v="0"/>
    <n v="28.84"/>
    <n v="-27392.221000000001"/>
    <n v="243156.80300000001"/>
    <n v="23037.361000000001"/>
    <n v="64313.427000000003"/>
    <n v="307470.23"/>
    <n v="280078.00900000002"/>
    <n v="3149.5029961587707"/>
    <n v="2913.5249065300895"/>
    <n v="2632.9387759282972"/>
    <n v="2490.7226939820744"/>
    <n v="264.86590059364448"/>
    <n v="239.35807053893612"/>
  </r>
  <r>
    <x v="0"/>
    <x v="0"/>
    <x v="58"/>
    <n v="89"/>
    <n v="90.875"/>
    <n v="30.22"/>
    <n v="9.9272005294506957E-2"/>
    <n v="0.50297816015883523"/>
    <n v="3"/>
    <n v="12.2"/>
    <n v="15.02"/>
    <n v="0"/>
    <n v="30.22"/>
    <n v="-25176.223999999998"/>
    <n v="239591.77"/>
    <n v="45270.434000000001"/>
    <n v="88333.535999999993"/>
    <n v="327925.30599999998"/>
    <n v="302749.08199999999"/>
    <n v="3608.5315653370012"/>
    <n v="3110.3699807427784"/>
    <n v="2833.327625859697"/>
    <n v="2636.4981568088033"/>
    <n v="282.76090734025257"/>
    <n v="257.57523871451792"/>
  </r>
  <r>
    <x v="0"/>
    <x v="0"/>
    <x v="59"/>
    <n v="90"/>
    <n v="93.875"/>
    <n v="27.05"/>
    <n v="0.22033271719038816"/>
    <n v="0.3312384473197782"/>
    <n v="5.96"/>
    <n v="3"/>
    <n v="18.09"/>
    <n v="2.5"/>
    <n v="29.55"/>
    <n v="-28757.916000000001"/>
    <n v="242067.18900000001"/>
    <n v="32954.883000000002"/>
    <n v="61995.41"/>
    <n v="304062.59899999999"/>
    <n v="275304.68300000002"/>
    <n v="3239.0157017310253"/>
    <n v="2887.9650173102532"/>
    <n v="2581.6223701731028"/>
    <n v="2578.6118668442077"/>
    <n v="262.54227430093209"/>
    <n v="234.69294274300935"/>
  </r>
  <r>
    <x v="0"/>
    <x v="0"/>
    <x v="60"/>
    <n v="71"/>
    <n v="71.875"/>
    <n v="18.75"/>
    <n v="0.37866666666666665"/>
    <n v="0.42133333333333328"/>
    <n v="7.1"/>
    <n v="0.8"/>
    <n v="10.85"/>
    <n v="3"/>
    <n v="21.75"/>
    <n v="-19498.342000000001"/>
    <n v="189923.34"/>
    <n v="22409.826000000001"/>
    <n v="41438.231"/>
    <n v="231361.571"/>
    <n v="211863.22899999999"/>
    <n v="3218.943596521739"/>
    <n v="2907.1547130434783"/>
    <n v="2635.8734330434781"/>
    <n v="2642.4116869565219"/>
    <n v="264.28679209486165"/>
    <n v="239.6248575494071"/>
  </r>
  <r>
    <x v="1"/>
    <x v="0"/>
    <x v="61"/>
    <n v="57"/>
    <n v="59.375"/>
    <n v="14.540000000000001"/>
    <n v="7.9092159559834924E-2"/>
    <n v="0.31636863823933969"/>
    <n v="1.1499999999999999"/>
    <n v="3.45"/>
    <n v="9.9400000000000013"/>
    <n v="0"/>
    <n v="14.540000000000001"/>
    <n v="-15553.495000000001"/>
    <n v="133247.519"/>
    <n v="13408.525"/>
    <n v="32847.216999999997"/>
    <n v="166094.736"/>
    <n v="150541.24100000001"/>
    <n v="2797.3850273684211"/>
    <n v="2571.5572378947372"/>
    <n v="2309.6036378947369"/>
    <n v="2244.1687410526315"/>
    <n v="233.77793071770338"/>
    <n v="209.96396708133972"/>
  </r>
  <r>
    <x v="1"/>
    <x v="0"/>
    <x v="62"/>
    <n v="59"/>
    <n v="61.625"/>
    <n v="16.290000000000003"/>
    <n v="0.26335174953959478"/>
    <n v="0.53345610804174337"/>
    <n v="4.29"/>
    <n v="4.4000000000000004"/>
    <n v="7.6000000000000005"/>
    <n v="0"/>
    <n v="16.290000000000003"/>
    <n v="-15835.968999999999"/>
    <n v="126427.431"/>
    <n v="29061.324000000001"/>
    <n v="57473.739000000001"/>
    <n v="183901.17"/>
    <n v="168065.201"/>
    <n v="2984.1974847870183"/>
    <n v="2512.6141338742395"/>
    <n v="2255.6410060851927"/>
    <n v="2051.5607464503041"/>
    <n v="228.41946671583995"/>
    <n v="205.05827328047206"/>
  </r>
  <r>
    <x v="0"/>
    <x v="0"/>
    <x v="63"/>
    <n v="78"/>
    <n v="81.125"/>
    <n v="19.829999999999998"/>
    <n v="0.34694906707009582"/>
    <n v="0.45789208270297532"/>
    <n v="6.88"/>
    <n v="2.2000000000000002"/>
    <n v="10.75"/>
    <n v="1.88"/>
    <n v="21.709999999999997"/>
    <n v="-21761.567999999999"/>
    <n v="175928.64199999999"/>
    <n v="14273.326999999999"/>
    <n v="33470.059000000001"/>
    <n v="209398.701"/>
    <n v="187637.133"/>
    <n v="2581.1858366718029"/>
    <n v="2405.2434391371344"/>
    <n v="2136.9960677966105"/>
    <n v="2168.6119198767333"/>
    <n v="218.65849446701222"/>
    <n v="194.27236979969186"/>
  </r>
  <r>
    <x v="0"/>
    <x v="1"/>
    <x v="64"/>
    <n v="80"/>
    <n v="79.875"/>
    <n v="22.939999999999998"/>
    <n v="0.29555361813426329"/>
    <n v="0.48299912816041846"/>
    <n v="6.7799999999999994"/>
    <n v="4.3"/>
    <n v="11.86"/>
    <n v="2.25"/>
    <n v="25.189999999999998"/>
    <n v="-29646.513999999999"/>
    <n v="195491.92"/>
    <n v="16769.22"/>
    <n v="37880.561999999998"/>
    <n v="233372.48199999999"/>
    <n v="203725.96799999999"/>
    <n v="2921.7212143974962"/>
    <n v="2711.7779280125196"/>
    <n v="2340.6165633802816"/>
    <n v="2447.473176838811"/>
    <n v="246.52526618295633"/>
    <n v="212.78332394366197"/>
  </r>
  <r>
    <x v="0"/>
    <x v="1"/>
    <x v="65"/>
    <n v="63"/>
    <n v="62.25"/>
    <n v="20.299999999999997"/>
    <n v="0.36699507389162567"/>
    <n v="0.44088669950738918"/>
    <n v="7.45"/>
    <n v="1.5"/>
    <n v="11.35"/>
    <n v="2"/>
    <n v="22.299999999999997"/>
    <n v="-22576.083999999999"/>
    <n v="177755.17300000001"/>
    <n v="18406.32"/>
    <n v="38910.928"/>
    <n v="216666.101"/>
    <n v="194090.01699999999"/>
    <n v="3480.5799357429719"/>
    <n v="3184.8960803212849"/>
    <n v="2822.2280642570277"/>
    <n v="2855.5047871485945"/>
    <n v="289.536007301935"/>
    <n v="256.56618765972979"/>
  </r>
  <r>
    <x v="0"/>
    <x v="1"/>
    <x v="66"/>
    <n v="82"/>
    <n v="83.125"/>
    <n v="27.860000000000003"/>
    <n v="0.42893036611629581"/>
    <n v="0.61162957645369709"/>
    <n v="11.950000000000003"/>
    <n v="5.09"/>
    <n v="10.82"/>
    <n v="1.83"/>
    <n v="29.690000000000005"/>
    <n v="-31919.184000000001"/>
    <n v="206175.03400000001"/>
    <n v="18433.824000000001"/>
    <n v="41203.94"/>
    <n v="247378.97399999999"/>
    <n v="215459.79"/>
    <n v="2975.9876571428572"/>
    <n v="2754.2273684210527"/>
    <n v="2370.237184962406"/>
    <n v="2480.301160902256"/>
    <n v="250.38430622009571"/>
    <n v="215.47610772385508"/>
  </r>
  <r>
    <x v="0"/>
    <x v="1"/>
    <x v="67"/>
    <n v="72"/>
    <n v="73.875"/>
    <n v="21.03"/>
    <n v="0.35805991440798857"/>
    <n v="0.40561103185924874"/>
    <n v="7.53"/>
    <n v="1"/>
    <n v="12.5"/>
    <n v="2"/>
    <n v="23.03"/>
    <n v="-29214.902999999998"/>
    <n v="159079.62"/>
    <n v="34319.160000000003"/>
    <n v="55700.576999999997"/>
    <n v="214780.19699999999"/>
    <n v="185565.29399999999"/>
    <n v="2907.3461522842636"/>
    <n v="2442.7889949238574"/>
    <n v="2047.3249949238577"/>
    <n v="2153.3620304568526"/>
    <n v="222.07172681125977"/>
    <n v="186.12045408398706"/>
  </r>
  <r>
    <x v="3"/>
    <x v="1"/>
    <x v="68"/>
    <n v="134"/>
    <n v="135.875"/>
    <n v="42.63"/>
    <n v="0.22918132770349517"/>
    <n v="0.38470560638048318"/>
    <n v="9.77"/>
    <n v="6.63"/>
    <n v="26.230000000000004"/>
    <n v="2"/>
    <n v="44.63"/>
    <n v="-50870.243000000002"/>
    <n v="311439.53399999999"/>
    <n v="42754.031999999999"/>
    <n v="78482.664000000004"/>
    <n v="389922.19799999997"/>
    <n v="339051.95500000002"/>
    <n v="2869.7125887764487"/>
    <n v="2555.055499540018"/>
    <n v="2180.6654866605336"/>
    <n v="2292.1032861085555"/>
    <n v="232.27777268545617"/>
    <n v="198.24231696913941"/>
  </r>
  <r>
    <x v="0"/>
    <x v="1"/>
    <x v="69"/>
    <n v="80"/>
    <n v="80.875"/>
    <n v="21.979999999999997"/>
    <n v="0.43039126478616924"/>
    <n v="0.53503184713375795"/>
    <n v="9.4599999999999991"/>
    <n v="2.2999999999999998"/>
    <n v="10.220000000000001"/>
    <n v="1.6"/>
    <n v="23.58"/>
    <n v="-32955.178"/>
    <n v="186277.527"/>
    <n v="18169.788"/>
    <n v="42692.398000000001"/>
    <n v="228969.92499999999"/>
    <n v="196014.747"/>
    <n v="2831.1582689335391"/>
    <n v="2606.4931931993815"/>
    <n v="2199.0103122102009"/>
    <n v="2303.2769953632151"/>
    <n v="236.95392665448924"/>
    <n v="199.91002838274554"/>
  </r>
  <r>
    <x v="0"/>
    <x v="1"/>
    <x v="70"/>
    <n v="73"/>
    <n v="72.25"/>
    <n v="26.51"/>
    <n v="0.37193511882308561"/>
    <n v="0.43757072802715952"/>
    <n v="9.86"/>
    <n v="1.74"/>
    <n v="14.910000000000002"/>
    <n v="2"/>
    <n v="28.51"/>
    <n v="-29075.993999999999"/>
    <n v="220175.59099999999"/>
    <n v="23169.516"/>
    <n v="46849.756999999998"/>
    <n v="267025.348"/>
    <n v="237949.35399999999"/>
    <n v="3695.8525674740486"/>
    <n v="3375.1672249134949"/>
    <n v="2972.7313217993078"/>
    <n v="3047.4130242214533"/>
    <n v="306.83338408304502"/>
    <n v="270.24830198175528"/>
  </r>
  <r>
    <x v="0"/>
    <x v="1"/>
    <x v="71"/>
    <n v="69"/>
    <n v="71.375"/>
    <n v="19.22"/>
    <n v="0.23621227887617066"/>
    <n v="0.43132154006243495"/>
    <n v="4.54"/>
    <n v="3.75"/>
    <n v="10.93"/>
    <n v="1.88"/>
    <n v="21.099999999999998"/>
    <n v="-26692.587"/>
    <n v="167350.22399999999"/>
    <n v="12877.02"/>
    <n v="33484.798000000003"/>
    <n v="200835.022"/>
    <n v="174142.435"/>
    <n v="2813.8006584938703"/>
    <n v="2633.387068301226"/>
    <n v="2259.4103677758321"/>
    <n v="2344.661632224168"/>
    <n v="239.39882439102055"/>
    <n v="205.40094252507564"/>
  </r>
  <r>
    <x v="2"/>
    <x v="1"/>
    <x v="72"/>
    <n v="106"/>
    <n v="109"/>
    <n v="29.79"/>
    <n v="0.25176233635448136"/>
    <n v="0.36253776435045321"/>
    <n v="7.5"/>
    <n v="3.3"/>
    <n v="18.989999999999998"/>
    <n v="3"/>
    <n v="32.79"/>
    <n v="-45147.144"/>
    <n v="262303.804"/>
    <n v="28392.527999999998"/>
    <n v="57983.784"/>
    <n v="320287.58799999999"/>
    <n v="275140.44400000002"/>
    <n v="2938.4182385321101"/>
    <n v="2677.9363302752295"/>
    <n v="2263.7423486238536"/>
    <n v="2406.4569174311928"/>
    <n v="243.44875729774813"/>
    <n v="205.79475896580487"/>
  </r>
  <r>
    <x v="0"/>
    <x v="1"/>
    <x v="73"/>
    <n v="71"/>
    <n v="72"/>
    <n v="20.7"/>
    <n v="0.52512077294685988"/>
    <n v="0.63381642512077296"/>
    <n v="10.87"/>
    <n v="2.25"/>
    <n v="7.58"/>
    <n v="1.92"/>
    <n v="22.619999999999997"/>
    <n v="-25957.478999999999"/>
    <n v="197806.34299999999"/>
    <n v="13961.88"/>
    <n v="31883.598999999998"/>
    <n v="229689.94200000001"/>
    <n v="203732.46299999999"/>
    <n v="3190.1380833333333"/>
    <n v="2996.2230833333333"/>
    <n v="2635.7025416666665"/>
    <n v="2747.3103194444443"/>
    <n v="272.38391666666666"/>
    <n v="239.60932196969696"/>
  </r>
  <r>
    <x v="1"/>
    <x v="1"/>
    <x v="74"/>
    <n v="60"/>
    <n v="61.875"/>
    <n v="18.79"/>
    <n v="0.20010643959552954"/>
    <n v="0.20010643959552954"/>
    <n v="3.76"/>
    <n v="0"/>
    <n v="15.030000000000001"/>
    <n v="0"/>
    <n v="18.79"/>
    <n v="-24104.947"/>
    <n v="146938.41899999999"/>
    <n v="13263.636"/>
    <n v="31602.501"/>
    <n v="178540.92"/>
    <n v="154435.973"/>
    <n v="2885.5098181818184"/>
    <n v="2671.1480242424245"/>
    <n v="2281.5731232323233"/>
    <n v="2374.7623272727274"/>
    <n v="242.83163856749314"/>
    <n v="207.41573847566576"/>
  </r>
  <r>
    <x v="0"/>
    <x v="1"/>
    <x v="75"/>
    <n v="74"/>
    <n v="76.375"/>
    <n v="23.32"/>
    <n v="0.28001715265866212"/>
    <n v="0.3786449399656947"/>
    <n v="6.53"/>
    <n v="2.2999999999999998"/>
    <n v="14.489999999999998"/>
    <n v="1.75"/>
    <n v="25.07"/>
    <n v="-28886.633999999998"/>
    <n v="192146.826"/>
    <n v="13596.156000000001"/>
    <n v="35350.233"/>
    <n v="227497.05900000001"/>
    <n v="198610.42499999999"/>
    <n v="2978.6848968903437"/>
    <n v="2800.6664877250414"/>
    <n v="2422.4454206219311"/>
    <n v="2515.8340556464814"/>
    <n v="254.60604433864012"/>
    <n v="220.2223109656301"/>
  </r>
  <r>
    <x v="0"/>
    <x v="1"/>
    <x v="76"/>
    <n v="70"/>
    <n v="69.125"/>
    <n v="18.27"/>
    <n v="0.35358511220580185"/>
    <n v="0.46305418719211827"/>
    <n v="6.46"/>
    <n v="2"/>
    <n v="9.8099999999999987"/>
    <n v="1"/>
    <n v="19.27"/>
    <n v="-25315.485000000001"/>
    <n v="175986.55499999999"/>
    <n v="16720.044000000002"/>
    <n v="37794.152999999998"/>
    <n v="213780.70800000001"/>
    <n v="188465.223"/>
    <n v="3092.6684701627487"/>
    <n v="2850.7871826401451"/>
    <n v="2484.5595515370705"/>
    <n v="2545.9176130198912"/>
    <n v="259.16247114910408"/>
    <n v="225.86905013973367"/>
  </r>
  <r>
    <x v="2"/>
    <x v="1"/>
    <x v="77"/>
    <n v="95"/>
    <n v="96.125"/>
    <n v="29.71"/>
    <n v="0.22383036014809829"/>
    <n v="0.43015819589363852"/>
    <n v="6.65"/>
    <n v="6.13"/>
    <n v="16.93"/>
    <n v="1.56"/>
    <n v="31.27"/>
    <n v="-35789.017"/>
    <n v="227256.71100000001"/>
    <n v="32813.987999999998"/>
    <n v="64980.866000000002"/>
    <n v="292237.57699999999"/>
    <n v="256448.56"/>
    <n v="3040.182855656697"/>
    <n v="2698.8149700910271"/>
    <n v="2326.4974980494148"/>
    <n v="2364.1790481144344"/>
    <n v="245.34681546282064"/>
    <n v="211.49977254994681"/>
  </r>
  <r>
    <x v="2"/>
    <x v="1"/>
    <x v="78"/>
    <n v="98"/>
    <n v="98.75"/>
    <n v="26.6"/>
    <n v="0.26090225563909769"/>
    <n v="0.36503759398496233"/>
    <n v="6.9399999999999995"/>
    <n v="2.77"/>
    <n v="16.89"/>
    <n v="1"/>
    <n v="27.6"/>
    <n v="-36325.567999999999"/>
    <n v="238760.09"/>
    <n v="24746.964"/>
    <n v="59674.328999999998"/>
    <n v="298434.41899999999"/>
    <n v="262108.851"/>
    <n v="3022.120698734177"/>
    <n v="2771.51853164557"/>
    <n v="2403.6646784810127"/>
    <n v="2417.8236962025317"/>
    <n v="251.95623014959727"/>
    <n v="218.51497077100115"/>
  </r>
  <r>
    <x v="2"/>
    <x v="1"/>
    <x v="79"/>
    <n v="91"/>
    <n v="92"/>
    <n v="25.220000000000002"/>
    <n v="0.40999206978588426"/>
    <n v="0.48176050753370347"/>
    <n v="10.340000000000002"/>
    <n v="1.81"/>
    <n v="13.07"/>
    <n v="1.5"/>
    <n v="26.720000000000002"/>
    <n v="-35870.574999999997"/>
    <n v="220238.72200000001"/>
    <n v="23170.128000000001"/>
    <n v="52885.487999999998"/>
    <n v="273124.21000000002"/>
    <n v="237253.63500000001"/>
    <n v="2968.7414130434786"/>
    <n v="2716.892195652174"/>
    <n v="2326.9946413043481"/>
    <n v="2393.8991521739131"/>
    <n v="246.99019960474308"/>
    <n v="211.54496739130437"/>
  </r>
  <r>
    <x v="2"/>
    <x v="1"/>
    <x v="80"/>
    <n v="101"/>
    <n v="103.875"/>
    <n v="30.64"/>
    <n v="0.22780678851174932"/>
    <n v="0.55254569190600522"/>
    <n v="6.9799999999999995"/>
    <n v="9.9499999999999993"/>
    <n v="13.71"/>
    <n v="3"/>
    <n v="33.64"/>
    <n v="-39487.803"/>
    <n v="251442.99100000001"/>
    <n v="28027.164000000001"/>
    <n v="52853.358"/>
    <n v="304296.34899999999"/>
    <n v="264808.54599999997"/>
    <n v="2929.4474031287605"/>
    <n v="2659.6311432009625"/>
    <n v="2279.4838219013236"/>
    <n v="2420.6304789410351"/>
    <n v="241.78464938190567"/>
    <n v="207.22580199102941"/>
  </r>
  <r>
    <x v="2"/>
    <x v="1"/>
    <x v="81"/>
    <n v="115"/>
    <n v="120.375"/>
    <n v="38.450000000000003"/>
    <n v="0.2504551365409623"/>
    <n v="0.27646293888166451"/>
    <n v="9.6300000000000008"/>
    <n v="1"/>
    <n v="27.82"/>
    <n v="2.2400000000000002"/>
    <n v="40.690000000000005"/>
    <n v="-46550.402000000002"/>
    <n v="247640.45800000001"/>
    <n v="30369.768"/>
    <n v="71065.001000000004"/>
    <n v="318705.45899999997"/>
    <n v="272155.05699999997"/>
    <n v="2647.6050591900307"/>
    <n v="2395.3120747663552"/>
    <n v="2008.6005316718583"/>
    <n v="2057.2416033229492"/>
    <n v="217.75564316057773"/>
    <n v="182.60004833380529"/>
  </r>
  <r>
    <x v="3"/>
    <x v="2"/>
    <x v="82"/>
    <n v="222"/>
    <n v="225.75"/>
    <n v="70.09"/>
    <n v="0.15808246540162649"/>
    <n v="0.15808246540162649"/>
    <n v="11.08"/>
    <n v="0"/>
    <n v="59.01"/>
    <n v="0.81"/>
    <n v="70.900000000000006"/>
    <n v="-73516.092999999993"/>
    <n v="588436.30900000001"/>
    <n v="16764.258000000002"/>
    <n v="126207.67200000001"/>
    <n v="714643.98100000003"/>
    <n v="641127.88800000004"/>
    <n v="3165.6433266888153"/>
    <n v="3091.3830476190478"/>
    <n v="2765.7303654485049"/>
    <n v="2606.5838715393133"/>
    <n v="281.03482251082255"/>
    <n v="251.43003322259136"/>
  </r>
  <r>
    <x v="2"/>
    <x v="3"/>
    <x v="83"/>
    <n v="96"/>
    <n v="99.375"/>
    <n v="21.31"/>
    <n v="0.32848427968090099"/>
    <n v="0.32848427968090099"/>
    <n v="7"/>
    <n v="0"/>
    <n v="14.309999999999999"/>
    <n v="2.38"/>
    <n v="23.689999999999998"/>
    <n v="-45061.031000000003"/>
    <n v="185913.761"/>
    <n v="38432.364000000001"/>
    <n v="69920.888999999996"/>
    <n v="255834.65"/>
    <n v="210773.61900000001"/>
    <n v="2574.4367295597485"/>
    <n v="2187.6959597484274"/>
    <n v="1734.2516226415096"/>
    <n v="1870.8302993710693"/>
    <n v="198.88145088622068"/>
    <n v="157.65923842195542"/>
  </r>
  <r>
    <x v="0"/>
    <x v="3"/>
    <x v="84"/>
    <n v="80"/>
    <n v="80.125"/>
    <n v="21.33"/>
    <n v="0.17252695733708392"/>
    <n v="0.33755274261603374"/>
    <n v="3.6799999999999997"/>
    <n v="3.52"/>
    <n v="14.129999999999999"/>
    <n v="2"/>
    <n v="23.33"/>
    <n v="-36208.258999999998"/>
    <n v="167636.538"/>
    <n v="18533.892"/>
    <n v="43047.788999999997"/>
    <n v="210684.32699999999"/>
    <n v="174476.068"/>
    <n v="2629.4455787831512"/>
    <n v="2398.1333541341655"/>
    <n v="1946.2362059282373"/>
    <n v="2092.1876817472698"/>
    <n v="218.01212310310595"/>
    <n v="176.93056417529431"/>
  </r>
  <r>
    <x v="4"/>
    <x v="3"/>
    <x v="85"/>
    <n v="23"/>
    <n v="23.625"/>
    <n v="5.14"/>
    <n v="9.727626459143969E-2"/>
    <n v="0.37937743190661483"/>
    <n v="0.5"/>
    <n v="1.45"/>
    <n v="3.19"/>
    <n v="0"/>
    <n v="5.14"/>
    <n v="-10703.904"/>
    <n v="26913.483"/>
    <n v="4307.8559999999998"/>
    <n v="16759.904999999999"/>
    <n v="43673.387999999999"/>
    <n v="32969.483999999997"/>
    <n v="1848.6090158730158"/>
    <n v="1666.2659047619047"/>
    <n v="1213.190603174603"/>
    <n v="1139.1950476190477"/>
    <n v="151.47871861471862"/>
    <n v="110.29005483405481"/>
  </r>
  <r>
    <x v="1"/>
    <x v="3"/>
    <x v="86"/>
    <n v="53"/>
    <n v="54.25"/>
    <n v="16.75"/>
    <n v="0.55999999999999994"/>
    <n v="0.82447761194029845"/>
    <n v="9.379999999999999"/>
    <n v="4.43"/>
    <n v="2.94"/>
    <n v="2"/>
    <n v="18.75"/>
    <n v="-25679.228999999999"/>
    <n v="135831.321"/>
    <n v="12439.32"/>
    <n v="30867.449000000001"/>
    <n v="166698.76999999999"/>
    <n v="141019.541"/>
    <n v="3072.7883870967739"/>
    <n v="2843.4921658986173"/>
    <n v="2370.1423225806448"/>
    <n v="2503.8031520737327"/>
    <n v="258.49928780896522"/>
    <n v="215.4674838709677"/>
  </r>
  <r>
    <x v="0"/>
    <x v="3"/>
    <x v="87"/>
    <n v="65"/>
    <n v="64.375"/>
    <n v="18.72"/>
    <n v="0.23397435897435898"/>
    <n v="0.39423076923076927"/>
    <n v="4.38"/>
    <n v="3"/>
    <n v="11.34"/>
    <n v="1.83"/>
    <n v="20.549999999999997"/>
    <n v="-30422.053"/>
    <n v="142252.45000000001"/>
    <n v="41050.14"/>
    <n v="65695.668999999994"/>
    <n v="207948.11900000001"/>
    <n v="177526.06599999999"/>
    <n v="3230.2620427184465"/>
    <n v="2592.5899650485435"/>
    <n v="2120.0143844660192"/>
    <n v="2209.7467961165048"/>
    <n v="235.68999682259485"/>
    <n v="192.72858040600175"/>
  </r>
  <r>
    <x v="1"/>
    <x v="3"/>
    <x v="88"/>
    <n v="49"/>
    <n v="49.25"/>
    <n v="16.38"/>
    <n v="0.42612942612942617"/>
    <n v="0.42612942612942617"/>
    <n v="6.98"/>
    <n v="0"/>
    <n v="9.3999999999999986"/>
    <n v="1.6"/>
    <n v="17.98"/>
    <n v="-24866.712"/>
    <n v="138276.22899999999"/>
    <n v="10592.495999999999"/>
    <n v="31099.56"/>
    <n v="169375.78899999999"/>
    <n v="144509.07699999999"/>
    <n v="3439.102314720812"/>
    <n v="3224.0262538071065"/>
    <n v="2719.1183959390864"/>
    <n v="2807.6391675126902"/>
    <n v="293.09329580064605"/>
    <n v="247.19258144900786"/>
  </r>
  <r>
    <x v="2"/>
    <x v="3"/>
    <x v="89"/>
    <n v="94"/>
    <n v="94.125"/>
    <n v="23.46"/>
    <n v="0.32821824381926679"/>
    <n v="0.40920716112531969"/>
    <n v="7.6999999999999993"/>
    <n v="1.9"/>
    <n v="13.860000000000001"/>
    <n v="2"/>
    <n v="25.46"/>
    <n v="-43058.491000000002"/>
    <n v="197626.34400000001"/>
    <n v="51320.292000000001"/>
    <n v="81340.206999999995"/>
    <n v="278966.55099999998"/>
    <n v="235908.06"/>
    <n v="2963.7880584329346"/>
    <n v="2418.5525524568388"/>
    <n v="1961.091824701195"/>
    <n v="2099.6158725099604"/>
    <n v="219.86841385971263"/>
    <n v="178.28107497283591"/>
  </r>
  <r>
    <x v="0"/>
    <x v="3"/>
    <x v="90"/>
    <n v="64"/>
    <n v="64.875"/>
    <n v="15.620000000000001"/>
    <n v="0.53201024327784896"/>
    <n v="0.59603072983354677"/>
    <n v="8.31"/>
    <n v="1"/>
    <n v="6.31"/>
    <n v="2"/>
    <n v="17.62"/>
    <n v="-28855.109"/>
    <n v="153257.20699999999"/>
    <n v="28525.763999999999"/>
    <n v="50468.108999999997"/>
    <n v="203725.31599999999"/>
    <n v="174870.20699999999"/>
    <n v="3140.274620423892"/>
    <n v="2700.5711290944123"/>
    <n v="2255.7910289017341"/>
    <n v="2362.3461579961463"/>
    <n v="245.5064662813102"/>
    <n v="205.07191171833946"/>
  </r>
  <r>
    <x v="4"/>
    <x v="3"/>
    <x v="91"/>
    <n v="27"/>
    <n v="26.75"/>
    <n v="11.149999999999999"/>
    <n v="0.547085201793722"/>
    <n v="0.6188340807174888"/>
    <n v="6.1"/>
    <n v="0.8"/>
    <n v="4.25"/>
    <n v="1"/>
    <n v="12.149999999999999"/>
    <n v="-12235.126"/>
    <n v="82501.619000000006"/>
    <n v="1334.808"/>
    <n v="18865.132000000001"/>
    <n v="101366.751"/>
    <n v="89131.625"/>
    <n v="3789.4112523364488"/>
    <n v="3739.5118878504672"/>
    <n v="3282.1239999999998"/>
    <n v="3084.1726728971967"/>
    <n v="339.95562616822428"/>
    <n v="298.37490909090906"/>
  </r>
  <r>
    <x v="2"/>
    <x v="3"/>
    <x v="92"/>
    <n v="117"/>
    <n v="119.25"/>
    <n v="34.730000000000004"/>
    <n v="0.12237258854016698"/>
    <n v="0.19435646415202992"/>
    <n v="4.25"/>
    <n v="2.5"/>
    <n v="27.98"/>
    <n v="0"/>
    <n v="34.730000000000004"/>
    <n v="-41575.345000000001"/>
    <n v="173281.723"/>
    <n v="41334.864000000001"/>
    <n v="78942.646999999997"/>
    <n v="252224.37"/>
    <n v="210649.02499999999"/>
    <n v="2115.0890566037738"/>
    <n v="1768.4654591194967"/>
    <n v="1419.8252494758908"/>
    <n v="1453.0962096436058"/>
    <n v="160.76958719268151"/>
    <n v="129.07502267962644"/>
  </r>
  <r>
    <x v="0"/>
    <x v="4"/>
    <x v="93"/>
    <n v="78"/>
    <n v="80.125"/>
    <n v="24.75"/>
    <n v="0.24444444444444444"/>
    <n v="0.4719191919191919"/>
    <n v="6.05"/>
    <n v="5.629999999999999"/>
    <n v="13.069999999999999"/>
    <n v="0"/>
    <n v="24.75"/>
    <n v="-30361.399000000001"/>
    <n v="170172.35699999999"/>
    <n v="18084.599999999999"/>
    <n v="47502.504999999997"/>
    <n v="217674.86199999999"/>
    <n v="187313.46299999999"/>
    <n v="2716.690945397816"/>
    <n v="2490.9861092043679"/>
    <n v="2112.0606926677065"/>
    <n v="2123.8359687987518"/>
    <n v="226.45328265494254"/>
    <n v="192.00551751524605"/>
  </r>
  <r>
    <x v="0"/>
    <x v="4"/>
    <x v="94"/>
    <n v="73"/>
    <n v="75.375"/>
    <n v="26.479999999999997"/>
    <n v="0.1144259818731118"/>
    <n v="0.4142749244712991"/>
    <n v="3.0300000000000002"/>
    <n v="7.9399999999999995"/>
    <n v="15.509999999999998"/>
    <n v="1"/>
    <n v="27.479999999999997"/>
    <n v="-28836.344000000001"/>
    <n v="179997.95800000001"/>
    <n v="23513.565999999999"/>
    <n v="41714.637000000002"/>
    <n v="221712.595"/>
    <n v="192876.25099999999"/>
    <n v="2941.460630182421"/>
    <n v="2629.5061890547263"/>
    <n v="2246.9344610281923"/>
    <n v="2388.032610281924"/>
    <n v="239.04601718679331"/>
    <n v="204.26676918438113"/>
  </r>
  <r>
    <x v="0"/>
    <x v="4"/>
    <x v="95"/>
    <n v="78"/>
    <n v="77.125"/>
    <n v="22.439999999999998"/>
    <n v="0.303475935828877"/>
    <n v="0.46969696969696972"/>
    <n v="6.81"/>
    <n v="3.73"/>
    <n v="11.9"/>
    <n v="1"/>
    <n v="23.439999999999998"/>
    <n v="-28961.233"/>
    <n v="172691.856"/>
    <n v="13829.4"/>
    <n v="34502.063999999998"/>
    <n v="207193.92"/>
    <n v="178232.68700000001"/>
    <n v="2686.4689789303079"/>
    <n v="2507.1574716369532"/>
    <n v="2131.6471572123178"/>
    <n v="2239.11644732577"/>
    <n v="227.9234065124503"/>
    <n v="193.7861052011198"/>
  </r>
  <r>
    <x v="0"/>
    <x v="4"/>
    <x v="96"/>
    <n v="71"/>
    <n v="74.5"/>
    <n v="29.64"/>
    <n v="7.1524966261808376E-2"/>
    <n v="0.3181511470985155"/>
    <n v="2.12"/>
    <n v="7.3100000000000005"/>
    <n v="20.21"/>
    <n v="0"/>
    <n v="29.64"/>
    <n v="-28431.737000000001"/>
    <n v="167766.269"/>
    <n v="22458.815999999999"/>
    <n v="54064.428"/>
    <n v="221830.69699999999"/>
    <n v="193398.96"/>
    <n v="2977.5932483221472"/>
    <n v="2676.1326308724833"/>
    <n v="2294.498577181208"/>
    <n v="2251.8962281879194"/>
    <n v="243.28478462477122"/>
    <n v="208.5907797437462"/>
  </r>
  <r>
    <x v="2"/>
    <x v="4"/>
    <x v="97"/>
    <n v="95"/>
    <n v="97.125"/>
    <n v="29.8"/>
    <n v="0.41744966442953019"/>
    <n v="0.53120805369127511"/>
    <n v="12.44"/>
    <n v="3.39"/>
    <n v="13.97"/>
    <n v="1"/>
    <n v="30.8"/>
    <n v="-37091.623"/>
    <n v="220197.99"/>
    <n v="18025.128000000001"/>
    <n v="41357.086000000003"/>
    <n v="261555.076"/>
    <n v="224463.45300000001"/>
    <n v="2692.9737554697554"/>
    <n v="2507.3868519948519"/>
    <n v="2125.4911196911198"/>
    <n v="2267.160772200772"/>
    <n v="227.94425927225927"/>
    <n v="193.22646542646544"/>
  </r>
  <r>
    <x v="0"/>
    <x v="4"/>
    <x v="98"/>
    <n v="82"/>
    <n v="84.875"/>
    <n v="23.269999999999996"/>
    <n v="0.23764503652771815"/>
    <n v="0.39449935539321018"/>
    <n v="5.53"/>
    <n v="3.6500000000000004"/>
    <n v="14.089999999999998"/>
    <n v="2.02"/>
    <n v="25.289999999999996"/>
    <n v="-30567.396000000001"/>
    <n v="160655.55499999999"/>
    <n v="13612.38"/>
    <n v="31741.249"/>
    <n v="192396.804"/>
    <n v="161829.408"/>
    <n v="2266.825378497791"/>
    <n v="2106.4438762886598"/>
    <n v="1746.297826215022"/>
    <n v="1892.8489543446244"/>
    <n v="191.4948978444236"/>
    <n v="158.75434783772928"/>
  </r>
  <r>
    <x v="0"/>
    <x v="4"/>
    <x v="99"/>
    <n v="73"/>
    <n v="74.75"/>
    <n v="20.369999999999997"/>
    <n v="0.31271477663230246"/>
    <n v="0.31271477663230246"/>
    <n v="6.37"/>
    <n v="0"/>
    <n v="13.999999999999998"/>
    <n v="1.02"/>
    <n v="21.389999999999997"/>
    <n v="-27616.405999999999"/>
    <n v="144094.266"/>
    <n v="0"/>
    <n v="49338.945"/>
    <n v="193433.21100000001"/>
    <n v="165816.80499999999"/>
    <n v="2587.7352642140468"/>
    <n v="2587.7352642140468"/>
    <n v="2218.2850167224078"/>
    <n v="1927.6824882943145"/>
    <n v="235.24866038309517"/>
    <n v="201.66227424749161"/>
  </r>
  <r>
    <x v="0"/>
    <x v="4"/>
    <x v="100"/>
    <n v="67"/>
    <n v="67.625"/>
    <n v="27.58"/>
    <n v="0.21863669325598259"/>
    <n v="0.29187817258883247"/>
    <n v="6.0299999999999994"/>
    <n v="2.02"/>
    <n v="19.529999999999998"/>
    <n v="0"/>
    <n v="27.58"/>
    <n v="-27870.944"/>
    <n v="155630.21100000001"/>
    <n v="27785.052"/>
    <n v="58739.930999999997"/>
    <n v="214370.14199999999"/>
    <n v="186499.198"/>
    <n v="3169.9836155268022"/>
    <n v="2759.1140850277266"/>
    <n v="2346.9744325323477"/>
    <n v="2301.3709574861368"/>
    <n v="250.82855318433877"/>
    <n v="213.36131204839523"/>
  </r>
  <r>
    <x v="2"/>
    <x v="4"/>
    <x v="101"/>
    <n v="113"/>
    <n v="118"/>
    <n v="36.859999999999992"/>
    <n v="0.21649484536082475"/>
    <n v="0.38415626695604993"/>
    <n v="7.9799999999999986"/>
    <n v="6.18"/>
    <n v="22.699999999999996"/>
    <n v="1.87"/>
    <n v="38.72999999999999"/>
    <n v="-42159.203000000001"/>
    <n v="223909.10800000001"/>
    <n v="18109.151999999998"/>
    <n v="44314.31"/>
    <n v="268223.41800000001"/>
    <n v="226064.215"/>
    <n v="2273.0798135593222"/>
    <n v="2119.6124237288136"/>
    <n v="1762.3310423728813"/>
    <n v="1897.5348135593222"/>
    <n v="192.69203852080125"/>
    <n v="160.21191294298922"/>
  </r>
  <r>
    <x v="2"/>
    <x v="4"/>
    <x v="102"/>
    <n v="112"/>
    <n v="114"/>
    <n v="31.910000000000004"/>
    <n v="0.40206831714196173"/>
    <n v="0.56596678157317459"/>
    <n v="12.83"/>
    <n v="5.23"/>
    <n v="13.85"/>
    <n v="1"/>
    <n v="32.910000000000004"/>
    <n v="-39090.953999999998"/>
    <n v="229675.465"/>
    <n v="17874.383999999998"/>
    <n v="37955.216"/>
    <n v="267630.68099999998"/>
    <n v="228539.72700000001"/>
    <n v="2347.6375526315787"/>
    <n v="2190.8447105263158"/>
    <n v="1847.9416052631582"/>
    <n v="2014.6970614035088"/>
    <n v="199.16770095693781"/>
    <n v="167.99469138755984"/>
  </r>
  <r>
    <x v="1"/>
    <x v="4"/>
    <x v="103"/>
    <n v="38"/>
    <n v="38.375"/>
    <n v="16.690000000000001"/>
    <n v="0.23966446974236066"/>
    <n v="0.3624925104853205"/>
    <n v="4"/>
    <n v="2.0499999999999998"/>
    <n v="10.64"/>
    <n v="0"/>
    <n v="16.690000000000001"/>
    <n v="-4944.5029999999997"/>
    <n v="49677.726999999999"/>
    <n v="-8098.32"/>
    <n v="5752.9530000000004"/>
    <n v="55430.68"/>
    <n v="50486.177000000003"/>
    <n v="1444.4476872964169"/>
    <n v="1655.4788273615636"/>
    <n v="1526.6318436482086"/>
    <n v="1294.5336026058631"/>
    <n v="150.49807521468759"/>
    <n v="138.78471305892805"/>
  </r>
  <r>
    <x v="0"/>
    <x v="4"/>
    <x v="104"/>
    <n v="68"/>
    <n v="66.625"/>
    <n v="20.82"/>
    <n v="0.35062439961575409"/>
    <n v="0.53410182516810767"/>
    <n v="7.3"/>
    <n v="3.8200000000000003"/>
    <n v="9.6999999999999993"/>
    <n v="1"/>
    <n v="21.82"/>
    <n v="-21763.237000000001"/>
    <n v="147942.79199999999"/>
    <n v="10727.364"/>
    <n v="30665.875"/>
    <n v="178608.66699999999"/>
    <n v="156845.43"/>
    <n v="2680.8055084427765"/>
    <n v="2519.7944165103186"/>
    <n v="2193.1417035647278"/>
    <n v="2220.5297110694182"/>
    <n v="229.07221968275624"/>
    <n v="199.37651850588435"/>
  </r>
  <r>
    <x v="3"/>
    <x v="4"/>
    <x v="105"/>
    <n v="143"/>
    <n v="146.375"/>
    <n v="53.839999999999996"/>
    <n v="0.28138930163447251"/>
    <n v="0.40917533432392272"/>
    <n v="15.149999999999999"/>
    <n v="6.88"/>
    <n v="31.81"/>
    <n v="1.38"/>
    <n v="55.22"/>
    <n v="-56780.406999999999"/>
    <n v="334394.62900000002"/>
    <n v="30822.54"/>
    <n v="66412.342000000004"/>
    <n v="400806.97100000002"/>
    <n v="344026.56400000001"/>
    <n v="2738.2201263877027"/>
    <n v="2527.6476925704528"/>
    <n v="2139.7371409052093"/>
    <n v="2284.5064321093082"/>
    <n v="229.78615387004118"/>
    <n v="194.52155826410993"/>
  </r>
  <r>
    <x v="0"/>
    <x v="4"/>
    <x v="106"/>
    <n v="74"/>
    <n v="77"/>
    <n v="26.509999999999998"/>
    <n v="0.34251225952470771"/>
    <n v="0.50358355337608451"/>
    <n v="9.08"/>
    <n v="4.2699999999999996"/>
    <n v="13.16"/>
    <n v="1"/>
    <n v="27.509999999999998"/>
    <n v="-26850.894"/>
    <n v="185220.492"/>
    <n v="0"/>
    <n v="49809.262999999999"/>
    <n v="235029.755"/>
    <n v="208178.861"/>
    <n v="3052.3344805194806"/>
    <n v="3052.3344805194806"/>
    <n v="2703.6215714285713"/>
    <n v="2405.4609350649353"/>
    <n v="277.48495277449825"/>
    <n v="245.78377922077922"/>
  </r>
  <r>
    <x v="0"/>
    <x v="4"/>
    <x v="107"/>
    <n v="75"/>
    <n v="76.875"/>
    <n v="25.93"/>
    <n v="0.24064789818742771"/>
    <n v="0.43116081758580793"/>
    <n v="6.24"/>
    <n v="4.9400000000000004"/>
    <n v="14.750000000000002"/>
    <n v="1"/>
    <n v="26.93"/>
    <n v="-30340.453000000001"/>
    <n v="177873.834"/>
    <n v="13414.523999999999"/>
    <n v="32715.843000000001"/>
    <n v="210589.677"/>
    <n v="180249.22399999999"/>
    <n v="2739.377912195122"/>
    <n v="2564.88003902439"/>
    <n v="2170.2074796747966"/>
    <n v="2313.8059707317075"/>
    <n v="233.17091263858092"/>
    <n v="197.29158906134515"/>
  </r>
  <r>
    <x v="2"/>
    <x v="4"/>
    <x v="108"/>
    <n v="102"/>
    <n v="104.25"/>
    <n v="44.72"/>
    <n v="0.25067084078711982"/>
    <n v="0.39020572450805008"/>
    <n v="11.209999999999999"/>
    <n v="6.24"/>
    <n v="27.27"/>
    <n v="0"/>
    <n v="44.72"/>
    <n v="-40508.769"/>
    <n v="279157.12"/>
    <n v="20842.392"/>
    <n v="61677.87"/>
    <n v="340834.99"/>
    <n v="300326.22100000002"/>
    <n v="3269.4003836930456"/>
    <n v="3069.4733621103119"/>
    <n v="2680.9000383693046"/>
    <n v="2677.7661390887288"/>
    <n v="279.04303291911924"/>
    <n v="243.71818530630043"/>
  </r>
  <r>
    <x v="0"/>
    <x v="5"/>
    <x v="109"/>
    <n v="73"/>
    <n v="77.25"/>
    <n v="20.880000000000003"/>
    <n v="5.5555555555555546E-2"/>
    <n v="0.21216475095785436"/>
    <n v="1.1599999999999999"/>
    <n v="3.27"/>
    <n v="16.450000000000003"/>
    <n v="0.3"/>
    <n v="21.180000000000003"/>
    <n v="-9891.5348400000003"/>
    <n v="81933.489660000007"/>
    <n v="86714.32044000001"/>
    <n v="56296.32228"/>
    <n v="168647.8101"/>
    <n v="158756.27525999999"/>
    <n v="2183.1431728155339"/>
    <n v="1060.6276978640776"/>
    <n v="932.5819394174755"/>
    <n v="1060.6276978640778"/>
    <n v="96.420699805825237"/>
    <n v="84.780176310679593"/>
  </r>
  <r>
    <x v="0"/>
    <x v="5"/>
    <x v="110"/>
    <n v="80"/>
    <n v="81.375"/>
    <n v="21.009999999999998"/>
    <n v="0.21037601142313186"/>
    <n v="0.56258924321751558"/>
    <n v="4.42"/>
    <n v="7.4"/>
    <n v="9.19"/>
    <n v="1.63"/>
    <n v="22.639999999999997"/>
    <n v="-27618.778999999999"/>
    <n v="165263.79399999999"/>
    <n v="18100.403999999999"/>
    <n v="45437.665000000001"/>
    <n v="210701.459"/>
    <n v="183082.68"/>
    <n v="2589.2652411674349"/>
    <n v="2366.8332411674346"/>
    <n v="2027.4319631336402"/>
    <n v="2030.8914777265745"/>
    <n v="215.16665828794859"/>
    <n v="184.31199664851275"/>
  </r>
  <r>
    <x v="0"/>
    <x v="5"/>
    <x v="111"/>
    <n v="78"/>
    <n v="79.875"/>
    <n v="27.04"/>
    <n v="0.23409763313609469"/>
    <n v="0.50702662721893499"/>
    <n v="6.33"/>
    <n v="7.38"/>
    <n v="13.33"/>
    <n v="1.75"/>
    <n v="28.79"/>
    <n v="-29434.992999999999"/>
    <n v="180001.44099999999"/>
    <n v="28135.439999999999"/>
    <n v="50987.322999999997"/>
    <n v="230988.764"/>
    <n v="201553.77100000001"/>
    <n v="2891.8781095461659"/>
    <n v="2539.6347292644755"/>
    <n v="2171.1215148669799"/>
    <n v="2253.5391674491393"/>
    <n v="230.87588447858869"/>
    <n v="197.37468316972544"/>
  </r>
  <r>
    <x v="0"/>
    <x v="5"/>
    <x v="112"/>
    <n v="67"/>
    <n v="69.75"/>
    <n v="13.73"/>
    <n v="0.28404952658412236"/>
    <n v="0.43117261471230878"/>
    <n v="3.9"/>
    <n v="2.02"/>
    <n v="7.8100000000000005"/>
    <n v="0"/>
    <n v="13.73"/>
    <n v="-30349.03"/>
    <n v="193363.58199999999"/>
    <n v="26553.864000000001"/>
    <n v="87170.456000000006"/>
    <n v="280534.038"/>
    <n v="250185.008"/>
    <n v="4021.9933763440858"/>
    <n v="3641.2928172043012"/>
    <n v="3206.181275985663"/>
    <n v="2772.2377347670249"/>
    <n v="331.02661974584555"/>
    <n v="291.47102508960575"/>
  </r>
  <r>
    <x v="2"/>
    <x v="5"/>
    <x v="113"/>
    <n v="111"/>
    <n v="113.25"/>
    <n v="30.93"/>
    <n v="0.18913676042677013"/>
    <n v="0.43258971871968965"/>
    <n v="5.8500000000000005"/>
    <n v="7.53"/>
    <n v="17.55"/>
    <n v="2.5"/>
    <n v="33.43"/>
    <n v="-42338.021000000001"/>
    <n v="227377.965"/>
    <n v="35423.748"/>
    <n v="71910.111999999994"/>
    <n v="299288.07699999999"/>
    <n v="256950.05600000001"/>
    <n v="2642.7203267108166"/>
    <n v="2329.9278498896247"/>
    <n v="1956.0821898454749"/>
    <n v="2007.7524503311258"/>
    <n v="211.81162271723861"/>
    <n v="177.82565362231591"/>
  </r>
  <r>
    <x v="2"/>
    <x v="5"/>
    <x v="114"/>
    <n v="101"/>
    <n v="107.375"/>
    <n v="27.41"/>
    <n v="0.31083546151039765"/>
    <n v="0.37650492520977746"/>
    <n v="8.52"/>
    <n v="1.8"/>
    <n v="17.09"/>
    <n v="1"/>
    <n v="28.41"/>
    <n v="-31022"/>
    <n v="172631"/>
    <n v="56065"/>
    <n v="79189"/>
    <n v="251820"/>
    <n v="220798"/>
    <n v="2345.2386495925493"/>
    <n v="1823.0966239813738"/>
    <n v="1534.1839348079161"/>
    <n v="1607.7392316647265"/>
    <n v="165.73605672557943"/>
    <n v="139.47126680071963"/>
  </r>
  <r>
    <x v="0"/>
    <x v="5"/>
    <x v="115"/>
    <n v="81"/>
    <n v="84.625"/>
    <n v="15.929999999999998"/>
    <n v="0.29504080351537976"/>
    <n v="0.43251726302573756"/>
    <n v="4.6999999999999993"/>
    <n v="2.19"/>
    <n v="9.0399999999999991"/>
    <n v="2.35"/>
    <n v="18.279999999999998"/>
    <n v="-28884.751"/>
    <n v="130364.216"/>
    <n v="49114.404000000002"/>
    <n v="65965.010999999999"/>
    <n v="196329.22700000001"/>
    <n v="167444.476"/>
    <n v="2319.9908655834565"/>
    <n v="1739.6138611521419"/>
    <n v="1398.28740915805"/>
    <n v="1540.4929512555391"/>
    <n v="158.14671465019472"/>
    <n v="127.11703719618636"/>
  </r>
  <r>
    <x v="0"/>
    <x v="5"/>
    <x v="116"/>
    <n v="78"/>
    <n v="80.125"/>
    <n v="18.850000000000001"/>
    <n v="0.21379310344827587"/>
    <n v="0.61220159151193621"/>
    <n v="4.03"/>
    <n v="7.51"/>
    <n v="7.3100000000000005"/>
    <n v="1.95"/>
    <n v="20.8"/>
    <n v="-29404.407999999999"/>
    <n v="158626.837"/>
    <n v="18996.419999999998"/>
    <n v="42857.845999999998"/>
    <n v="201484.68299999999"/>
    <n v="172080.27499999999"/>
    <n v="2514.6294290171604"/>
    <n v="2277.5446240249607"/>
    <n v="1910.5629329173164"/>
    <n v="1979.7421154446179"/>
    <n v="207.04951127499643"/>
    <n v="173.68753935611969"/>
  </r>
  <r>
    <x v="2"/>
    <x v="6"/>
    <x v="117"/>
    <n v="94"/>
    <n v="97.375"/>
    <n v="24.21"/>
    <n v="0.36389921520033036"/>
    <n v="0.36389921520033036"/>
    <n v="8.8099999999999987"/>
    <n v="0"/>
    <n v="15.400000000000002"/>
    <n v="2.0300000000000002"/>
    <n v="26.240000000000002"/>
    <n v="-36843.521999999997"/>
    <n v="185711.99299999999"/>
    <n v="15409.044"/>
    <n v="43536.781000000003"/>
    <n v="229248.774"/>
    <n v="192405.25200000001"/>
    <n v="2354.2877946084723"/>
    <n v="2196.0434403080876"/>
    <n v="1817.6760770218229"/>
    <n v="1907.1834967907573"/>
    <n v="199.64031275528069"/>
    <n v="165.24327972925664"/>
  </r>
  <r>
    <x v="2"/>
    <x v="6"/>
    <x v="118"/>
    <n v="91"/>
    <n v="92.5"/>
    <n v="24.33"/>
    <n v="0.2581175503493629"/>
    <n v="0.53390875462392107"/>
    <n v="6.2799999999999994"/>
    <n v="6.71"/>
    <n v="11.34"/>
    <n v="1.66"/>
    <n v="25.99"/>
    <n v="-35200.267"/>
    <n v="177321.50099999999"/>
    <n v="11931.468000000001"/>
    <n v="40330.603000000003"/>
    <n v="217652.10399999999"/>
    <n v="182451.837"/>
    <n v="2352.995718918919"/>
    <n v="2224.0068756756755"/>
    <n v="1843.4634486486486"/>
    <n v="1916.9892"/>
    <n v="202.18244324324323"/>
    <n v="167.58758624078624"/>
  </r>
  <r>
    <x v="2"/>
    <x v="6"/>
    <x v="119"/>
    <n v="111"/>
    <n v="111.375"/>
    <n v="30.63"/>
    <n v="0.20829252366960496"/>
    <n v="0.39699640874959191"/>
    <n v="6.38"/>
    <n v="5.7799999999999994"/>
    <n v="18.47"/>
    <n v="0"/>
    <n v="30.63"/>
    <n v="-42240.307000000001"/>
    <n v="193305.34400000001"/>
    <n v="14748.972"/>
    <n v="60753.224000000002"/>
    <n v="254058.568"/>
    <n v="211818.261"/>
    <n v="2281.1094769921438"/>
    <n v="2148.6832413019079"/>
    <n v="1769.4212255892255"/>
    <n v="1735.6259842873178"/>
    <n v="195.33484011835526"/>
    <n v="160.85647505356596"/>
  </r>
  <r>
    <x v="0"/>
    <x v="6"/>
    <x v="29"/>
    <n v="87"/>
    <n v="88.25"/>
    <n v="22.09"/>
    <n v="0.33318243549117244"/>
    <n v="0.54006337709370755"/>
    <n v="7.3599999999999994"/>
    <n v="4.57"/>
    <n v="10.16"/>
    <n v="1.75"/>
    <n v="23.84"/>
    <n v="-34109.260999999999"/>
    <n v="172110.73300000001"/>
    <n v="16791.504000000001"/>
    <n v="41757.908000000003"/>
    <n v="213868.641"/>
    <n v="179759.38"/>
    <n v="2423.4406912181303"/>
    <n v="2233.1686912181303"/>
    <n v="1846.6614844192634"/>
    <n v="1950.2632634560907"/>
    <n v="203.01533556528457"/>
    <n v="167.87831676538758"/>
  </r>
  <r>
    <x v="0"/>
    <x v="6"/>
    <x v="120"/>
    <n v="78"/>
    <n v="78.75"/>
    <n v="21.42"/>
    <n v="0.49393090569561154"/>
    <n v="0.62511671335200747"/>
    <n v="10.58"/>
    <n v="2.81"/>
    <n v="8.0299999999999994"/>
    <n v="1.72"/>
    <n v="23.14"/>
    <n v="-30530.748"/>
    <n v="171602.46599999999"/>
    <n v="9301.2240000000002"/>
    <n v="30516.819"/>
    <n v="202119.285"/>
    <n v="171588.53700000001"/>
    <n v="2566.5940952380952"/>
    <n v="2448.4833142857146"/>
    <n v="2060.7912761904763"/>
    <n v="2179.0789333333332"/>
    <n v="222.58939220779223"/>
    <n v="187.34466147186149"/>
  </r>
  <r>
    <x v="2"/>
    <x v="6"/>
    <x v="121"/>
    <n v="92"/>
    <n v="94.25"/>
    <n v="23.540000000000003"/>
    <n v="0.24001699235344093"/>
    <n v="0.80968564146134236"/>
    <n v="5.65"/>
    <n v="13.41"/>
    <n v="4.4800000000000004"/>
    <n v="1.93"/>
    <n v="25.470000000000002"/>
    <n v="-35457.31"/>
    <n v="168184.72500000001"/>
    <n v="31222.080000000002"/>
    <n v="57773.006000000001"/>
    <n v="225957.731"/>
    <n v="190500.421"/>
    <n v="2397.4295066312998"/>
    <n v="2066.1607533156498"/>
    <n v="1689.9558726790453"/>
    <n v="1784.4533156498674"/>
    <n v="187.83279575596816"/>
    <n v="153.63235206173138"/>
  </r>
  <r>
    <x v="2"/>
    <x v="7"/>
    <x v="122"/>
    <n v="96"/>
    <n v="93.375"/>
    <n v="23.71"/>
    <n v="0.26275832981864194"/>
    <n v="0.38928722058203291"/>
    <n v="6.23"/>
    <n v="3"/>
    <n v="14.48"/>
    <n v="2"/>
    <n v="25.71"/>
    <n v="-39141.315999999999"/>
    <n v="189361.37100000001"/>
    <n v="31757.611000000001"/>
    <n v="54255.201000000001"/>
    <n v="243616.57199999999"/>
    <n v="204475.25599999999"/>
    <n v="2609.0128192771081"/>
    <n v="2268.9045354752338"/>
    <n v="1849.7204283801873"/>
    <n v="2027.9664899598395"/>
    <n v="206.26404867956671"/>
    <n v="168.15640258001702"/>
  </r>
  <r>
    <x v="1"/>
    <x v="8"/>
    <x v="123"/>
    <n v="57"/>
    <n v="54.75"/>
    <n v="15.969999999999999"/>
    <n v="0.27426424546023798"/>
    <n v="0.39949906073888541"/>
    <n v="4.38"/>
    <n v="2"/>
    <n v="9.59"/>
    <n v="1.75"/>
    <n v="17.72"/>
    <n v="-23236.32"/>
    <n v="128049.848"/>
    <n v="16274.472"/>
    <n v="37198.534"/>
    <n v="165248.38200000001"/>
    <n v="142012.06200000001"/>
    <n v="3018.235287671233"/>
    <n v="2720.9846575342467"/>
    <n v="2296.5769863013702"/>
    <n v="2338.81000913242"/>
    <n v="247.36224159402244"/>
    <n v="208.77972602739729"/>
  </r>
  <r>
    <x v="3"/>
    <x v="9"/>
    <x v="124"/>
    <n v="151"/>
    <n v="155.125"/>
    <n v="35.6"/>
    <n v="0.46067415730337075"/>
    <n v="0.7654494382022472"/>
    <n v="16.399999999999999"/>
    <n v="10.85"/>
    <n v="8.35"/>
    <n v="2.44"/>
    <n v="38.04"/>
    <n v="-72654.826000000001"/>
    <n v="253036.899"/>
    <n v="37378.487999999998"/>
    <n v="79145.505999999994"/>
    <n v="332182.40500000003"/>
    <n v="259527.579"/>
    <n v="2141.3853666398068"/>
    <n v="1900.4281514907334"/>
    <n v="1432.0650507655118"/>
    <n v="1631.1806543110395"/>
    <n v="172.76619559006667"/>
    <n v="130.18773188777379"/>
  </r>
  <r>
    <x v="0"/>
    <x v="9"/>
    <x v="117"/>
    <n v="77"/>
    <n v="79.125"/>
    <n v="20.599999999999998"/>
    <n v="0.49514563106796117"/>
    <n v="0.72330097087378642"/>
    <n v="10.199999999999999"/>
    <n v="4.7"/>
    <n v="5.6999999999999993"/>
    <n v="1.5"/>
    <n v="22.099999999999998"/>
    <n v="-31682.710999999999"/>
    <n v="140777.26500000001"/>
    <n v="9121.5720000000001"/>
    <n v="30314.846000000001"/>
    <n v="171092.111"/>
    <n v="139409.4"/>
    <n v="2162.3015608214851"/>
    <n v="2047.0210300157976"/>
    <n v="1646.6076208530806"/>
    <n v="1779.1755450236969"/>
    <n v="186.09282091052705"/>
    <n v="149.69160189573461"/>
  </r>
  <r>
    <x v="0"/>
    <x v="9"/>
    <x v="125"/>
    <n v="68"/>
    <n v="68.5"/>
    <n v="17.18"/>
    <n v="0.33178114086146682"/>
    <n v="0.58789289871944128"/>
    <n v="5.7"/>
    <n v="4.4000000000000004"/>
    <n v="7.08"/>
    <n v="1.5"/>
    <n v="18.68"/>
    <n v="-29263.821"/>
    <n v="133216.64799999999"/>
    <n v="9129.8040000000001"/>
    <n v="28158.175999999999"/>
    <n v="161374.82399999999"/>
    <n v="132111.003"/>
    <n v="2355.8368467153282"/>
    <n v="2222.5550364963501"/>
    <n v="1795.3459708029195"/>
    <n v="1944.7685839416056"/>
    <n v="202.05045786330456"/>
    <n v="163.21327007299269"/>
  </r>
  <r>
    <x v="3"/>
    <x v="9"/>
    <x v="126"/>
    <n v="129"/>
    <n v="132.75"/>
    <n v="33.349999999999994"/>
    <n v="0.43958020989505253"/>
    <n v="0.49205397301349335"/>
    <n v="14.66"/>
    <n v="1.75"/>
    <n v="16.939999999999998"/>
    <n v="1.75"/>
    <n v="35.099999999999994"/>
    <n v="-55022.92"/>
    <n v="251460.01"/>
    <n v="22222.907999999999"/>
    <n v="54230.802000000003"/>
    <n v="305690.81199999998"/>
    <n v="250667.89199999999"/>
    <n v="2302.7556459510356"/>
    <n v="2135.3514425612052"/>
    <n v="1720.8661694915254"/>
    <n v="1894.2373634651601"/>
    <n v="194.12285841465501"/>
    <n v="156.44237904468412"/>
  </r>
  <r>
    <x v="4"/>
    <x v="10"/>
    <x v="127"/>
    <n v="30"/>
    <n v="30.875"/>
    <n v="10.43"/>
    <n v="0.44007670182166825"/>
    <n v="0.52444870565675938"/>
    <n v="4.59"/>
    <n v="0.88"/>
    <n v="4.96"/>
    <n v="1.4"/>
    <n v="11.83"/>
    <n v="-13823.847"/>
    <n v="82284.479999999996"/>
    <n v="10637.88"/>
    <n v="21729.175999999999"/>
    <n v="104013.656"/>
    <n v="90189.808999999994"/>
    <n v="3368.8633522267205"/>
    <n v="3024.3166315789472"/>
    <n v="2576.580696356275"/>
    <n v="2665.0843724696356"/>
    <n v="274.93787559808612"/>
    <n v="234.23460875966137"/>
  </r>
  <r>
    <x v="1"/>
    <x v="11"/>
    <x v="128"/>
    <n v="51"/>
    <n v="50.125"/>
    <n v="14.280000000000001"/>
    <n v="0.33473389355742295"/>
    <n v="0.43977591036414565"/>
    <n v="4.78"/>
    <n v="1.5"/>
    <n v="8"/>
    <n v="1.6"/>
    <n v="15.88"/>
    <n v="-24384.59"/>
    <n v="153032.49799999999"/>
    <n v="28015.727999999999"/>
    <n v="42702.807000000001"/>
    <n v="195735.30499999999"/>
    <n v="171350.715"/>
    <n v="3904.9437406483789"/>
    <n v="3346.026473815461"/>
    <n v="2859.5508628428925"/>
    <n v="3053.0174164588525"/>
    <n v="304.18422489231466"/>
    <n v="259.95916934935389"/>
  </r>
  <r>
    <x v="4"/>
    <x v="11"/>
    <x v="129"/>
    <n v="22"/>
    <n v="21.625"/>
    <n v="6.75"/>
    <n v="0.14814814814814814"/>
    <n v="0.29629629629629628"/>
    <n v="1"/>
    <n v="1"/>
    <n v="4.75"/>
    <n v="1.22"/>
    <n v="7.97"/>
    <n v="-9253.6810000000005"/>
    <n v="59417.964"/>
    <n v="4612.5"/>
    <n v="11334.334000000001"/>
    <n v="70752.297999999995"/>
    <n v="61498.616999999998"/>
    <n v="3271.782566473988"/>
    <n v="3058.4877687861272"/>
    <n v="2630.5718843930636"/>
    <n v="2747.6515144508671"/>
    <n v="278.04434261692063"/>
    <n v="239.14289858118761"/>
  </r>
  <r>
    <x v="1"/>
    <x v="11"/>
    <x v="36"/>
    <n v="51"/>
    <n v="51"/>
    <n v="15.600000000000001"/>
    <n v="0.39935897435897433"/>
    <n v="0.50384615384615383"/>
    <n v="6.23"/>
    <n v="1.63"/>
    <n v="7.74"/>
    <n v="1.84"/>
    <n v="17.440000000000001"/>
    <n v="-22171.623"/>
    <n v="132549.361"/>
    <n v="15184.26"/>
    <n v="28821.940999999999"/>
    <n v="161371.302"/>
    <n v="139199.679"/>
    <n v="3164.1431764705881"/>
    <n v="2866.4125882352937"/>
    <n v="2431.6748823529415"/>
    <n v="2599.0070784313725"/>
    <n v="260.58296256684486"/>
    <n v="221.06135294117649"/>
  </r>
  <r>
    <x v="0"/>
    <x v="11"/>
    <x v="130"/>
    <n v="63"/>
    <n v="61.25"/>
    <n v="18.759999999999998"/>
    <n v="0.38752665245202561"/>
    <n v="0.64392324093816633"/>
    <n v="7.27"/>
    <n v="4.8100000000000005"/>
    <n v="6.68"/>
    <n v="1.5"/>
    <n v="20.259999999999998"/>
    <n v="-20309.437999999998"/>
    <n v="107413.962"/>
    <n v="28599.72"/>
    <n v="40520.870999999999"/>
    <n v="147934.83300000001"/>
    <n v="127625.395"/>
    <n v="2415.262579591837"/>
    <n v="1948.3283755102043"/>
    <n v="1616.7457142857143"/>
    <n v="1753.6973387755102"/>
    <n v="177.12076141001856"/>
    <n v="146.9768831168831"/>
  </r>
  <r>
    <x v="1"/>
    <x v="12"/>
    <x v="131"/>
    <n v="55"/>
    <n v="52.625"/>
    <n v="13.1"/>
    <n v="0.13358778625954199"/>
    <n v="0.26717557251908397"/>
    <n v="1.75"/>
    <n v="1.75"/>
    <n v="9.6"/>
    <n v="0.75"/>
    <n v="13.85"/>
    <n v="-22600.078000000001"/>
    <n v="101349.376"/>
    <n v="22737.851999999999"/>
    <n v="38102.718000000001"/>
    <n v="139452.09400000001"/>
    <n v="116852.016"/>
    <n v="2649.9210261282665"/>
    <n v="2217.8478289786226"/>
    <n v="1788.3926650831354"/>
    <n v="1925.8788788598577"/>
    <n v="201.62252990714751"/>
    <n v="162.58115137119412"/>
  </r>
  <r>
    <x v="0"/>
    <x v="13"/>
    <x v="132"/>
    <n v="81"/>
    <n v="78.625"/>
    <n v="20.509999999999998"/>
    <n v="0.18673817649926866"/>
    <n v="0.45294978059483182"/>
    <n v="3.83"/>
    <n v="5.46"/>
    <n v="11.22"/>
    <n v="3.5"/>
    <n v="24.009999999999998"/>
    <n v="-43567.527999999998"/>
    <n v="154415.32500000001"/>
    <n v="38169.756000000001"/>
    <n v="55582.790999999997"/>
    <n v="209998.11600000001"/>
    <n v="166430.58799999999"/>
    <n v="2670.8822384737682"/>
    <n v="2185.4163434022257"/>
    <n v="1631.2983402225755"/>
    <n v="1963.9468998410177"/>
    <n v="198.67421303656599"/>
    <n v="148.29984911114323"/>
  </r>
  <r>
    <x v="4"/>
    <x v="14"/>
    <x v="133"/>
    <n v="9"/>
    <n v="7.875"/>
    <n v="2.96"/>
    <n v="0"/>
    <n v="0.51689189189189189"/>
    <n v="0"/>
    <n v="1.5299999999999998"/>
    <n v="1.4300000000000002"/>
    <n v="0.25"/>
    <n v="3.21"/>
    <n v="-9085"/>
    <n v="18039"/>
    <m/>
    <n v="3120"/>
    <n v="21159"/>
    <n v="12074"/>
    <n v="2686.8571428571427"/>
    <n v="2686.8571428571427"/>
    <n v="1533.2063492063492"/>
    <n v="2290.6666666666665"/>
    <n v="244.25974025974025"/>
    <n v="139.38239538239537"/>
  </r>
  <r>
    <x v="0"/>
    <x v="15"/>
    <x v="134"/>
    <n v="72"/>
    <n v="67.75"/>
    <n v="17.489999999999998"/>
    <n v="0.31789594053744996"/>
    <n v="0.58319039451114929"/>
    <n v="5.56"/>
    <n v="4.6399999999999997"/>
    <n v="7.2899999999999991"/>
    <n v="3.0999999999999996"/>
    <n v="20.589999999999996"/>
    <n v="-30335.621999999999"/>
    <n v="185143.72899999999"/>
    <n v="23586.083999999999"/>
    <n v="43809.608999999997"/>
    <n v="228953.33799999999"/>
    <n v="198617.71599999999"/>
    <n v="3379.3850627306269"/>
    <n v="3031.2509815498152"/>
    <n v="2583.4927232472323"/>
    <n v="2732.7487675276752"/>
    <n v="275.5682710499832"/>
    <n v="234.86297484065747"/>
  </r>
  <r>
    <x v="4"/>
    <x v="16"/>
    <x v="135"/>
    <n v="22"/>
    <n v="19.875"/>
    <n v="5.01"/>
    <n v="3.992015968063873E-2"/>
    <n v="0.41916167664670662"/>
    <n v="0.2"/>
    <n v="1.9"/>
    <n v="2.91"/>
    <n v="0.8"/>
    <n v="5.81"/>
    <n v="-7136.9319999999998"/>
    <n v="56083.87"/>
    <n v="10412.484"/>
    <n v="16206.007"/>
    <n v="72289.876999999993"/>
    <n v="65152.945"/>
    <n v="3637.22651572327"/>
    <n v="3113.3279496855343"/>
    <n v="2754.2370314465406"/>
    <n v="2821.8299371069184"/>
    <n v="283.02981360777585"/>
    <n v="250.38518467695823"/>
  </r>
  <r>
    <x v="1"/>
    <x v="17"/>
    <x v="136"/>
    <n v="43"/>
    <n v="44.625"/>
    <n v="14.3"/>
    <n v="0.23846153846153845"/>
    <n v="0.50699300699300698"/>
    <n v="3.41"/>
    <n v="3.84"/>
    <n v="7.05"/>
    <n v="1"/>
    <n v="15.3"/>
    <n v="-15415.585999999999"/>
    <n v="105872.80100000001"/>
    <n v="4925.652"/>
    <n v="16970.477999999999"/>
    <n v="122843.27899999999"/>
    <n v="107427.693"/>
    <n v="2752.7905658263303"/>
    <n v="2642.4118095238096"/>
    <n v="2296.9645042016805"/>
    <n v="2372.4997422969191"/>
    <n v="240.2192554112554"/>
    <n v="208.8149549274255"/>
  </r>
  <r>
    <x v="0"/>
    <x v="18"/>
    <x v="137"/>
    <n v="65"/>
    <n v="65.375"/>
    <n v="17.14"/>
    <n v="0.22637106184364059"/>
    <n v="0.45274212368728117"/>
    <n v="3.88"/>
    <n v="3.88"/>
    <n v="9.379999999999999"/>
    <n v="1.5"/>
    <n v="18.64"/>
    <n v="0"/>
    <n v="0"/>
    <n v="9954.18"/>
    <n v="170991.41"/>
    <n v="170991.41"/>
    <n v="170991.41"/>
    <n v="2615.5473804971321"/>
    <n v="2463.2845889101341"/>
    <n v="2463.2845889101341"/>
    <n v="0"/>
    <n v="223.934962628194"/>
    <n v="223.934962628194"/>
  </r>
  <r>
    <x v="4"/>
    <x v="18"/>
    <x v="138"/>
    <n v="17"/>
    <n v="15.625"/>
    <n v="5.17"/>
    <n v="0.19342359767891684"/>
    <n v="0.5415860735009671"/>
    <n v="1"/>
    <n v="1.8"/>
    <n v="2.37"/>
    <n v="0"/>
    <n v="5.17"/>
    <n v="-10053.058000000001"/>
    <n v="32054.909"/>
    <n v="7165.1940000000004"/>
    <n v="19088.645"/>
    <n v="51143.553999999996"/>
    <n v="41090.495999999999"/>
    <n v="3273.1874559999997"/>
    <n v="2814.6150399999997"/>
    <n v="2171.2193279999997"/>
    <n v="2051.5141760000001"/>
    <n v="255.87409454545451"/>
    <n v="197.38357527272726"/>
  </r>
  <r>
    <x v="4"/>
    <x v="18"/>
    <x v="139"/>
    <n v="13"/>
    <n v="11.625"/>
    <n v="4.08"/>
    <n v="0"/>
    <n v="0.68382352941176472"/>
    <n v="0"/>
    <n v="2.79"/>
    <n v="1.29"/>
    <n v="0.84"/>
    <n v="4.92"/>
    <n v="-7361.09"/>
    <n v="27426.638999999999"/>
    <n v="6929.76"/>
    <n v="14516.916999999999"/>
    <n v="41943.555999999997"/>
    <n v="34582.466"/>
    <n v="3608.0478279569888"/>
    <n v="3011.9394408602147"/>
    <n v="2378.7273978494622"/>
    <n v="2359.2807741935485"/>
    <n v="273.81267644183771"/>
    <n v="216.24794525904201"/>
  </r>
  <r>
    <x v="2"/>
    <x v="18"/>
    <x v="54"/>
    <n v="98"/>
    <n v="96.5"/>
    <n v="27.82"/>
    <n v="0.3371675053918044"/>
    <n v="0.6067577282530553"/>
    <n v="9.379999999999999"/>
    <n v="7.5"/>
    <n v="10.94"/>
    <n v="2.8099999999999996"/>
    <n v="30.63"/>
    <n v="-40650.578000000001"/>
    <n v="210426.02100000001"/>
    <n v="34580.027999999998"/>
    <n v="63833.207999999999"/>
    <n v="274259.22899999999"/>
    <n v="233608.65100000001"/>
    <n v="2842.0645492227977"/>
    <n v="2483.7222901554405"/>
    <n v="2062.4727772020728"/>
    <n v="2180.5805284974094"/>
    <n v="225.7929354686764"/>
    <n v="187.49752520018845"/>
  </r>
  <r>
    <x v="4"/>
    <x v="18"/>
    <x v="140"/>
    <n v="12"/>
    <n v="11.875"/>
    <n v="4.6500000000000004"/>
    <n v="0.43010752688172038"/>
    <n v="0.78494623655913975"/>
    <n v="2"/>
    <n v="1.65"/>
    <n v="1"/>
    <n v="1.19"/>
    <n v="5.84"/>
    <n v="-8907.8780000000006"/>
    <n v="44002.597000000002"/>
    <n v="5962.1040000000003"/>
    <n v="13251.531000000001"/>
    <n v="57254.127999999997"/>
    <n v="48346.25"/>
    <n v="4821.400252631579"/>
    <n v="4319.3283368421053"/>
    <n v="3569.1912421052634"/>
    <n v="3705.4818526315789"/>
    <n v="392.66621244019137"/>
    <n v="324.47193110047851"/>
  </r>
  <r>
    <x v="4"/>
    <x v="19"/>
    <x v="141"/>
    <n v="17"/>
    <n v="16.625"/>
    <n v="3.02"/>
    <n v="0.37086092715231789"/>
    <n v="0.45364238410596031"/>
    <n v="1.1200000000000001"/>
    <n v="0.25"/>
    <n v="1.65"/>
    <n v="0"/>
    <n v="3.02"/>
    <n v="-4920.6080000000002"/>
    <n v="37432.377999999997"/>
    <n v="7763.7240000000002"/>
    <n v="19568.150000000001"/>
    <n v="57000.527999999998"/>
    <n v="52079.92"/>
    <n v="3428.6031879699249"/>
    <n v="2961.6122706766914"/>
    <n v="2665.63584962406"/>
    <n v="2251.571609022556"/>
    <n v="269.23747915242649"/>
    <n v="242.33053178400544"/>
  </r>
  <r>
    <x v="4"/>
    <x v="20"/>
    <x v="142"/>
    <n v="8"/>
    <n v="7.625"/>
    <n v="1.7"/>
    <n v="0"/>
    <n v="0.41176470588235292"/>
    <n v="0"/>
    <n v="0.7"/>
    <n v="1"/>
    <n v="0"/>
    <n v="1.7"/>
    <n v="-2374.047"/>
    <n v="10739.478999999999"/>
    <n v="3893.328"/>
    <n v="4997.9570000000003"/>
    <n v="15737.436"/>
    <n v="13363.388999999999"/>
    <n v="2063.9260327868851"/>
    <n v="1553.3256393442623"/>
    <n v="1241.9752131147541"/>
    <n v="1408.4562622950818"/>
    <n v="141.21142175856929"/>
    <n v="112.90683755588674"/>
  </r>
  <r>
    <x v="1"/>
    <x v="21"/>
    <x v="143"/>
    <n v="36"/>
    <n v="35.875"/>
    <n v="13.639999999999999"/>
    <n v="0.1466275659824047"/>
    <n v="0.38563049853372439"/>
    <n v="2"/>
    <n v="3.26"/>
    <n v="8.379999999999999"/>
    <n v="1.38"/>
    <n v="15.02"/>
    <n v="-20134.016"/>
    <n v="117818.77499999999"/>
    <n v="9043.5720000000001"/>
    <n v="25687.965"/>
    <n v="143506.74"/>
    <n v="123372.724"/>
    <n v="4000.1878745644599"/>
    <n v="3748.1022439024391"/>
    <n v="3186.8753170731707"/>
    <n v="3284.1470383275259"/>
    <n v="340.73656762749448"/>
    <n v="289.71593791574281"/>
  </r>
  <r>
    <x v="4"/>
    <x v="21"/>
    <x v="144"/>
    <n v="14"/>
    <n v="14"/>
    <n v="3.1"/>
    <n v="0"/>
    <n v="0.35483870967741937"/>
    <n v="0"/>
    <n v="1.1000000000000001"/>
    <n v="2"/>
    <n v="0"/>
    <n v="3.1"/>
    <m/>
    <m/>
    <m/>
    <m/>
    <m/>
    <m/>
    <n v="0"/>
    <n v="0"/>
    <n v="0"/>
    <n v="0"/>
    <n v="0"/>
    <n v="0"/>
  </r>
  <r>
    <x v="4"/>
    <x v="21"/>
    <x v="145"/>
    <n v="9"/>
    <n v="9.25"/>
    <n v="3.3"/>
    <n v="0"/>
    <n v="9.0909090909090912E-2"/>
    <n v="0"/>
    <n v="0.3"/>
    <n v="3"/>
    <n v="0"/>
    <n v="3.3"/>
    <n v="-3349.9279999999999"/>
    <n v="22863.254000000001"/>
    <n v="2833.4760000000001"/>
    <n v="5308.8320000000003"/>
    <n v="28172.085999999999"/>
    <n v="24822.157999999999"/>
    <n v="3045.6309189189187"/>
    <n v="2739.3091891891891"/>
    <n v="2377.1548108108109"/>
    <n v="2471.7031351351352"/>
    <n v="249.02810810810809"/>
    <n v="216.10498280098281"/>
  </r>
  <r>
    <x v="4"/>
    <x v="22"/>
    <x v="146"/>
    <n v="10"/>
    <n v="10"/>
    <n v="3.25"/>
    <n v="0"/>
    <n v="7.6923076923076927E-2"/>
    <n v="0"/>
    <n v="0.25"/>
    <n v="3"/>
    <n v="0"/>
    <n v="3.25"/>
    <n v="-2162.779"/>
    <n v="16282.893"/>
    <n v="1598"/>
    <n v="3954.2550000000001"/>
    <n v="20237.148000000001"/>
    <n v="18074.368999999999"/>
    <n v="2023.7148000000002"/>
    <n v="1863.9148"/>
    <n v="1647.6369"/>
    <n v="1628.2892999999999"/>
    <n v="169.4468"/>
    <n v="149.78517272727274"/>
  </r>
  <r>
    <x v="4"/>
    <x v="23"/>
    <x v="147"/>
    <n v="22"/>
    <n v="22.125"/>
    <n v="8.5"/>
    <n v="0.11764705882352941"/>
    <n v="0.23529411764705882"/>
    <n v="1"/>
    <n v="1"/>
    <n v="6.5"/>
    <n v="1.2"/>
    <n v="9.6999999999999993"/>
    <n v="-7761.1059999999998"/>
    <n v="66861.205000000002"/>
    <n v="2271.4679999999998"/>
    <n v="18599.424999999999"/>
    <n v="85460.63"/>
    <n v="77699.524000000005"/>
    <n v="3862.6273446327687"/>
    <n v="3759.962124293786"/>
    <n v="3409.1776723163848"/>
    <n v="3021.9753672316383"/>
    <n v="341.81473857216236"/>
    <n v="309.92524293785317"/>
  </r>
  <r>
    <x v="3"/>
    <x v="24"/>
    <x v="148"/>
    <n v="172"/>
    <n v="178.625"/>
    <n v="50"/>
    <n v="0.33840000000000003"/>
    <n v="0.45840000000000003"/>
    <n v="16.920000000000002"/>
    <n v="6"/>
    <n v="27.08"/>
    <n v="2.62"/>
    <n v="52.62"/>
    <n v="-77002.129000000001"/>
    <n v="352096.66100000002"/>
    <n v="49468.434999999998"/>
    <n v="95074.73"/>
    <n v="447171.391"/>
    <n v="370169.26199999999"/>
    <n v="2503.4087669699093"/>
    <n v="2226.4686130160953"/>
    <n v="1795.3860153953813"/>
    <n v="1971.1499566130162"/>
    <n v="202.40623754691777"/>
    <n v="163.2169104904892"/>
  </r>
  <r>
    <x v="1"/>
    <x v="24"/>
    <x v="149"/>
    <n v="37"/>
    <n v="34.125"/>
    <n v="11.15"/>
    <n v="0.33901345291479823"/>
    <n v="0.6242152466367713"/>
    <n v="3.7800000000000002"/>
    <n v="3.18"/>
    <n v="4.1899999999999995"/>
    <n v="0.68"/>
    <n v="11.83"/>
    <n v="-27709.925999999999"/>
    <n v="84921.731"/>
    <n v="5347.2160000000003"/>
    <n v="13745.333000000001"/>
    <n v="98667.063999999998"/>
    <n v="70957.138000000006"/>
    <n v="2891.3425347985349"/>
    <n v="2734.6475604395605"/>
    <n v="1922.6350769230771"/>
    <n v="2488.5488937728937"/>
    <n v="248.60432367632367"/>
    <n v="174.78500699300702"/>
  </r>
  <r>
    <x v="4"/>
    <x v="24"/>
    <x v="150"/>
    <n v="27"/>
    <n v="24"/>
    <n v="8.4600000000000009"/>
    <n v="0.47281323877068554"/>
    <n v="0.47281323877068554"/>
    <n v="4"/>
    <n v="0"/>
    <n v="4.46"/>
    <n v="1"/>
    <n v="9.4600000000000009"/>
    <n v="-14345.721"/>
    <n v="67944.896999999997"/>
    <n v="5148.4129999999996"/>
    <n v="11224.958000000001"/>
    <n v="79169.854999999996"/>
    <n v="64824.133999999998"/>
    <n v="3298.743958333333"/>
    <n v="3084.2267499999998"/>
    <n v="2486.4883749999999"/>
    <n v="2831.0373749999999"/>
    <n v="280.38425000000001"/>
    <n v="226.04439772727272"/>
  </r>
  <r>
    <x v="1"/>
    <x v="25"/>
    <x v="151"/>
    <n v="58"/>
    <n v="56.125"/>
    <n v="14.07"/>
    <n v="0.10660980810234541"/>
    <n v="0.25159914712153519"/>
    <n v="1.5"/>
    <n v="2.04"/>
    <n v="10.530000000000001"/>
    <n v="1"/>
    <n v="15.07"/>
    <n v="-20880.275000000001"/>
    <n v="102503.838"/>
    <n v="10561.644"/>
    <n v="25769.34"/>
    <n v="128273.178"/>
    <n v="107392.90300000001"/>
    <n v="2285.4909220489976"/>
    <n v="2097.3101826280622"/>
    <n v="1725.2785567928731"/>
    <n v="1826.3490066815145"/>
    <n v="190.66456205709656"/>
    <n v="156.84350516298846"/>
  </r>
  <r>
    <x v="0"/>
    <x v="26"/>
    <x v="152"/>
    <n v="62"/>
    <n v="63.5"/>
    <n v="18.149999999999999"/>
    <n v="0.13774104683195593"/>
    <n v="0.30303030303030304"/>
    <n v="2.5"/>
    <n v="3"/>
    <n v="12.65"/>
    <n v="1.5699999999999998"/>
    <n v="19.72"/>
    <n v="-24454.081999999999"/>
    <n v="113486.985"/>
    <n v="19516.756000000001"/>
    <n v="36193.095000000001"/>
    <n v="149680.07999999999"/>
    <n v="125225.99800000001"/>
    <n v="2357.166614173228"/>
    <n v="2049.8161259842518"/>
    <n v="1664.7124724409448"/>
    <n v="1787.1966141732285"/>
    <n v="186.34692054402288"/>
    <n v="151.33749749463135"/>
  </r>
  <r>
    <x v="4"/>
    <x v="27"/>
    <x v="153"/>
    <n v="24"/>
    <n v="22.625"/>
    <n v="7.4399999999999995"/>
    <n v="0.26881720430107531"/>
    <n v="0.67204301075268824"/>
    <n v="2"/>
    <n v="3"/>
    <n v="2.44"/>
    <n v="0.25"/>
    <n v="7.6899999999999995"/>
    <n v="-8144.37"/>
    <n v="0"/>
    <n v="3356"/>
    <n v="61355.034"/>
    <n v="61355.034"/>
    <n v="53210.663999999997"/>
    <n v="2711.8247071823203"/>
    <n v="2563.4932154696135"/>
    <n v="2203.5210607734807"/>
    <n v="0"/>
    <n v="233.04483776996486"/>
    <n v="200.32009643395278"/>
  </r>
  <r>
    <x v="4"/>
    <x v="28"/>
    <x v="154"/>
    <n v="19"/>
    <n v="17.75"/>
    <n v="4.9000000000000004"/>
    <n v="0.2040816326530612"/>
    <n v="0.22448979591836735"/>
    <n v="1"/>
    <n v="0.1"/>
    <n v="3.8"/>
    <n v="0"/>
    <n v="4.9000000000000004"/>
    <n v="-3047.82"/>
    <n v="26351.478999999999"/>
    <n v="3842"/>
    <n v="7791.49"/>
    <n v="34142.968999999997"/>
    <n v="31095.149000000001"/>
    <n v="1923.5475492957744"/>
    <n v="1707.0968450704224"/>
    <n v="1535.388676056338"/>
    <n v="1484.5903661971831"/>
    <n v="155.19062227912931"/>
    <n v="139.58078873239435"/>
  </r>
  <r>
    <x v="2"/>
    <x v="29"/>
    <x v="31"/>
    <n v="97"/>
    <n v="98.25"/>
    <n v="24.23"/>
    <n v="0.47420553033429635"/>
    <n v="0.69046636401155592"/>
    <n v="11.49"/>
    <n v="5.24"/>
    <n v="7.5"/>
    <n v="2.63"/>
    <n v="26.86"/>
    <n v="-47886.053999999996"/>
    <n v="173535.26699999999"/>
    <n v="19442.109"/>
    <n v="39114.398000000001"/>
    <n v="212649.66500000001"/>
    <n v="164763.611"/>
    <n v="2164.3731806615779"/>
    <n v="1966.4891195928753"/>
    <n v="1479.0992569974555"/>
    <n v="1766.2622595419846"/>
    <n v="178.77173814480685"/>
    <n v="134.46356881795052"/>
  </r>
  <r>
    <x v="0"/>
    <x v="29"/>
    <x v="155"/>
    <n v="79"/>
    <n v="77"/>
    <n v="21.92"/>
    <n v="0.41058394160583939"/>
    <n v="0.61268248175182471"/>
    <n v="9"/>
    <n v="4.43"/>
    <n v="8.49"/>
    <n v="2.5"/>
    <n v="24.42"/>
    <n v="-37172.389000000003"/>
    <n v="173741.742"/>
    <n v="18527.491999999998"/>
    <n v="39878.663"/>
    <n v="213620.405"/>
    <n v="176448.016"/>
    <n v="2774.2909740259738"/>
    <n v="2533.6741948051949"/>
    <n v="2050.9158961038961"/>
    <n v="2256.3862597402599"/>
    <n v="230.33401770956317"/>
    <n v="186.44689964580874"/>
  </r>
  <r>
    <x v="2"/>
    <x v="29"/>
    <x v="156"/>
    <n v="93"/>
    <n v="94.875"/>
    <n v="22.36"/>
    <n v="0.34436493738819324"/>
    <n v="0.64624329159212879"/>
    <n v="7.7"/>
    <n v="6.75"/>
    <n v="7.91"/>
    <n v="2"/>
    <n v="24.36"/>
    <n v="-42979.008999999998"/>
    <n v="158061.36300000001"/>
    <n v="19396.350999999999"/>
    <n v="37945.375"/>
    <n v="196006.73800000001"/>
    <n v="153027.72899999999"/>
    <n v="2065.9471725955204"/>
    <n v="1861.5060553359685"/>
    <n v="1408.499372859025"/>
    <n v="1665.9959209486167"/>
    <n v="169.22782321236079"/>
    <n v="128.04539753263865"/>
  </r>
  <r>
    <x v="2"/>
    <x v="29"/>
    <x v="157"/>
    <n v="95"/>
    <n v="95"/>
    <n v="22.83"/>
    <n v="0.60271572492334646"/>
    <n v="0.69031975470871665"/>
    <n v="13.76"/>
    <n v="2"/>
    <n v="7.07"/>
    <n v="2.5"/>
    <n v="25.33"/>
    <n v="-41626.911"/>
    <n v="193878.079"/>
    <n v="7214.9369999999999"/>
    <n v="42397.190999999999"/>
    <n v="236275.27"/>
    <n v="194648.359"/>
    <n v="2487.108105263158"/>
    <n v="2411.1614"/>
    <n v="1972.9833894736842"/>
    <n v="2040.8218842105264"/>
    <n v="219.1964909090909"/>
    <n v="179.36212631578948"/>
  </r>
  <r>
    <x v="0"/>
    <x v="29"/>
    <x v="158"/>
    <n v="90"/>
    <n v="90.625"/>
    <n v="22.330000000000002"/>
    <n v="0.52664576802507834"/>
    <n v="0.75951634572324223"/>
    <n v="11.760000000000002"/>
    <n v="5.2"/>
    <n v="5.37"/>
    <n v="2"/>
    <n v="24.330000000000002"/>
    <n v="-38278.959999999999"/>
    <n v="172902.652"/>
    <n v="18196.501"/>
    <n v="37704.192999999999"/>
    <n v="210606.845"/>
    <n v="172327.88500000001"/>
    <n v="2323.9376000000002"/>
    <n v="2123.1486234482759"/>
    <n v="1700.7600993103451"/>
    <n v="1907.8913324137932"/>
    <n v="193.01351122257054"/>
    <n v="154.61455448275865"/>
  </r>
  <r>
    <x v="3"/>
    <x v="29"/>
    <x v="159"/>
    <n v="126"/>
    <n v="125.5"/>
    <n v="32.580000000000005"/>
    <n v="0.39011663597298951"/>
    <n v="0.59545733578882742"/>
    <n v="12.71"/>
    <n v="6.69"/>
    <n v="13.180000000000001"/>
    <n v="1.35"/>
    <n v="33.930000000000007"/>
    <n v="-72794.736999999994"/>
    <n v="238327.43599999999"/>
    <n v="42156.623"/>
    <n v="93261.875"/>
    <n v="331589.31099999999"/>
    <n v="258794.57399999999"/>
    <n v="2642.1459043824702"/>
    <n v="2306.2365577689238"/>
    <n v="1726.198812749004"/>
    <n v="1899.0233944223107"/>
    <n v="209.65786888808398"/>
    <n v="156.92716479536401"/>
  </r>
  <r>
    <x v="2"/>
    <x v="29"/>
    <x v="160"/>
    <n v="109"/>
    <n v="110.5"/>
    <n v="29.880000000000003"/>
    <n v="0.38922356091030791"/>
    <n v="0.4477911646586345"/>
    <n v="11.63"/>
    <n v="1.75"/>
    <n v="16.5"/>
    <n v="2.73"/>
    <n v="32.61"/>
    <n v="-50534.678"/>
    <n v="205124.71599999999"/>
    <n v="27924.149000000001"/>
    <n v="54351.442999999999"/>
    <n v="259476.15900000001"/>
    <n v="208941.481"/>
    <n v="2348.2005339366519"/>
    <n v="2095.4933031674209"/>
    <n v="1638.1659004524886"/>
    <n v="1856.3322714932126"/>
    <n v="190.49939119703825"/>
    <n v="148.92417276840806"/>
  </r>
  <r>
    <x v="4"/>
    <x v="29"/>
    <x v="161"/>
    <n v="3"/>
    <n v="2.625"/>
    <n v="1.2"/>
    <n v="0"/>
    <n v="0.16666666666666669"/>
    <n v="0"/>
    <n v="0.2"/>
    <n v="1"/>
    <n v="0.2"/>
    <n v="1.4"/>
    <n v="-930.42499999999995"/>
    <n v="8491.4650000000001"/>
    <n v="1944.08"/>
    <n v="2491.06"/>
    <n v="10982.525"/>
    <n v="10052.1"/>
    <n v="4183.8190476190475"/>
    <n v="3443.2171428571428"/>
    <n v="3088.7695238095239"/>
    <n v="3234.8438095238098"/>
    <n v="313.01974025974027"/>
    <n v="280.79722943722942"/>
  </r>
  <r>
    <x v="2"/>
    <x v="29"/>
    <x v="162"/>
    <n v="95"/>
    <n v="95.375"/>
    <n v="28.009999999999998"/>
    <n v="0.49482327740092824"/>
    <n v="0.51588718314887538"/>
    <n v="13.86"/>
    <n v="0.59"/>
    <n v="13.56"/>
    <n v="1.94"/>
    <n v="29.95"/>
    <n v="-43616.887999999999"/>
    <n v="192932.75399999999"/>
    <n v="8816.3889999999992"/>
    <n v="68568.539999999994"/>
    <n v="261501.29399999999"/>
    <n v="217884.40599999999"/>
    <n v="2741.8222175622541"/>
    <n v="2649.3830144167759"/>
    <n v="2192.0630878112711"/>
    <n v="2022.8860183486238"/>
    <n v="240.85300131061601"/>
    <n v="199.27846252829738"/>
  </r>
  <r>
    <x v="3"/>
    <x v="30"/>
    <x v="163"/>
    <n v="139"/>
    <n v="136.125"/>
    <n v="41.23"/>
    <n v="0.24739267523647834"/>
    <n v="0.43317972350230416"/>
    <n v="10.200000000000001"/>
    <n v="7.66"/>
    <n v="23.369999999999997"/>
    <n v="4.57"/>
    <n v="45.8"/>
    <n v="-53073.485000000001"/>
    <n v="314833.73599999998"/>
    <n v="39847.08"/>
    <n v="78243.865000000005"/>
    <n v="393077.60100000002"/>
    <n v="340004.11599999998"/>
    <n v="2887.6224132231405"/>
    <n v="2594.898225895317"/>
    <n v="2205.0103654729105"/>
    <n v="2312.8281799816345"/>
    <n v="235.8998387177561"/>
    <n v="200.4554877702646"/>
  </r>
  <r>
    <x v="4"/>
    <x v="30"/>
    <x v="164"/>
    <n v="10"/>
    <n v="9.5"/>
    <n v="3.55"/>
    <n v="0.323943661971831"/>
    <n v="0.323943661971831"/>
    <n v="1.1499999999999999"/>
    <n v="0"/>
    <n v="2.4"/>
    <n v="0"/>
    <n v="3.55"/>
    <m/>
    <m/>
    <m/>
    <m/>
    <m/>
    <m/>
    <n v="0"/>
    <n v="0"/>
    <n v="0"/>
    <n v="0"/>
    <n v="0"/>
    <n v="0"/>
  </r>
  <r>
    <x v="2"/>
    <x v="31"/>
    <x v="165"/>
    <n v="113"/>
    <n v="110.75"/>
    <n v="31.1"/>
    <n v="0.23504823151125404"/>
    <n v="0.40900321543408358"/>
    <n v="7.3100000000000005"/>
    <n v="5.41"/>
    <n v="18.380000000000003"/>
    <n v="2.75"/>
    <n v="33.85"/>
    <n v="-54873.754000000001"/>
    <n v="229129.473"/>
    <n v="45924.995999999999"/>
    <n v="77234.807000000001"/>
    <n v="306364.28000000003"/>
    <n v="251490.52600000001"/>
    <n v="2766.2688939051923"/>
    <n v="2351.5962437923254"/>
    <n v="1856.1221670428897"/>
    <n v="2068.8891467268622"/>
    <n v="213.78147670839323"/>
    <n v="168.73837882208088"/>
  </r>
  <r>
    <x v="4"/>
    <x v="32"/>
    <x v="166"/>
    <n v="10"/>
    <n v="9.875"/>
    <n v="3.08"/>
    <n v="0.64285714285714279"/>
    <n v="0.67532467532467533"/>
    <n v="1.98"/>
    <n v="0.1"/>
    <n v="1"/>
    <n v="0"/>
    <n v="3.08"/>
    <n v="-3326"/>
    <n v="30601"/>
    <n v="10406"/>
    <n v="18179"/>
    <n v="48780"/>
    <n v="45453"/>
    <n v="4939.7468354430375"/>
    <n v="3885.9746835443038"/>
    <n v="3549.0632911392404"/>
    <n v="3098.8354430379745"/>
    <n v="353.27042577675491"/>
    <n v="322.64211737629461"/>
  </r>
  <r>
    <x v="2"/>
    <x v="32"/>
    <x v="167"/>
    <n v="97"/>
    <n v="93.25"/>
    <n v="24.79"/>
    <n v="0.39774102460669625"/>
    <n v="0.500605082694635"/>
    <n v="9.86"/>
    <n v="2.5499999999999998"/>
    <n v="12.379999999999999"/>
    <n v="1.88"/>
    <n v="26.669999999999998"/>
    <n v="-37268.392999999996"/>
    <n v="199645.91800000001"/>
    <n v="34757.928"/>
    <n v="59923.540999999997"/>
    <n v="259569.459"/>
    <n v="222301.06599999999"/>
    <n v="2783.5866916890081"/>
    <n v="2410.8475174262735"/>
    <n v="2011.1864664879354"/>
    <n v="2140.9749919571045"/>
    <n v="219.16795612966123"/>
    <n v="182.83513331708502"/>
  </r>
  <r>
    <x v="1"/>
    <x v="33"/>
    <x v="168"/>
    <n v="58"/>
    <n v="58.25"/>
    <n v="15.84"/>
    <n v="0.16161616161616163"/>
    <n v="0.44191919191919193"/>
    <n v="2.56"/>
    <n v="4.4399999999999995"/>
    <n v="8.84"/>
    <n v="1.46"/>
    <n v="17.3"/>
    <n v="-18854.643"/>
    <n v="123043.73699999999"/>
    <n v="14416.228999999999"/>
    <n v="37222.576000000001"/>
    <n v="160266.31299999999"/>
    <n v="141411.67000000001"/>
    <n v="2751.3530128755365"/>
    <n v="2503.8641030042918"/>
    <n v="2180.1792446351933"/>
    <n v="2112.3388326180257"/>
    <n v="227.62400936402653"/>
    <n v="198.19811314865393"/>
  </r>
  <r>
    <x v="1"/>
    <x v="34"/>
    <x v="94"/>
    <n v="44"/>
    <n v="42.125"/>
    <n v="12.17"/>
    <n v="0.51684470008216932"/>
    <n v="0.59901396877567792"/>
    <n v="6.29"/>
    <n v="1"/>
    <n v="4.88"/>
    <n v="0.84"/>
    <n v="13.01"/>
    <n v="-14945.194"/>
    <n v="86123.601999999999"/>
    <n v="8371.92"/>
    <n v="25530.562000000002"/>
    <n v="111654.164"/>
    <n v="96708.97"/>
    <n v="2650.5439525222555"/>
    <n v="2451.8040118694362"/>
    <n v="2097.0219584569732"/>
    <n v="2044.4771988130562"/>
    <n v="222.89127380631237"/>
    <n v="190.63835985972483"/>
  </r>
  <r>
    <x v="4"/>
    <x v="35"/>
    <x v="169"/>
    <n v="24"/>
    <n v="23.625"/>
    <n v="10.19"/>
    <n v="0.13248282630029443"/>
    <n v="0.13248282630029443"/>
    <n v="1.35"/>
    <n v="0"/>
    <n v="8.84"/>
    <n v="0.4"/>
    <n v="10.59"/>
    <n v="-10253.696"/>
    <n v="58508.891000000003"/>
    <n v="9184.1859999999997"/>
    <n v="18201.241000000002"/>
    <n v="76710.131999999998"/>
    <n v="66456.436000000002"/>
    <n v="3246.9897142857144"/>
    <n v="2858.2411005291005"/>
    <n v="2424.2222222222222"/>
    <n v="2476.5668148148147"/>
    <n v="259.84010004810006"/>
    <n v="220.38383838383837"/>
  </r>
  <r>
    <x v="4"/>
    <x v="36"/>
    <x v="170"/>
    <n v="19"/>
    <n v="18.25"/>
    <n v="4.9499999999999993"/>
    <n v="0.47474747474747481"/>
    <n v="0.66666666666666674"/>
    <n v="2.35"/>
    <n v="0.95"/>
    <n v="1.65"/>
    <n v="1.2"/>
    <n v="6.1499999999999995"/>
    <n v="-6314.37"/>
    <n v="46191.514000000003"/>
    <n v="5967"/>
    <n v="11562.396000000001"/>
    <n v="57753.91"/>
    <n v="51439.54"/>
    <n v="3164.5978082191782"/>
    <n v="2837.638904109589"/>
    <n v="2491.6460273972602"/>
    <n v="2531.0418630136987"/>
    <n v="257.96717310087172"/>
    <n v="226.51327521793274"/>
  </r>
  <r>
    <x v="4"/>
    <x v="37"/>
    <x v="171"/>
    <n v="27"/>
    <n v="24.875"/>
    <n v="8.4600000000000009"/>
    <n v="0.23640661938534277"/>
    <n v="0.53546099290780136"/>
    <n v="2"/>
    <n v="2.5300000000000002"/>
    <n v="3.93"/>
    <n v="0"/>
    <n v="8.4600000000000009"/>
    <n v="-6902.6139999999996"/>
    <n v="67196.92"/>
    <n v="9483.9920000000002"/>
    <n v="15060.009"/>
    <n v="82256.929000000004"/>
    <n v="75354.315000000002"/>
    <n v="3306.8112160804021"/>
    <n v="2925.5452060301509"/>
    <n v="2648.0531859296484"/>
    <n v="2701.3837185929647"/>
    <n v="265.95865509365007"/>
    <n v="240.73210781178622"/>
  </r>
  <r>
    <x v="4"/>
    <x v="38"/>
    <x v="172"/>
    <n v="24"/>
    <n v="22.75"/>
    <n v="7.46"/>
    <n v="0.26809651474530832"/>
    <n v="0.36193029490616624"/>
    <n v="2"/>
    <n v="0.7"/>
    <n v="4.76"/>
    <n v="1.06"/>
    <n v="8.52"/>
    <n v="-6902.6139999999996"/>
    <n v="67196.92"/>
    <m/>
    <n v="15060.009"/>
    <n v="82256.929000000004"/>
    <n v="75354.315000000002"/>
    <n v="3615.689186813187"/>
    <n v="3615.689186813187"/>
    <n v="3312.2775824175824"/>
    <n v="2953.7107692307691"/>
    <n v="328.69901698301697"/>
    <n v="301.11614385614388"/>
  </r>
  <r>
    <x v="4"/>
    <x v="38"/>
    <x v="173"/>
    <n v="7"/>
    <n v="6.25"/>
    <n v="2.9"/>
    <n v="0.34482758620689657"/>
    <n v="0.65517241379310343"/>
    <n v="1"/>
    <n v="0.9"/>
    <n v="1"/>
    <n v="0"/>
    <n v="2.9"/>
    <n v="-1453"/>
    <n v="28559"/>
    <m/>
    <n v="2521"/>
    <n v="31080"/>
    <n v="29627"/>
    <n v="4972.8"/>
    <n v="4972.8"/>
    <n v="4740.32"/>
    <n v="4569.4399999999996"/>
    <n v="452.07272727272726"/>
    <n v="430.93818181818182"/>
  </r>
  <r>
    <x v="4"/>
    <x v="39"/>
    <x v="153"/>
    <n v="21"/>
    <n v="20.75"/>
    <n v="5"/>
    <n v="0.2"/>
    <n v="0.4"/>
    <n v="1"/>
    <n v="1"/>
    <n v="3"/>
    <n v="1"/>
    <n v="6"/>
    <n v="-18118.216"/>
    <n v="48944.476000000002"/>
    <n v="3566.558"/>
    <n v="13429.591"/>
    <n v="62374.067000000003"/>
    <n v="44255.851000000002"/>
    <n v="3005.9791325301208"/>
    <n v="2834.0968192771088"/>
    <n v="1960.9297831325305"/>
    <n v="2358.7699277108436"/>
    <n v="257.64516538882805"/>
    <n v="178.26634392113914"/>
  </r>
  <r>
    <x v="4"/>
    <x v="40"/>
    <x v="131"/>
    <n v="28"/>
    <n v="26.375"/>
    <n v="10.190000000000001"/>
    <n v="0.34249263984298328"/>
    <n v="0.57114818449460247"/>
    <n v="3.49"/>
    <n v="2.33"/>
    <n v="4.37"/>
    <n v="2.37"/>
    <n v="12.560000000000002"/>
    <n v="-11028.041999999999"/>
    <n v="81427.664999999994"/>
    <n v="7224"/>
    <n v="14987.803"/>
    <n v="96415.467999999993"/>
    <n v="85387.426000000007"/>
    <n v="3655.5627677725115"/>
    <n v="3381.6670331753553"/>
    <n v="2963.5422180094788"/>
    <n v="3087.3048341232225"/>
    <n v="307.42427574321414"/>
    <n v="269.4129289099526"/>
  </r>
  <r>
    <x v="0"/>
    <x v="41"/>
    <x v="174"/>
    <n v="72"/>
    <n v="71.375"/>
    <n v="16.130000000000003"/>
    <n v="6.1996280223186602E-2"/>
    <n v="0.23744575325480469"/>
    <n v="1"/>
    <n v="2.83"/>
    <n v="12.3"/>
    <n v="1.38"/>
    <n v="17.510000000000002"/>
    <n v="-24980.29"/>
    <n v="137920.01800000001"/>
    <n v="24257.112000000001"/>
    <n v="44004.737000000001"/>
    <n v="181924.755"/>
    <n v="156944.465"/>
    <n v="2548.8582136602454"/>
    <n v="2209.0037548161122"/>
    <n v="1859.0172049036778"/>
    <n v="1932.3294991243433"/>
    <n v="200.81852316510111"/>
    <n v="169.00156408215253"/>
  </r>
  <r>
    <x v="2"/>
    <x v="41"/>
    <x v="175"/>
    <n v="96"/>
    <n v="97.25"/>
    <n v="25.700000000000003"/>
    <n v="0.10505836575875487"/>
    <n v="0.17509727626459143"/>
    <n v="2.7"/>
    <n v="1.8"/>
    <n v="21.200000000000003"/>
    <n v="3.1"/>
    <n v="28.800000000000004"/>
    <n v="-36763.368999999999"/>
    <n v="206883.073"/>
    <n v="44583.983999999997"/>
    <n v="74791.248999999996"/>
    <n v="281674.32199999999"/>
    <n v="244910.95300000001"/>
    <n v="2896.3940565552698"/>
    <n v="2437.9469203084832"/>
    <n v="2059.9174190231365"/>
    <n v="2127.3323701799486"/>
    <n v="221.6315382098621"/>
    <n v="187.26521991119424"/>
  </r>
  <r>
    <x v="1"/>
    <x v="41"/>
    <x v="176"/>
    <n v="46"/>
    <n v="43.75"/>
    <n v="12.43"/>
    <n v="0.1415929203539823"/>
    <n v="0.29283990345937244"/>
    <n v="1.76"/>
    <n v="1.88"/>
    <n v="8.7899999999999991"/>
    <n v="2"/>
    <n v="14.43"/>
    <n v="-15828.445"/>
    <n v="87204.668999999994"/>
    <n v="25460.22"/>
    <n v="46079.648999999998"/>
    <n v="133284.318"/>
    <n v="117455.87300000001"/>
    <n v="3046.4986971428571"/>
    <n v="2464.5508114285713"/>
    <n v="2102.757782857143"/>
    <n v="1993.2495771428571"/>
    <n v="224.05007376623374"/>
    <n v="191.15979844155845"/>
  </r>
  <r>
    <x v="2"/>
    <x v="41"/>
    <x v="177"/>
    <n v="102"/>
    <n v="102.375"/>
    <n v="29.09"/>
    <n v="0.23031969749054659"/>
    <n v="0.41320041251289102"/>
    <n v="6.7"/>
    <n v="5.32"/>
    <n v="17.07"/>
    <n v="0.75"/>
    <n v="29.84"/>
    <n v="-34189.569000000003"/>
    <n v="223012.70300000001"/>
    <n v="35379.383999999998"/>
    <n v="65364.853000000003"/>
    <n v="288377.55599999998"/>
    <n v="254187.98699999999"/>
    <n v="2816.8747838827835"/>
    <n v="2471.2886153846152"/>
    <n v="2137.3245714285713"/>
    <n v="2178.3902612942616"/>
    <n v="224.6626013986014"/>
    <n v="194.30223376623374"/>
  </r>
  <r>
    <x v="4"/>
    <x v="41"/>
    <x v="178"/>
    <n v="17"/>
    <n v="16.25"/>
    <n v="5.13"/>
    <n v="0.17543859649122809"/>
    <n v="0.27290448343079921"/>
    <n v="0.9"/>
    <n v="0.5"/>
    <n v="3.73"/>
    <n v="0.52"/>
    <n v="5.65"/>
    <n v="-4560.942"/>
    <n v="38252.428"/>
    <n v="3369.828"/>
    <n v="8561.8850000000002"/>
    <n v="46814.313000000002"/>
    <n v="42253.370999999999"/>
    <n v="2880.8807999999999"/>
    <n v="2673.5067692307694"/>
    <n v="2392.8334153846154"/>
    <n v="2353.9955692307694"/>
    <n v="243.04606993006993"/>
    <n v="217.5303104895105"/>
  </r>
  <r>
    <x v="1"/>
    <x v="42"/>
    <x v="179"/>
    <n v="37"/>
    <n v="34.375"/>
    <n v="12"/>
    <n v="0.41416666666666674"/>
    <n v="0.41416666666666674"/>
    <n v="4.9700000000000006"/>
    <n v="0"/>
    <n v="7.0299999999999994"/>
    <n v="0.5"/>
    <n v="12.5"/>
    <n v="-13145.886"/>
    <n v="90016.85"/>
    <n v="15399.147999999999"/>
    <n v="26480.49"/>
    <n v="116497.34"/>
    <n v="103351.454"/>
    <n v="3389.0135272727271"/>
    <n v="2941.0383127272726"/>
    <n v="2558.6125381818183"/>
    <n v="2618.672"/>
    <n v="267.36711933884294"/>
    <n v="232.60113983471075"/>
  </r>
  <r>
    <x v="4"/>
    <x v="43"/>
    <x v="180"/>
    <n v="1"/>
    <n v="1"/>
    <n v="1.0900000000000001"/>
    <n v="0.21100917431192659"/>
    <n v="0.39449541284403672"/>
    <n v="0.23"/>
    <n v="0.2"/>
    <n v="0.66"/>
    <n v="0.3"/>
    <n v="1.3900000000000001"/>
    <n v="0"/>
    <n v="12551"/>
    <m/>
    <n v="44"/>
    <n v="12595"/>
    <n v="12595"/>
    <n v="12595"/>
    <n v="12595"/>
    <n v="12595"/>
    <n v="12551"/>
    <n v="1145"/>
    <n v="1145"/>
  </r>
  <r>
    <x v="4"/>
    <x v="44"/>
    <x v="181"/>
    <n v="29"/>
    <n v="27.875"/>
    <n v="8.5"/>
    <n v="0.35294117647058826"/>
    <n v="0.47058823529411764"/>
    <n v="3"/>
    <n v="1"/>
    <n v="4.5"/>
    <n v="1.75"/>
    <n v="10.25"/>
    <n v="-14917.630999999999"/>
    <n v="69514.350000000006"/>
    <n v="9711.4320000000007"/>
    <n v="20603.652999999998"/>
    <n v="90118.002999999997"/>
    <n v="75200.372000000003"/>
    <n v="3232.9328430493274"/>
    <n v="2884.5406636771299"/>
    <n v="2349.3790134529149"/>
    <n v="2493.7883408071752"/>
    <n v="262.23096942519362"/>
    <n v="213.57991031390137"/>
  </r>
  <r>
    <x v="4"/>
    <x v="45"/>
    <x v="182"/>
    <n v="8"/>
    <n v="5.5"/>
    <n v="1.4000000000000001"/>
    <n v="0"/>
    <n v="0.14285714285714285"/>
    <n v="0"/>
    <n v="0.2"/>
    <n v="1.2000000000000002"/>
    <n v="0"/>
    <n v="1.4000000000000001"/>
    <m/>
    <m/>
    <m/>
    <m/>
    <m/>
    <m/>
    <n v="0"/>
    <n v="0"/>
    <n v="0"/>
    <n v="0"/>
    <n v="0"/>
    <n v="0"/>
  </r>
  <r>
    <x v="1"/>
    <x v="45"/>
    <x v="183"/>
    <n v="36"/>
    <n v="31.875"/>
    <n v="12.92"/>
    <n v="0.19582043343653252"/>
    <n v="0.56424148606811142"/>
    <n v="2.5300000000000002"/>
    <n v="4.76"/>
    <n v="5.63"/>
    <n v="0.69"/>
    <n v="13.61"/>
    <n v="-11976.82"/>
    <n v="91872.826000000001"/>
    <n v="10958.628000000001"/>
    <n v="20665.794999999998"/>
    <n v="112538.621"/>
    <n v="100561.80100000001"/>
    <n v="3530.6234039215688"/>
    <n v="3186.8233098039218"/>
    <n v="2811.0799372549022"/>
    <n v="2882.2847372549022"/>
    <n v="289.71120998217469"/>
    <n v="255.55272156862748"/>
  </r>
  <r>
    <x v="3"/>
    <x v="45"/>
    <x v="184"/>
    <n v="186"/>
    <n v="173.375"/>
    <n v="49.11"/>
    <n v="0.32152311138261047"/>
    <n v="0.66687029118305841"/>
    <n v="15.790000000000001"/>
    <n v="16.96"/>
    <n v="16.36"/>
    <n v="3.01"/>
    <n v="52.12"/>
    <n v="-68191.357999999993"/>
    <n v="375300.71799999999"/>
    <n v="65123.728000000003"/>
    <n v="108046.129"/>
    <n v="483346.84700000001"/>
    <n v="415155.489"/>
    <n v="2787.8693410237925"/>
    <n v="2412.2458197548667"/>
    <n v="2018.9286863734678"/>
    <n v="2164.6760951694305"/>
    <n v="219.29507452316969"/>
    <n v="183.53897148849708"/>
  </r>
  <r>
    <x v="4"/>
    <x v="46"/>
    <x v="185"/>
    <n v="5"/>
    <n v="5"/>
    <n v="1.73"/>
    <n v="0"/>
    <n v="0.13294797687861273"/>
    <n v="0"/>
    <n v="0.23"/>
    <n v="1.5"/>
    <n v="0"/>
    <n v="1.73"/>
    <n v="-1578.779"/>
    <n v="14494.166999999999"/>
    <n v="1501.5239999999999"/>
    <n v="2175.83"/>
    <n v="16669.996999999999"/>
    <n v="15091.218000000001"/>
    <n v="3333.9993999999997"/>
    <n v="3033.6945999999998"/>
    <n v="2717.9388000000004"/>
    <n v="2898.8334"/>
    <n v="275.79041818181815"/>
    <n v="247.08534545454549"/>
  </r>
  <r>
    <x v="2"/>
    <x v="46"/>
    <x v="186"/>
    <n v="98"/>
    <n v="95.625"/>
    <n v="28.130000000000003"/>
    <n v="0.1066477070742979"/>
    <n v="0.24884464984002841"/>
    <n v="3"/>
    <n v="4"/>
    <n v="21.130000000000003"/>
    <n v="2.85"/>
    <n v="30.980000000000004"/>
    <n v="-29847.976999999999"/>
    <n v="221196.35800000001"/>
    <n v="34750.703999999998"/>
    <n v="59746.987999999998"/>
    <n v="280943.34600000002"/>
    <n v="251095.36900000001"/>
    <n v="2937.9696313725494"/>
    <n v="2574.5635764705885"/>
    <n v="2262.4278692810458"/>
    <n v="2313.1645281045753"/>
    <n v="234.05123422459894"/>
    <n v="205.67526084373142"/>
  </r>
  <r>
    <x v="0"/>
    <x v="47"/>
    <x v="187"/>
    <n v="72"/>
    <n v="72.75"/>
    <n v="21.09"/>
    <n v="0.24940730203888101"/>
    <n v="0.45139876718824085"/>
    <n v="5.2600000000000007"/>
    <n v="4.26"/>
    <n v="11.57"/>
    <n v="0.56000000000000005"/>
    <n v="21.65"/>
    <n v="-31670.602999999999"/>
    <n v="151025.337"/>
    <n v="11545"/>
    <n v="39637.186999999998"/>
    <n v="190662.524"/>
    <n v="158991.921"/>
    <n v="2620.79070790378"/>
    <n v="2462.0965498281789"/>
    <n v="2026.7618006872854"/>
    <n v="2075.9496494845362"/>
    <n v="223.82695907528898"/>
    <n v="184.25107278975321"/>
  </r>
  <r>
    <x v="1"/>
    <x v="47"/>
    <x v="188"/>
    <n v="58"/>
    <n v="57.5"/>
    <n v="14.39"/>
    <n v="0.16608756080611536"/>
    <n v="0.44127866574009733"/>
    <n v="2.39"/>
    <n v="3.9600000000000004"/>
    <n v="8.0399999999999991"/>
    <n v="0"/>
    <n v="14.39"/>
    <n v="-19854.766"/>
    <n v="75777.917000000001"/>
    <n v="552"/>
    <n v="18910.382000000001"/>
    <n v="94688.298999999999"/>
    <n v="74833.532999999996"/>
    <n v="1646.7530260869564"/>
    <n v="1637.1530260869565"/>
    <n v="1291.8527478260869"/>
    <n v="1317.8768173913043"/>
    <n v="148.83209328063242"/>
    <n v="117.44115889328063"/>
  </r>
  <r>
    <x v="2"/>
    <x v="48"/>
    <x v="189"/>
    <n v="118"/>
    <n v="118.5"/>
    <n v="31.57"/>
    <n v="0.18181818181818182"/>
    <n v="0.30535318340196388"/>
    <n v="5.74"/>
    <n v="3.9"/>
    <n v="21.93"/>
    <n v="2.75"/>
    <n v="34.32"/>
    <n v="-35736.173999999999"/>
    <n v="204902.386"/>
    <n v="14424.06"/>
    <n v="42222.906000000003"/>
    <n v="247125.29199999999"/>
    <n v="211389.11799999999"/>
    <n v="2085.4455021097046"/>
    <n v="1963.7234767932489"/>
    <n v="1662.152388185654"/>
    <n v="1729.13405907173"/>
    <n v="178.52031607211353"/>
    <n v="151.10476256233218"/>
  </r>
  <r>
    <x v="2"/>
    <x v="48"/>
    <x v="190"/>
    <n v="119"/>
    <n v="120"/>
    <n v="33.06"/>
    <n v="0.25710828796128249"/>
    <n v="0.5849969751966122"/>
    <n v="8.5"/>
    <n v="10.84"/>
    <n v="13.72"/>
    <n v="2"/>
    <n v="35.06"/>
    <n v="-43125.851000000002"/>
    <n v="241576.09400000001"/>
    <n v="31700.58"/>
    <n v="67076.764999999999"/>
    <n v="308652.859"/>
    <n v="265527.00799999997"/>
    <n v="2572.1071583333332"/>
    <n v="2307.9356583333333"/>
    <n v="1948.5535666666663"/>
    <n v="2013.1341166666668"/>
    <n v="209.81233257575758"/>
    <n v="177.1412333333333"/>
  </r>
  <r>
    <x v="1"/>
    <x v="48"/>
    <x v="191"/>
    <n v="59"/>
    <n v="60.25"/>
    <n v="19.920000000000002"/>
    <n v="0.17821285140562246"/>
    <n v="0.48744979919678716"/>
    <n v="3.55"/>
    <n v="6.16"/>
    <n v="10.210000000000001"/>
    <n v="1.79"/>
    <n v="21.71"/>
    <n v="-46647.084999999999"/>
    <n v="234841.09899999999"/>
    <n v="18609.082999999999"/>
    <n v="48106.728999999999"/>
    <n v="282947.82799999998"/>
    <n v="236300.74299999999"/>
    <n v="4696.2295103734432"/>
    <n v="4387.365062240664"/>
    <n v="3613.1395850622403"/>
    <n v="3897.7775767634853"/>
    <n v="398.85136929460583"/>
    <n v="328.46723500565821"/>
  </r>
  <r>
    <x v="2"/>
    <x v="48"/>
    <x v="31"/>
    <n v="117"/>
    <n v="118.125"/>
    <n v="31.299999999999997"/>
    <n v="0.2111821086261981"/>
    <n v="0.35495207667731632"/>
    <n v="6.61"/>
    <n v="4.5"/>
    <n v="20.189999999999998"/>
    <n v="2.75"/>
    <n v="34.049999999999997"/>
    <n v="-23582.597000000002"/>
    <n v="156770.54500000001"/>
    <n v="39551.315999999999"/>
    <n v="68272.206000000006"/>
    <n v="225042.75099999999"/>
    <n v="201460.15400000001"/>
    <n v="1905.1238179894178"/>
    <n v="1570.2978624338625"/>
    <n v="1370.6568296296298"/>
    <n v="1327.1580529100531"/>
    <n v="142.75435113035113"/>
    <n v="124.60516632996634"/>
  </r>
  <r>
    <x v="3"/>
    <x v="48"/>
    <x v="192"/>
    <n v="125"/>
    <n v="126.625"/>
    <n v="35.57"/>
    <n v="0.36350857464155184"/>
    <n v="0.69693561990441377"/>
    <n v="12.93"/>
    <n v="11.859999999999998"/>
    <n v="10.780000000000001"/>
    <n v="2.5"/>
    <n v="38.07"/>
    <n v="-45509.156000000003"/>
    <n v="272499.44099999999"/>
    <n v="25649.375"/>
    <n v="56905.887000000002"/>
    <n v="329405.32799999998"/>
    <n v="283896.17200000002"/>
    <n v="2601.4241105626847"/>
    <n v="2398.8624126357354"/>
    <n v="2039.4613780848965"/>
    <n v="2152.0192773938793"/>
    <n v="218.07840114870322"/>
    <n v="185.40557982589968"/>
  </r>
  <r>
    <x v="4"/>
    <x v="49"/>
    <x v="193"/>
    <n v="21"/>
    <n v="20.375"/>
    <n v="8.370000000000001"/>
    <n v="0.13022700119474312"/>
    <n v="0.52210274790919953"/>
    <n v="1.0900000000000001"/>
    <n v="3.2800000000000002"/>
    <n v="4"/>
    <n v="1.5"/>
    <n v="9.8699999999999992"/>
    <n v="-9584.1869999999999"/>
    <n v="69492.239000000001"/>
    <n v="5230.7960000000003"/>
    <n v="12985.31"/>
    <n v="82477.548999999999"/>
    <n v="72893.361999999994"/>
    <n v="4047.9778650306748"/>
    <n v="3791.2516809815947"/>
    <n v="3320.8621349693249"/>
    <n v="3410.6620368098161"/>
    <n v="344.65924372559954"/>
    <n v="301.89655772448407"/>
  </r>
  <r>
    <x v="4"/>
    <x v="50"/>
    <x v="176"/>
    <n v="28"/>
    <n v="24.75"/>
    <n v="7.45"/>
    <n v="0.13422818791946309"/>
    <n v="0.13422818791946309"/>
    <n v="1"/>
    <n v="0"/>
    <n v="6.45"/>
    <n v="0.56000000000000005"/>
    <n v="8.01"/>
    <n v="-9671.77"/>
    <n v="49200.250999999997"/>
    <n v="4623.2449999999999"/>
    <n v="12328.584999999999"/>
    <n v="61528.836000000003"/>
    <n v="51857.065999999999"/>
    <n v="2486.0135757575758"/>
    <n v="2299.215797979798"/>
    <n v="1908.437212121212"/>
    <n v="1987.8889292929291"/>
    <n v="209.01961799816345"/>
    <n v="173.49429201101927"/>
  </r>
  <r>
    <x v="0"/>
    <x v="51"/>
    <x v="194"/>
    <n v="89"/>
    <n v="89.125"/>
    <n v="29.31"/>
    <n v="0.36267485499829411"/>
    <n v="0.53599454111224842"/>
    <n v="10.629999999999999"/>
    <n v="5.08"/>
    <n v="13.6"/>
    <n v="1.56"/>
    <n v="30.869999999999997"/>
    <n v="-39906.26"/>
    <n v="218446.09400000001"/>
    <n v="22442.076000000001"/>
    <n v="53531.648999999998"/>
    <n v="271977.74300000002"/>
    <n v="232071.48300000001"/>
    <n v="3051.6436802244043"/>
    <n v="2799.8391809256664"/>
    <n v="2352.08310799439"/>
    <n v="2451.0080673211783"/>
    <n v="254.53083462960603"/>
    <n v="213.82573709039909"/>
  </r>
  <r>
    <x v="0"/>
    <x v="52"/>
    <x v="195"/>
    <n v="70"/>
    <n v="68.875"/>
    <n v="32.409999999999997"/>
    <n v="0.10305461277383524"/>
    <n v="0.29990743597655045"/>
    <n v="3.34"/>
    <n v="6.38"/>
    <n v="22.689999999999998"/>
    <n v="1.1599999999999999"/>
    <n v="33.569999999999993"/>
    <n v="-14548.905000000001"/>
    <n v="168356.4"/>
    <n v="19441.388999999999"/>
    <n v="49363.902999999998"/>
    <n v="217720.30300000001"/>
    <n v="203171.39799999999"/>
    <n v="3161.0933284936482"/>
    <n v="2878.8227078039931"/>
    <n v="2667.5863375680578"/>
    <n v="2444.3760435571685"/>
    <n v="261.71115525490848"/>
    <n v="242.50784886982345"/>
  </r>
  <r>
    <x v="1"/>
    <x v="52"/>
    <x v="196"/>
    <n v="44"/>
    <n v="43.625"/>
    <n v="13.6"/>
    <n v="0.13235294117647059"/>
    <n v="0.4602941176470588"/>
    <n v="1.8"/>
    <n v="4.46"/>
    <n v="7.34"/>
    <n v="0.25"/>
    <n v="13.85"/>
    <n v="-8940.4719999999998"/>
    <n v="77710.231"/>
    <n v="13620.1"/>
    <n v="27723.891"/>
    <n v="105434.122"/>
    <n v="96493.65"/>
    <n v="2416.8280114613181"/>
    <n v="2104.6194154727791"/>
    <n v="1899.6802292263608"/>
    <n v="1781.323346704871"/>
    <n v="191.32903777025265"/>
    <n v="172.6982026569419"/>
  </r>
  <r>
    <x v="1"/>
    <x v="53"/>
    <x v="197"/>
    <n v="40"/>
    <n v="38.25"/>
    <n v="14.4"/>
    <n v="0.25416666666666665"/>
    <n v="0.55972222222222223"/>
    <n v="3.66"/>
    <n v="4.4000000000000004"/>
    <n v="6.34"/>
    <n v="0.88"/>
    <n v="15.280000000000001"/>
    <n v="-23752.264999999999"/>
    <n v="111274.004"/>
    <n v="15452.429"/>
    <n v="25307.05"/>
    <n v="136581.054"/>
    <n v="112828.789"/>
    <n v="3570.7465098039215"/>
    <n v="3166.7614379084966"/>
    <n v="2545.7871895424837"/>
    <n v="2909.1242875816993"/>
    <n v="287.88740344622698"/>
    <n v="231.43519904931671"/>
  </r>
  <r>
    <x v="0"/>
    <x v="54"/>
    <x v="198"/>
    <n v="73"/>
    <n v="74.375"/>
    <n v="25.2"/>
    <n v="0.25992063492063494"/>
    <n v="0.29960317460317459"/>
    <n v="6.55"/>
    <n v="1"/>
    <n v="17.649999999999999"/>
    <n v="1"/>
    <n v="26.2"/>
    <n v="-44328.373"/>
    <n v="187717.71400000001"/>
    <n v="24552"/>
    <n v="57557.033000000003"/>
    <n v="245274.747"/>
    <n v="200946.37400000001"/>
    <n v="3297.8117243697479"/>
    <n v="2967.7008000000001"/>
    <n v="2371.6890621848743"/>
    <n v="2523.9356504201683"/>
    <n v="269.79098181818182"/>
    <n v="215.6080965622613"/>
  </r>
  <r>
    <x v="2"/>
    <x v="54"/>
    <x v="197"/>
    <n v="99"/>
    <n v="99.875"/>
    <n v="33.14"/>
    <n v="5.2806276403138203E-2"/>
    <n v="7.9963789981894989E-2"/>
    <n v="1.75"/>
    <n v="0.9"/>
    <n v="30.490000000000002"/>
    <n v="2.75"/>
    <n v="35.89"/>
    <n v="-69491.991999999998"/>
    <n v="197645.465"/>
    <n v="71188"/>
    <n v="111134.068"/>
    <n v="308779.533"/>
    <n v="239287.541"/>
    <n v="3091.6599048811013"/>
    <n v="2378.8889411764703"/>
    <n v="1683.0992841051313"/>
    <n v="1978.928310387985"/>
    <n v="216.26263101604275"/>
    <n v="153.00902582773921"/>
  </r>
  <r>
    <x v="2"/>
    <x v="55"/>
    <x v="199"/>
    <n v="96"/>
    <n v="98.25"/>
    <n v="29.23"/>
    <n v="0.30790283954840919"/>
    <n v="0.65001710571330829"/>
    <n v="9"/>
    <n v="10"/>
    <n v="10.23"/>
    <n v="2.88"/>
    <n v="32.11"/>
    <n v="-43133.928999999996"/>
    <n v="207062.40700000001"/>
    <n v="33399.995999999999"/>
    <n v="70155.793999999994"/>
    <n v="277218.201"/>
    <n v="234084.272"/>
    <n v="2821.5592977099236"/>
    <n v="2481.6102290076337"/>
    <n v="2042.5880508905855"/>
    <n v="2107.5054147582696"/>
    <n v="225.6009299097849"/>
    <n v="185.68982280823505"/>
  </r>
  <r>
    <x v="4"/>
    <x v="56"/>
    <x v="200"/>
    <n v="26"/>
    <n v="26.125"/>
    <n v="10.560000000000002"/>
    <n v="0"/>
    <n v="2.8409090909090908E-2"/>
    <n v="0"/>
    <n v="0.30000000000000004"/>
    <n v="10.260000000000002"/>
    <n v="0"/>
    <n v="10.560000000000002"/>
    <n v="-8148.835"/>
    <n v="95378.154999999999"/>
    <n v="0"/>
    <n v="845.6"/>
    <n v="96223.755000000005"/>
    <n v="88074.92"/>
    <n v="3683.2059330143543"/>
    <n v="3683.2059330143543"/>
    <n v="3371.2888038277511"/>
    <n v="3650.8384688995216"/>
    <n v="334.83690300130496"/>
    <n v="306.48080034797738"/>
  </r>
  <r>
    <x v="4"/>
    <x v="57"/>
    <x v="201"/>
    <n v="30"/>
    <n v="29.25"/>
    <n v="10.01"/>
    <n v="0.51448551448551449"/>
    <n v="0.55844155844155841"/>
    <n v="5.1499999999999995"/>
    <n v="0.44"/>
    <n v="4.42"/>
    <n v="0.9"/>
    <n v="10.91"/>
    <n v="-2473.8519999999999"/>
    <n v="83676.345000000001"/>
    <n v="8113.0559999999996"/>
    <n v="26342.749"/>
    <n v="110019.094"/>
    <n v="107545.242"/>
    <n v="3761.3365470085469"/>
    <n v="3483.9671111111111"/>
    <n v="3399.3909743589743"/>
    <n v="2860.7297435897435"/>
    <n v="316.72428282828281"/>
    <n v="309.03554312354311"/>
  </r>
  <r>
    <x v="1"/>
    <x v="58"/>
    <x v="169"/>
    <n v="34"/>
    <n v="33.625"/>
    <n v="11.84"/>
    <n v="0.24746621621621623"/>
    <n v="0.58783783783783794"/>
    <n v="2.93"/>
    <n v="4.03"/>
    <n v="4.88"/>
    <n v="1"/>
    <n v="12.84"/>
    <n v="-9283.6419999999998"/>
    <n v="87781.475000000006"/>
    <n v="9193.6"/>
    <n v="39941.595000000001"/>
    <n v="127723.07"/>
    <n v="118439.428"/>
    <n v="3798.4556133828996"/>
    <n v="3525.04"/>
    <n v="3248.9465576208177"/>
    <n v="2610.6014869888477"/>
    <n v="320.4581818181818"/>
    <n v="295.35877796552887"/>
  </r>
  <r>
    <x v="4"/>
    <x v="58"/>
    <x v="202"/>
    <n v="21"/>
    <n v="21"/>
    <n v="7.9599999999999991"/>
    <n v="0.40954773869346733"/>
    <n v="0.57286432160804024"/>
    <n v="3.26"/>
    <n v="1.3"/>
    <n v="3.4"/>
    <n v="0.5"/>
    <n v="8.4599999999999991"/>
    <n v="-6056.509"/>
    <n v="47002.858999999997"/>
    <n v="5689.98"/>
    <n v="14293.788"/>
    <n v="61296.646999999997"/>
    <n v="55240.137999999999"/>
    <n v="2918.8879523809524"/>
    <n v="2647.9365238095238"/>
    <n v="2359.5313333333334"/>
    <n v="2238.2313809523807"/>
    <n v="240.72150216450217"/>
    <n v="214.5028484848485"/>
  </r>
  <r>
    <x v="1"/>
    <x v="59"/>
    <x v="203"/>
    <n v="46"/>
    <n v="43.25"/>
    <n v="14.29"/>
    <n v="0.38208537438768364"/>
    <n v="0.550034989503149"/>
    <n v="5.4599999999999991"/>
    <n v="2.4"/>
    <n v="6.43"/>
    <n v="1"/>
    <n v="15.29"/>
    <n v="-19777.692999999999"/>
    <n v="102069.989"/>
    <n v="22962.743999999999"/>
    <n v="44916.527999999998"/>
    <n v="146986.51699999999"/>
    <n v="127208.82399999999"/>
    <n v="3398.5321849710981"/>
    <n v="2867.6016878612713"/>
    <n v="2410.3139884393063"/>
    <n v="2359.9997456647397"/>
    <n v="260.69106253284286"/>
    <n v="219.11945349448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521ED2-38F0-460E-BB28-0ED3894CDDB5}" name="PivotTable3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C209" firstHeaderRow="0" firstDataRow="1" firstDataCol="1" rowPageCount="2" colPageCount="1"/>
  <pivotFields count="25">
    <pivotField axis="axisPage" showAll="0">
      <items count="6">
        <item x="4"/>
        <item x="3"/>
        <item x="1"/>
        <item x="0"/>
        <item x="2"/>
        <item t="default"/>
      </items>
    </pivotField>
    <pivotField axis="axisPage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axis="axisRow" showAll="0">
      <items count="205">
        <item x="63"/>
        <item x="83"/>
        <item x="124"/>
        <item x="93"/>
        <item x="169"/>
        <item x="64"/>
        <item x="94"/>
        <item x="65"/>
        <item x="189"/>
        <item x="0"/>
        <item x="128"/>
        <item x="143"/>
        <item x="190"/>
        <item x="1"/>
        <item x="95"/>
        <item x="66"/>
        <item x="148"/>
        <item x="166"/>
        <item x="2"/>
        <item x="151"/>
        <item x="135"/>
        <item x="3"/>
        <item x="67"/>
        <item x="84"/>
        <item x="4"/>
        <item x="5"/>
        <item x="152"/>
        <item x="153"/>
        <item x="68"/>
        <item x="199"/>
        <item x="149"/>
        <item x="96"/>
        <item x="6"/>
        <item x="7"/>
        <item x="202"/>
        <item x="8"/>
        <item x="9"/>
        <item x="179"/>
        <item x="10"/>
        <item x="191"/>
        <item x="182"/>
        <item x="174"/>
        <item x="11"/>
        <item x="69"/>
        <item x="181"/>
        <item x="12"/>
        <item x="70"/>
        <item x="13"/>
        <item x="137"/>
        <item x="175"/>
        <item x="71"/>
        <item x="14"/>
        <item x="72"/>
        <item x="165"/>
        <item x="85"/>
        <item x="15"/>
        <item x="73"/>
        <item x="16"/>
        <item x="17"/>
        <item x="117"/>
        <item x="18"/>
        <item x="136"/>
        <item x="180"/>
        <item x="19"/>
        <item x="74"/>
        <item x="138"/>
        <item x="163"/>
        <item x="20"/>
        <item x="21"/>
        <item x="183"/>
        <item x="86"/>
        <item x="22"/>
        <item x="23"/>
        <item x="24"/>
        <item x="25"/>
        <item x="118"/>
        <item x="195"/>
        <item x="109"/>
        <item x="119"/>
        <item x="110"/>
        <item x="111"/>
        <item x="26"/>
        <item x="97"/>
        <item x="98"/>
        <item x="129"/>
        <item x="27"/>
        <item x="112"/>
        <item x="185"/>
        <item x="141"/>
        <item x="28"/>
        <item x="29"/>
        <item x="87"/>
        <item x="99"/>
        <item x="30"/>
        <item x="100"/>
        <item x="113"/>
        <item x="31"/>
        <item x="101"/>
        <item x="155"/>
        <item x="32"/>
        <item x="33"/>
        <item x="192"/>
        <item x="176"/>
        <item x="167"/>
        <item x="200"/>
        <item x="156"/>
        <item x="88"/>
        <item x="187"/>
        <item x="34"/>
        <item x="35"/>
        <item x="36"/>
        <item x="146"/>
        <item x="75"/>
        <item x="76"/>
        <item x="203"/>
        <item x="89"/>
        <item x="114"/>
        <item x="157"/>
        <item x="170"/>
        <item x="168"/>
        <item x="37"/>
        <item x="147"/>
        <item x="77"/>
        <item x="38"/>
        <item x="139"/>
        <item x="39"/>
        <item x="196"/>
        <item x="133"/>
        <item x="40"/>
        <item x="122"/>
        <item x="201"/>
        <item x="134"/>
        <item x="115"/>
        <item x="90"/>
        <item x="158"/>
        <item x="41"/>
        <item x="177"/>
        <item x="193"/>
        <item x="78"/>
        <item x="42"/>
        <item x="43"/>
        <item x="44"/>
        <item x="159"/>
        <item x="45"/>
        <item x="102"/>
        <item x="79"/>
        <item x="194"/>
        <item x="198"/>
        <item x="46"/>
        <item x="164"/>
        <item x="160"/>
        <item x="144"/>
        <item x="47"/>
        <item x="48"/>
        <item x="116"/>
        <item x="49"/>
        <item x="80"/>
        <item x="50"/>
        <item x="51"/>
        <item x="52"/>
        <item x="53"/>
        <item x="82"/>
        <item x="186"/>
        <item x="150"/>
        <item x="103"/>
        <item x="127"/>
        <item x="161"/>
        <item x="104"/>
        <item x="54"/>
        <item x="81"/>
        <item x="131"/>
        <item x="55"/>
        <item x="56"/>
        <item x="105"/>
        <item x="178"/>
        <item x="132"/>
        <item x="57"/>
        <item x="123"/>
        <item x="58"/>
        <item x="59"/>
        <item x="91"/>
        <item x="125"/>
        <item x="172"/>
        <item x="106"/>
        <item x="140"/>
        <item x="145"/>
        <item x="120"/>
        <item x="173"/>
        <item x="184"/>
        <item x="60"/>
        <item x="162"/>
        <item x="130"/>
        <item x="197"/>
        <item x="92"/>
        <item x="154"/>
        <item x="126"/>
        <item x="121"/>
        <item x="61"/>
        <item x="107"/>
        <item x="108"/>
        <item x="188"/>
        <item x="62"/>
        <item x="142"/>
        <item x="171"/>
        <item t="default"/>
      </items>
    </pivotField>
    <pivotField showAll="0"/>
    <pivotField showAll="0"/>
    <pivotField numFmtId="164" showAll="0"/>
    <pivotField numFmtId="165"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</pivotFields>
  <rowFields count="1">
    <field x="2"/>
  </rowFields>
  <rowItems count="20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Sum of Brúttó kostn/hdig" fld="19" baseField="2" baseItem="0" numFmtId="3"/>
    <dataField name="Sum of Brúttó -innri leiga/ hdig" fld="20" baseField="2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DFE4-19B7-4ABE-9DC5-FA5079C644FD}">
  <dimension ref="A1:C209"/>
  <sheetViews>
    <sheetView workbookViewId="0">
      <selection activeCell="G19" sqref="G19"/>
    </sheetView>
  </sheetViews>
  <sheetFormatPr defaultRowHeight="15"/>
  <cols>
    <col min="1" max="1" width="40.7109375" bestFit="1" customWidth="1"/>
    <col min="2" max="2" width="23.5703125" bestFit="1" customWidth="1"/>
    <col min="3" max="3" width="28.85546875" bestFit="1" customWidth="1"/>
  </cols>
  <sheetData>
    <row r="1" spans="1:3">
      <c r="A1" s="83" t="s">
        <v>3</v>
      </c>
      <c r="B1" t="s">
        <v>314</v>
      </c>
    </row>
    <row r="2" spans="1:3">
      <c r="A2" s="83" t="s">
        <v>4</v>
      </c>
      <c r="B2" t="s">
        <v>314</v>
      </c>
    </row>
    <row r="4" spans="1:3">
      <c r="A4" s="83" t="s">
        <v>312</v>
      </c>
      <c r="B4" t="s">
        <v>315</v>
      </c>
      <c r="C4" t="s">
        <v>316</v>
      </c>
    </row>
    <row r="5" spans="1:3">
      <c r="A5" s="84" t="s">
        <v>92</v>
      </c>
      <c r="B5" s="10">
        <v>2581.1858366718029</v>
      </c>
      <c r="C5" s="10">
        <v>2405.2434391371344</v>
      </c>
    </row>
    <row r="6" spans="1:3">
      <c r="A6" s="84" t="s">
        <v>117</v>
      </c>
      <c r="B6" s="10">
        <v>2574.4367295597485</v>
      </c>
      <c r="C6" s="10">
        <v>2187.6959597484274</v>
      </c>
    </row>
    <row r="7" spans="1:3">
      <c r="A7" s="84" t="s">
        <v>164</v>
      </c>
      <c r="B7" s="10">
        <v>2141.3853666398068</v>
      </c>
      <c r="C7" s="10">
        <v>1900.4281514907334</v>
      </c>
    </row>
    <row r="8" spans="1:3">
      <c r="A8" s="84" t="s">
        <v>129</v>
      </c>
      <c r="B8" s="10">
        <v>2716.690945397816</v>
      </c>
      <c r="C8" s="10">
        <v>2490.9861092043679</v>
      </c>
    </row>
    <row r="9" spans="1:3">
      <c r="A9" s="84" t="s">
        <v>235</v>
      </c>
      <c r="B9" s="10">
        <v>7045.4453276686145</v>
      </c>
      <c r="C9" s="10">
        <v>6383.2811005291005</v>
      </c>
    </row>
    <row r="10" spans="1:3">
      <c r="A10" s="84" t="s">
        <v>97</v>
      </c>
      <c r="B10" s="10">
        <v>2921.7212143974962</v>
      </c>
      <c r="C10" s="10">
        <v>2711.7779280125196</v>
      </c>
    </row>
    <row r="11" spans="1:3">
      <c r="A11" s="84" t="s">
        <v>130</v>
      </c>
      <c r="B11" s="10">
        <v>5592.0045827046761</v>
      </c>
      <c r="C11" s="10">
        <v>5081.3102009241629</v>
      </c>
    </row>
    <row r="12" spans="1:3">
      <c r="A12" s="84" t="s">
        <v>98</v>
      </c>
      <c r="B12" s="10">
        <v>3480.5799357429719</v>
      </c>
      <c r="C12" s="10">
        <v>3184.8960803212849</v>
      </c>
    </row>
    <row r="13" spans="1:3">
      <c r="A13" s="84" t="s">
        <v>268</v>
      </c>
      <c r="B13" s="10">
        <v>2085.4455021097046</v>
      </c>
      <c r="C13" s="10">
        <v>1963.7234767932489</v>
      </c>
    </row>
    <row r="14" spans="1:3">
      <c r="A14" s="84" t="s">
        <v>31</v>
      </c>
      <c r="B14" s="10">
        <v>2877.1098922155688</v>
      </c>
      <c r="C14" s="10">
        <v>2523.3155808383235</v>
      </c>
    </row>
    <row r="15" spans="1:3">
      <c r="A15" s="84" t="s">
        <v>170</v>
      </c>
      <c r="B15" s="10">
        <v>3904.9437406483789</v>
      </c>
      <c r="C15" s="10">
        <v>3346.026473815461</v>
      </c>
    </row>
    <row r="16" spans="1:3">
      <c r="A16" s="84" t="s">
        <v>195</v>
      </c>
      <c r="B16" s="10">
        <v>4000.1878745644599</v>
      </c>
      <c r="C16" s="10">
        <v>3748.1022439024391</v>
      </c>
    </row>
    <row r="17" spans="1:3">
      <c r="A17" s="84" t="s">
        <v>269</v>
      </c>
      <c r="B17" s="10">
        <v>2572.1071583333332</v>
      </c>
      <c r="C17" s="10">
        <v>2307.9356583333333</v>
      </c>
    </row>
    <row r="18" spans="1:3">
      <c r="A18" s="84" t="s">
        <v>32</v>
      </c>
      <c r="B18" s="10">
        <v>3163.4993663366336</v>
      </c>
      <c r="C18" s="10">
        <v>2840.4573861386139</v>
      </c>
    </row>
    <row r="19" spans="1:3">
      <c r="A19" s="84" t="s">
        <v>128</v>
      </c>
      <c r="B19" s="10">
        <v>2686.4689789303079</v>
      </c>
      <c r="C19" s="10">
        <v>2507.1574716369532</v>
      </c>
    </row>
    <row r="20" spans="1:3">
      <c r="A20" s="84" t="s">
        <v>95</v>
      </c>
      <c r="B20" s="10">
        <v>2975.9876571428572</v>
      </c>
      <c r="C20" s="10">
        <v>2754.2273684210527</v>
      </c>
    </row>
    <row r="21" spans="1:3">
      <c r="A21" s="84" t="s">
        <v>203</v>
      </c>
      <c r="B21" s="10">
        <v>2503.4087669699093</v>
      </c>
      <c r="C21" s="10">
        <v>2226.4686130160953</v>
      </c>
    </row>
    <row r="22" spans="1:3">
      <c r="A22" s="84" t="s">
        <v>229</v>
      </c>
      <c r="B22" s="10">
        <v>4939.7468354430375</v>
      </c>
      <c r="C22" s="10">
        <v>3885.9746835443038</v>
      </c>
    </row>
    <row r="23" spans="1:3">
      <c r="A23" s="84" t="s">
        <v>33</v>
      </c>
      <c r="B23" s="10">
        <v>4465.9989359605906</v>
      </c>
      <c r="C23" s="10">
        <v>4075.9506009852216</v>
      </c>
    </row>
    <row r="24" spans="1:3">
      <c r="A24" s="84" t="s">
        <v>207</v>
      </c>
      <c r="B24" s="10">
        <v>2285.4909220489976</v>
      </c>
      <c r="C24" s="10">
        <v>2097.3101826280622</v>
      </c>
    </row>
    <row r="25" spans="1:3">
      <c r="A25" s="84" t="s">
        <v>182</v>
      </c>
      <c r="B25" s="10">
        <v>3637.22651572327</v>
      </c>
      <c r="C25" s="10">
        <v>3113.3279496855343</v>
      </c>
    </row>
    <row r="26" spans="1:3">
      <c r="A26" s="84" t="s">
        <v>30</v>
      </c>
      <c r="B26" s="10">
        <v>2662.5270612244899</v>
      </c>
      <c r="C26" s="10">
        <v>2435.4988775510205</v>
      </c>
    </row>
    <row r="27" spans="1:3">
      <c r="A27" s="84" t="s">
        <v>96</v>
      </c>
      <c r="B27" s="10">
        <v>2907.3461522842636</v>
      </c>
      <c r="C27" s="10">
        <v>2442.7889949238574</v>
      </c>
    </row>
    <row r="28" spans="1:3">
      <c r="A28" s="84" t="s">
        <v>118</v>
      </c>
      <c r="B28" s="10">
        <v>2629.4455787831512</v>
      </c>
      <c r="C28" s="10">
        <v>2398.1333541341655</v>
      </c>
    </row>
    <row r="29" spans="1:3">
      <c r="A29" s="84" t="s">
        <v>34</v>
      </c>
      <c r="B29" s="10">
        <v>2771.5889868891541</v>
      </c>
      <c r="C29" s="10">
        <v>2483.6193563766392</v>
      </c>
    </row>
    <row r="30" spans="1:3">
      <c r="A30" s="84" t="s">
        <v>35</v>
      </c>
      <c r="B30" s="10">
        <v>2848.1735345911952</v>
      </c>
      <c r="C30" s="10">
        <v>2506.9547169811322</v>
      </c>
    </row>
    <row r="31" spans="1:3">
      <c r="A31" s="84" t="s">
        <v>209</v>
      </c>
      <c r="B31" s="10">
        <v>2357.166614173228</v>
      </c>
      <c r="C31" s="10">
        <v>2049.8161259842518</v>
      </c>
    </row>
    <row r="32" spans="1:3">
      <c r="A32" s="84" t="s">
        <v>211</v>
      </c>
      <c r="B32" s="10">
        <v>5717.803839712441</v>
      </c>
      <c r="C32" s="10">
        <v>5397.5900347467223</v>
      </c>
    </row>
    <row r="33" spans="1:3">
      <c r="A33" s="84" t="s">
        <v>99</v>
      </c>
      <c r="B33" s="10">
        <v>2869.7125887764487</v>
      </c>
      <c r="C33" s="10">
        <v>2555.055499540018</v>
      </c>
    </row>
    <row r="34" spans="1:3">
      <c r="A34" s="84" t="s">
        <v>284</v>
      </c>
      <c r="B34" s="10">
        <v>2821.5592977099236</v>
      </c>
      <c r="C34" s="10">
        <v>2481.6102290076337</v>
      </c>
    </row>
    <row r="35" spans="1:3">
      <c r="A35" s="84" t="s">
        <v>204</v>
      </c>
      <c r="B35" s="10">
        <v>2891.3425347985349</v>
      </c>
      <c r="C35" s="10">
        <v>2734.6475604395605</v>
      </c>
    </row>
    <row r="36" spans="1:3">
      <c r="A36" s="84" t="s">
        <v>131</v>
      </c>
      <c r="B36" s="10">
        <v>2977.5932483221472</v>
      </c>
      <c r="C36" s="10">
        <v>2676.1326308724833</v>
      </c>
    </row>
    <row r="37" spans="1:3">
      <c r="A37" s="84" t="s">
        <v>36</v>
      </c>
      <c r="B37" s="10">
        <v>2632.2715374732334</v>
      </c>
      <c r="C37" s="10">
        <v>2357.0577558886512</v>
      </c>
    </row>
    <row r="38" spans="1:3">
      <c r="A38" s="84" t="s">
        <v>37</v>
      </c>
      <c r="B38" s="10">
        <v>2717.4912627450981</v>
      </c>
      <c r="C38" s="10">
        <v>2452.2268392156866</v>
      </c>
    </row>
    <row r="39" spans="1:3">
      <c r="A39" s="84" t="s">
        <v>290</v>
      </c>
      <c r="B39" s="10">
        <v>2918.8879523809524</v>
      </c>
      <c r="C39" s="10">
        <v>2647.9365238095238</v>
      </c>
    </row>
    <row r="40" spans="1:3">
      <c r="A40" s="84" t="s">
        <v>38</v>
      </c>
      <c r="B40" s="10">
        <v>2755.8205898815932</v>
      </c>
      <c r="C40" s="10">
        <v>2472.2969128094728</v>
      </c>
    </row>
    <row r="41" spans="1:3">
      <c r="A41" s="84" t="s">
        <v>39</v>
      </c>
      <c r="B41" s="10">
        <v>2989.4607783783781</v>
      </c>
      <c r="C41" s="10">
        <v>2795.8545945945943</v>
      </c>
    </row>
    <row r="42" spans="1:3">
      <c r="A42" s="84" t="s">
        <v>252</v>
      </c>
      <c r="B42" s="10">
        <v>3389.0135272727271</v>
      </c>
      <c r="C42" s="10">
        <v>2941.0383127272726</v>
      </c>
    </row>
    <row r="43" spans="1:3">
      <c r="A43" s="84" t="s">
        <v>40</v>
      </c>
      <c r="B43" s="10">
        <v>2533.0370695970696</v>
      </c>
      <c r="C43" s="10">
        <v>2276.3344615384613</v>
      </c>
    </row>
    <row r="44" spans="1:3">
      <c r="A44" s="84" t="s">
        <v>270</v>
      </c>
      <c r="B44" s="10">
        <v>4696.2295103734432</v>
      </c>
      <c r="C44" s="10">
        <v>4387.365062240664</v>
      </c>
    </row>
    <row r="45" spans="1:3">
      <c r="A45" s="84" t="s">
        <v>258</v>
      </c>
      <c r="B45" s="10">
        <v>0</v>
      </c>
      <c r="C45" s="10">
        <v>0</v>
      </c>
    </row>
    <row r="46" spans="1:3">
      <c r="A46" s="84" t="s">
        <v>246</v>
      </c>
      <c r="B46" s="10">
        <v>2548.8582136602454</v>
      </c>
      <c r="C46" s="10">
        <v>2209.0037548161122</v>
      </c>
    </row>
    <row r="47" spans="1:3">
      <c r="A47" s="84" t="s">
        <v>41</v>
      </c>
      <c r="B47" s="10">
        <v>3847.9177689243029</v>
      </c>
      <c r="C47" s="10">
        <v>3467.2829216467462</v>
      </c>
    </row>
    <row r="48" spans="1:3">
      <c r="A48" s="84" t="s">
        <v>100</v>
      </c>
      <c r="B48" s="10">
        <v>2831.1582689335391</v>
      </c>
      <c r="C48" s="10">
        <v>2606.4931931993815</v>
      </c>
    </row>
    <row r="49" spans="1:3">
      <c r="A49" s="84" t="s">
        <v>256</v>
      </c>
      <c r="B49" s="10">
        <v>3232.9328430493274</v>
      </c>
      <c r="C49" s="10">
        <v>2884.5406636771299</v>
      </c>
    </row>
    <row r="50" spans="1:3">
      <c r="A50" s="84" t="s">
        <v>42</v>
      </c>
      <c r="B50" s="10">
        <v>2530.4966756756758</v>
      </c>
      <c r="C50" s="10">
        <v>2305.6094054054056</v>
      </c>
    </row>
    <row r="51" spans="1:3">
      <c r="A51" s="84" t="s">
        <v>101</v>
      </c>
      <c r="B51" s="10">
        <v>3695.8525674740486</v>
      </c>
      <c r="C51" s="10">
        <v>3375.1672249134949</v>
      </c>
    </row>
    <row r="52" spans="1:3">
      <c r="A52" s="84" t="s">
        <v>43</v>
      </c>
      <c r="B52" s="10">
        <v>2648.2192391713747</v>
      </c>
      <c r="C52" s="10">
        <v>2411.0985762711866</v>
      </c>
    </row>
    <row r="53" spans="1:3">
      <c r="A53" s="84" t="s">
        <v>186</v>
      </c>
      <c r="B53" s="10">
        <v>2615.5473804971321</v>
      </c>
      <c r="C53" s="10">
        <v>2463.2845889101341</v>
      </c>
    </row>
    <row r="54" spans="1:3">
      <c r="A54" s="84" t="s">
        <v>247</v>
      </c>
      <c r="B54" s="10">
        <v>2896.3940565552698</v>
      </c>
      <c r="C54" s="10">
        <v>2437.9469203084832</v>
      </c>
    </row>
    <row r="55" spans="1:3">
      <c r="A55" s="84" t="s">
        <v>102</v>
      </c>
      <c r="B55" s="10">
        <v>2813.8006584938703</v>
      </c>
      <c r="C55" s="10">
        <v>2633.387068301226</v>
      </c>
    </row>
    <row r="56" spans="1:3">
      <c r="A56" s="84" t="s">
        <v>44</v>
      </c>
      <c r="B56" s="10">
        <v>2553.8988535825547</v>
      </c>
      <c r="C56" s="10">
        <v>2356.6061682242989</v>
      </c>
    </row>
    <row r="57" spans="1:3">
      <c r="A57" s="84" t="s">
        <v>103</v>
      </c>
      <c r="B57" s="10">
        <v>2938.4182385321101</v>
      </c>
      <c r="C57" s="10">
        <v>2677.9363302752295</v>
      </c>
    </row>
    <row r="58" spans="1:3">
      <c r="A58" s="84" t="s">
        <v>227</v>
      </c>
      <c r="B58" s="10">
        <v>2766.2688939051923</v>
      </c>
      <c r="C58" s="10">
        <v>2351.5962437923254</v>
      </c>
    </row>
    <row r="59" spans="1:3">
      <c r="A59" s="84" t="s">
        <v>119</v>
      </c>
      <c r="B59" s="10">
        <v>1848.6090158730158</v>
      </c>
      <c r="C59" s="10">
        <v>1666.2659047619047</v>
      </c>
    </row>
    <row r="60" spans="1:3">
      <c r="A60" s="84" t="s">
        <v>45</v>
      </c>
      <c r="B60" s="10">
        <v>1679.8816205787782</v>
      </c>
      <c r="C60" s="10">
        <v>-170.05082958199344</v>
      </c>
    </row>
    <row r="61" spans="1:3">
      <c r="A61" s="84" t="s">
        <v>104</v>
      </c>
      <c r="B61" s="10">
        <v>3190.1380833333333</v>
      </c>
      <c r="C61" s="10">
        <v>2996.2230833333333</v>
      </c>
    </row>
    <row r="62" spans="1:3">
      <c r="A62" s="84" t="s">
        <v>46</v>
      </c>
      <c r="B62" s="10">
        <v>2569.9257672413796</v>
      </c>
      <c r="C62" s="10">
        <v>2322.7481293103451</v>
      </c>
    </row>
    <row r="63" spans="1:3">
      <c r="A63" s="84" t="s">
        <v>47</v>
      </c>
      <c r="B63" s="10">
        <v>2492.0020261096606</v>
      </c>
      <c r="C63" s="10">
        <v>2306.0909869451698</v>
      </c>
    </row>
    <row r="64" spans="1:3">
      <c r="A64" s="84" t="s">
        <v>154</v>
      </c>
      <c r="B64" s="10">
        <v>4516.5893554299573</v>
      </c>
      <c r="C64" s="10">
        <v>4243.064470323885</v>
      </c>
    </row>
    <row r="65" spans="1:3">
      <c r="A65" s="84" t="s">
        <v>48</v>
      </c>
      <c r="B65" s="10">
        <v>2419.4823565217393</v>
      </c>
      <c r="C65" s="10">
        <v>2168.5484434782611</v>
      </c>
    </row>
    <row r="66" spans="1:3">
      <c r="A66" s="84" t="s">
        <v>184</v>
      </c>
      <c r="B66" s="10">
        <v>2752.7905658263303</v>
      </c>
      <c r="C66" s="10">
        <v>2642.4118095238096</v>
      </c>
    </row>
    <row r="67" spans="1:3">
      <c r="A67" s="84" t="s">
        <v>254</v>
      </c>
      <c r="B67" s="10">
        <v>12595</v>
      </c>
      <c r="C67" s="10">
        <v>12595</v>
      </c>
    </row>
    <row r="68" spans="1:3">
      <c r="A68" s="84" t="s">
        <v>50</v>
      </c>
      <c r="B68" s="10">
        <v>2330.7350237288138</v>
      </c>
      <c r="C68" s="10">
        <v>2112.3917288135594</v>
      </c>
    </row>
    <row r="69" spans="1:3">
      <c r="A69" s="84" t="s">
        <v>105</v>
      </c>
      <c r="B69" s="10">
        <v>2885.5098181818184</v>
      </c>
      <c r="C69" s="10">
        <v>2671.1480242424245</v>
      </c>
    </row>
    <row r="70" spans="1:3">
      <c r="A70" s="84" t="s">
        <v>187</v>
      </c>
      <c r="B70" s="10">
        <v>3273.1874559999997</v>
      </c>
      <c r="C70" s="10">
        <v>2814.6150399999997</v>
      </c>
    </row>
    <row r="71" spans="1:3">
      <c r="A71" s="84" t="s">
        <v>224</v>
      </c>
      <c r="B71" s="10">
        <v>2887.6224132231405</v>
      </c>
      <c r="C71" s="10">
        <v>2594.898225895317</v>
      </c>
    </row>
    <row r="72" spans="1:3">
      <c r="A72" s="84" t="s">
        <v>49</v>
      </c>
      <c r="B72" s="10">
        <v>2784.4546732348113</v>
      </c>
      <c r="C72" s="10">
        <v>2327.085293924466</v>
      </c>
    </row>
    <row r="73" spans="1:3">
      <c r="A73" s="84" t="s">
        <v>51</v>
      </c>
      <c r="B73" s="10">
        <v>2571.3622528000001</v>
      </c>
      <c r="C73" s="10">
        <v>2346.7872128000004</v>
      </c>
    </row>
    <row r="74" spans="1:3">
      <c r="A74" s="84" t="s">
        <v>259</v>
      </c>
      <c r="B74" s="10">
        <v>3530.6234039215688</v>
      </c>
      <c r="C74" s="10">
        <v>3186.8233098039218</v>
      </c>
    </row>
    <row r="75" spans="1:3">
      <c r="A75" s="84" t="s">
        <v>121</v>
      </c>
      <c r="B75" s="10">
        <v>3072.7883870967739</v>
      </c>
      <c r="C75" s="10">
        <v>2843.4921658986173</v>
      </c>
    </row>
    <row r="76" spans="1:3">
      <c r="A76" s="84" t="s">
        <v>52</v>
      </c>
      <c r="B76" s="10">
        <v>2326.0542735257213</v>
      </c>
      <c r="C76" s="10">
        <v>2069.4673927227104</v>
      </c>
    </row>
    <row r="77" spans="1:3">
      <c r="A77" s="84" t="s">
        <v>54</v>
      </c>
      <c r="B77" s="10">
        <v>2477.6707563981045</v>
      </c>
      <c r="C77" s="10">
        <v>2249.648743127962</v>
      </c>
    </row>
    <row r="78" spans="1:3">
      <c r="A78" s="84" t="s">
        <v>53</v>
      </c>
      <c r="B78" s="10">
        <v>2599.3717317784253</v>
      </c>
      <c r="C78" s="10">
        <v>2398.2096559766765</v>
      </c>
    </row>
    <row r="79" spans="1:3">
      <c r="A79" s="84" t="s">
        <v>55</v>
      </c>
      <c r="B79" s="10">
        <v>2811.115012987013</v>
      </c>
      <c r="C79" s="10">
        <v>2547.3736363636363</v>
      </c>
    </row>
    <row r="80" spans="1:3">
      <c r="A80" s="84" t="s">
        <v>155</v>
      </c>
      <c r="B80" s="10">
        <v>2352.995718918919</v>
      </c>
      <c r="C80" s="10">
        <v>2224.0068756756755</v>
      </c>
    </row>
    <row r="81" spans="1:3">
      <c r="A81" s="84" t="s">
        <v>278</v>
      </c>
      <c r="B81" s="10">
        <v>3161.0933284936482</v>
      </c>
      <c r="C81" s="10">
        <v>2878.8227078039931</v>
      </c>
    </row>
    <row r="82" spans="1:3">
      <c r="A82" s="84" t="s">
        <v>145</v>
      </c>
      <c r="B82" s="10">
        <v>2183.1431728155339</v>
      </c>
      <c r="C82" s="10">
        <v>1060.6276978640776</v>
      </c>
    </row>
    <row r="83" spans="1:3">
      <c r="A83" s="84" t="s">
        <v>156</v>
      </c>
      <c r="B83" s="10">
        <v>2281.1094769921438</v>
      </c>
      <c r="C83" s="10">
        <v>2148.6832413019079</v>
      </c>
    </row>
    <row r="84" spans="1:3">
      <c r="A84" s="84" t="s">
        <v>146</v>
      </c>
      <c r="B84" s="10">
        <v>2589.2652411674349</v>
      </c>
      <c r="C84" s="10">
        <v>2366.8332411674346</v>
      </c>
    </row>
    <row r="85" spans="1:3">
      <c r="A85" s="84" t="s">
        <v>147</v>
      </c>
      <c r="B85" s="10">
        <v>2891.8781095461659</v>
      </c>
      <c r="C85" s="10">
        <v>2539.6347292644755</v>
      </c>
    </row>
    <row r="86" spans="1:3">
      <c r="A86" s="84" t="s">
        <v>56</v>
      </c>
      <c r="B86" s="10">
        <v>2718.4040742459397</v>
      </c>
      <c r="C86" s="10">
        <v>2377.3861624129931</v>
      </c>
    </row>
    <row r="87" spans="1:3">
      <c r="A87" s="84" t="s">
        <v>132</v>
      </c>
      <c r="B87" s="10">
        <v>2692.9737554697554</v>
      </c>
      <c r="C87" s="10">
        <v>2507.3868519948519</v>
      </c>
    </row>
    <row r="88" spans="1:3">
      <c r="A88" s="84" t="s">
        <v>133</v>
      </c>
      <c r="B88" s="10">
        <v>2266.825378497791</v>
      </c>
      <c r="C88" s="10">
        <v>2106.4438762886598</v>
      </c>
    </row>
    <row r="89" spans="1:3">
      <c r="A89" s="84" t="s">
        <v>171</v>
      </c>
      <c r="B89" s="10">
        <v>3271.782566473988</v>
      </c>
      <c r="C89" s="10">
        <v>3058.4877687861272</v>
      </c>
    </row>
    <row r="90" spans="1:3">
      <c r="A90" s="84" t="s">
        <v>57</v>
      </c>
      <c r="B90" s="10">
        <v>1993.9456984834969</v>
      </c>
      <c r="C90" s="10">
        <v>1824.6074290811775</v>
      </c>
    </row>
    <row r="91" spans="1:3">
      <c r="A91" s="84" t="s">
        <v>149</v>
      </c>
      <c r="B91" s="10">
        <v>4021.9933763440858</v>
      </c>
      <c r="C91" s="10">
        <v>3641.2928172043012</v>
      </c>
    </row>
    <row r="92" spans="1:3">
      <c r="A92" s="84" t="s">
        <v>262</v>
      </c>
      <c r="B92" s="10">
        <v>3333.9993999999997</v>
      </c>
      <c r="C92" s="10">
        <v>3033.6945999999998</v>
      </c>
    </row>
    <row r="93" spans="1:3">
      <c r="A93" s="84" t="s">
        <v>191</v>
      </c>
      <c r="B93" s="10">
        <v>3428.6031879699249</v>
      </c>
      <c r="C93" s="10">
        <v>2961.6122706766914</v>
      </c>
    </row>
    <row r="94" spans="1:3">
      <c r="A94" s="84" t="s">
        <v>59</v>
      </c>
      <c r="B94" s="10">
        <v>3059.8107146529564</v>
      </c>
      <c r="C94" s="10">
        <v>2757.5030951156809</v>
      </c>
    </row>
    <row r="95" spans="1:3">
      <c r="A95" s="84" t="s">
        <v>58</v>
      </c>
      <c r="B95" s="10">
        <v>5729.8951287181299</v>
      </c>
      <c r="C95" s="10">
        <v>5282.7110162181298</v>
      </c>
    </row>
    <row r="96" spans="1:3">
      <c r="A96" s="84" t="s">
        <v>120</v>
      </c>
      <c r="B96" s="10">
        <v>3230.2620427184465</v>
      </c>
      <c r="C96" s="10">
        <v>2592.5899650485435</v>
      </c>
    </row>
    <row r="97" spans="1:3">
      <c r="A97" s="84" t="s">
        <v>136</v>
      </c>
      <c r="B97" s="10">
        <v>2587.7352642140468</v>
      </c>
      <c r="C97" s="10">
        <v>2587.7352642140468</v>
      </c>
    </row>
    <row r="98" spans="1:3">
      <c r="A98" s="84" t="s">
        <v>60</v>
      </c>
      <c r="B98" s="10">
        <v>3079.9493440000001</v>
      </c>
      <c r="C98" s="10">
        <v>2718.0454720000002</v>
      </c>
    </row>
    <row r="99" spans="1:3">
      <c r="A99" s="84" t="s">
        <v>134</v>
      </c>
      <c r="B99" s="10">
        <v>3169.9836155268022</v>
      </c>
      <c r="C99" s="10">
        <v>2759.1140850277266</v>
      </c>
    </row>
    <row r="100" spans="1:3">
      <c r="A100" s="84" t="s">
        <v>148</v>
      </c>
      <c r="B100" s="10">
        <v>2642.7203267108166</v>
      </c>
      <c r="C100" s="10">
        <v>2329.9278498896247</v>
      </c>
    </row>
    <row r="101" spans="1:3">
      <c r="A101" s="84" t="s">
        <v>61</v>
      </c>
      <c r="B101" s="10">
        <v>6533.699122331237</v>
      </c>
      <c r="C101" s="10">
        <v>5800.8197784068288</v>
      </c>
    </row>
    <row r="102" spans="1:3">
      <c r="A102" s="84" t="s">
        <v>135</v>
      </c>
      <c r="B102" s="10">
        <v>2273.0798135593222</v>
      </c>
      <c r="C102" s="10">
        <v>2119.6124237288136</v>
      </c>
    </row>
    <row r="103" spans="1:3">
      <c r="A103" s="84" t="s">
        <v>215</v>
      </c>
      <c r="B103" s="10">
        <v>2774.2909740259738</v>
      </c>
      <c r="C103" s="10">
        <v>2533.6741948051949</v>
      </c>
    </row>
    <row r="104" spans="1:3">
      <c r="A104" s="84" t="s">
        <v>62</v>
      </c>
      <c r="B104" s="10">
        <v>2421.9162430379747</v>
      </c>
      <c r="C104" s="10">
        <v>2159.3617620253162</v>
      </c>
    </row>
    <row r="105" spans="1:3">
      <c r="A105" s="84" t="s">
        <v>63</v>
      </c>
      <c r="B105" s="10">
        <v>2327.0918318471336</v>
      </c>
      <c r="C105" s="10">
        <v>2113.7312203821657</v>
      </c>
    </row>
    <row r="106" spans="1:3">
      <c r="A106" s="84" t="s">
        <v>271</v>
      </c>
      <c r="B106" s="10">
        <v>2601.4241105626847</v>
      </c>
      <c r="C106" s="10">
        <v>2398.8624126357354</v>
      </c>
    </row>
    <row r="107" spans="1:3">
      <c r="A107" s="84" t="s">
        <v>248</v>
      </c>
      <c r="B107" s="10">
        <v>5532.5122729004324</v>
      </c>
      <c r="C107" s="10">
        <v>4763.7666094083688</v>
      </c>
    </row>
    <row r="108" spans="1:3">
      <c r="A108" s="84" t="s">
        <v>230</v>
      </c>
      <c r="B108" s="10">
        <v>2783.5866916890081</v>
      </c>
      <c r="C108" s="10">
        <v>2410.8475174262735</v>
      </c>
    </row>
    <row r="109" spans="1:3">
      <c r="A109" s="84" t="s">
        <v>286</v>
      </c>
      <c r="B109" s="10">
        <v>3683.2059330143543</v>
      </c>
      <c r="C109" s="10">
        <v>3683.2059330143543</v>
      </c>
    </row>
    <row r="110" spans="1:3">
      <c r="A110" s="84" t="s">
        <v>216</v>
      </c>
      <c r="B110" s="10">
        <v>2065.9471725955204</v>
      </c>
      <c r="C110" s="10">
        <v>1861.5060553359685</v>
      </c>
    </row>
    <row r="111" spans="1:3">
      <c r="A111" s="84" t="s">
        <v>122</v>
      </c>
      <c r="B111" s="10">
        <v>3439.102314720812</v>
      </c>
      <c r="C111" s="10">
        <v>3224.0262538071065</v>
      </c>
    </row>
    <row r="112" spans="1:3">
      <c r="A112" s="84" t="s">
        <v>265</v>
      </c>
      <c r="B112" s="10">
        <v>2620.79070790378</v>
      </c>
      <c r="C112" s="10">
        <v>2462.0965498281789</v>
      </c>
    </row>
    <row r="113" spans="1:3">
      <c r="A113" s="84" t="s">
        <v>64</v>
      </c>
      <c r="B113" s="10">
        <v>3279.5935211267606</v>
      </c>
      <c r="C113" s="10">
        <v>2975.5406384976532</v>
      </c>
    </row>
    <row r="114" spans="1:3">
      <c r="A114" s="84" t="s">
        <v>66</v>
      </c>
      <c r="B114" s="10">
        <v>2776.3952926829265</v>
      </c>
      <c r="C114" s="10">
        <v>2365.8655853658538</v>
      </c>
    </row>
    <row r="115" spans="1:3">
      <c r="A115" s="84" t="s">
        <v>65</v>
      </c>
      <c r="B115" s="10">
        <v>5760.5094822030724</v>
      </c>
      <c r="C115" s="10">
        <v>5227.7494926938925</v>
      </c>
    </row>
    <row r="116" spans="1:3">
      <c r="A116" s="84" t="s">
        <v>199</v>
      </c>
      <c r="B116" s="10">
        <v>2023.7148000000002</v>
      </c>
      <c r="C116" s="10">
        <v>1863.9148</v>
      </c>
    </row>
    <row r="117" spans="1:3">
      <c r="A117" s="84" t="s">
        <v>106</v>
      </c>
      <c r="B117" s="10">
        <v>2978.6848968903437</v>
      </c>
      <c r="C117" s="10">
        <v>2800.6664877250414</v>
      </c>
    </row>
    <row r="118" spans="1:3">
      <c r="A118" s="84" t="s">
        <v>107</v>
      </c>
      <c r="B118" s="10">
        <v>3092.6684701627487</v>
      </c>
      <c r="C118" s="10">
        <v>2850.7871826401451</v>
      </c>
    </row>
    <row r="119" spans="1:3">
      <c r="A119" s="84" t="s">
        <v>292</v>
      </c>
      <c r="B119" s="10">
        <v>3398.5321849710981</v>
      </c>
      <c r="C119" s="10">
        <v>2867.6016878612713</v>
      </c>
    </row>
    <row r="120" spans="1:3">
      <c r="A120" s="84" t="s">
        <v>123</v>
      </c>
      <c r="B120" s="10">
        <v>2963.7880584329346</v>
      </c>
      <c r="C120" s="10">
        <v>2418.5525524568388</v>
      </c>
    </row>
    <row r="121" spans="1:3">
      <c r="A121" s="84" t="s">
        <v>150</v>
      </c>
      <c r="B121" s="10">
        <v>2345.2386495925493</v>
      </c>
      <c r="C121" s="10">
        <v>1823.0966239813738</v>
      </c>
    </row>
    <row r="122" spans="1:3">
      <c r="A122" s="84" t="s">
        <v>217</v>
      </c>
      <c r="B122" s="10">
        <v>2487.108105263158</v>
      </c>
      <c r="C122" s="10">
        <v>2411.1614</v>
      </c>
    </row>
    <row r="123" spans="1:3">
      <c r="A123" s="84" t="s">
        <v>237</v>
      </c>
      <c r="B123" s="10">
        <v>3164.5978082191782</v>
      </c>
      <c r="C123" s="10">
        <v>2837.638904109589</v>
      </c>
    </row>
    <row r="124" spans="1:3">
      <c r="A124" s="84" t="s">
        <v>232</v>
      </c>
      <c r="B124" s="10">
        <v>2751.3530128755365</v>
      </c>
      <c r="C124" s="10">
        <v>2503.8641030042918</v>
      </c>
    </row>
    <row r="125" spans="1:3">
      <c r="A125" s="84" t="s">
        <v>67</v>
      </c>
      <c r="B125" s="10">
        <v>2191.7061840873635</v>
      </c>
      <c r="C125" s="10">
        <v>2012.4396755070206</v>
      </c>
    </row>
    <row r="126" spans="1:3">
      <c r="A126" s="84" t="s">
        <v>201</v>
      </c>
      <c r="B126" s="10">
        <v>3862.6273446327687</v>
      </c>
      <c r="C126" s="10">
        <v>3759.962124293786</v>
      </c>
    </row>
    <row r="127" spans="1:3">
      <c r="A127" s="84" t="s">
        <v>108</v>
      </c>
      <c r="B127" s="10">
        <v>3040.182855656697</v>
      </c>
      <c r="C127" s="10">
        <v>2698.8149700910271</v>
      </c>
    </row>
    <row r="128" spans="1:3">
      <c r="A128" s="84" t="s">
        <v>68</v>
      </c>
      <c r="B128" s="10">
        <v>2440.5882521994135</v>
      </c>
      <c r="C128" s="10">
        <v>2212.3417888563049</v>
      </c>
    </row>
    <row r="129" spans="1:3">
      <c r="A129" s="84" t="s">
        <v>188</v>
      </c>
      <c r="B129" s="10">
        <v>3608.0478279569888</v>
      </c>
      <c r="C129" s="10">
        <v>3011.9394408602147</v>
      </c>
    </row>
    <row r="130" spans="1:3">
      <c r="A130" s="84" t="s">
        <v>69</v>
      </c>
      <c r="B130" s="10">
        <v>2506.0482655122655</v>
      </c>
      <c r="C130" s="10">
        <v>2308.7257950937951</v>
      </c>
    </row>
    <row r="131" spans="1:3">
      <c r="A131" s="84" t="s">
        <v>279</v>
      </c>
      <c r="B131" s="10">
        <v>2416.8280114613181</v>
      </c>
      <c r="C131" s="10">
        <v>2104.6194154727791</v>
      </c>
    </row>
    <row r="132" spans="1:3">
      <c r="A132" s="84" t="s">
        <v>178</v>
      </c>
      <c r="B132" s="10">
        <v>2686.8571428571427</v>
      </c>
      <c r="C132" s="10">
        <v>2686.8571428571427</v>
      </c>
    </row>
    <row r="133" spans="1:3">
      <c r="A133" s="84" t="s">
        <v>70</v>
      </c>
      <c r="B133" s="10">
        <v>2717.2865484672743</v>
      </c>
      <c r="C133" s="10">
        <v>2411.1219154929581</v>
      </c>
    </row>
    <row r="134" spans="1:3">
      <c r="A134" s="84" t="s">
        <v>160</v>
      </c>
      <c r="B134" s="10">
        <v>2609.0128192771081</v>
      </c>
      <c r="C134" s="10">
        <v>2268.9045354752338</v>
      </c>
    </row>
    <row r="135" spans="1:3">
      <c r="A135" s="84" t="s">
        <v>288</v>
      </c>
      <c r="B135" s="10">
        <v>3761.3365470085469</v>
      </c>
      <c r="C135" s="10">
        <v>3483.9671111111111</v>
      </c>
    </row>
    <row r="136" spans="1:3">
      <c r="A136" s="84" t="s">
        <v>180</v>
      </c>
      <c r="B136" s="10">
        <v>3379.3850627306269</v>
      </c>
      <c r="C136" s="10">
        <v>3031.2509815498152</v>
      </c>
    </row>
    <row r="137" spans="1:3">
      <c r="A137" s="84" t="s">
        <v>151</v>
      </c>
      <c r="B137" s="10">
        <v>2319.9908655834565</v>
      </c>
      <c r="C137" s="10">
        <v>1739.6138611521419</v>
      </c>
    </row>
    <row r="138" spans="1:3">
      <c r="A138" s="84" t="s">
        <v>124</v>
      </c>
      <c r="B138" s="10">
        <v>3140.274620423892</v>
      </c>
      <c r="C138" s="10">
        <v>2700.5711290944123</v>
      </c>
    </row>
    <row r="139" spans="1:3">
      <c r="A139" s="84" t="s">
        <v>218</v>
      </c>
      <c r="B139" s="10">
        <v>2323.9376000000002</v>
      </c>
      <c r="C139" s="10">
        <v>2123.1486234482759</v>
      </c>
    </row>
    <row r="140" spans="1:3">
      <c r="A140" s="84" t="s">
        <v>71</v>
      </c>
      <c r="B140" s="10">
        <v>2703.8281290322579</v>
      </c>
      <c r="C140" s="10">
        <v>2496.4802457757296</v>
      </c>
    </row>
    <row r="141" spans="1:3">
      <c r="A141" s="84" t="s">
        <v>249</v>
      </c>
      <c r="B141" s="10">
        <v>2816.8747838827835</v>
      </c>
      <c r="C141" s="10">
        <v>2471.2886153846152</v>
      </c>
    </row>
    <row r="142" spans="1:3">
      <c r="A142" s="84" t="s">
        <v>273</v>
      </c>
      <c r="B142" s="10">
        <v>4047.9778650306748</v>
      </c>
      <c r="C142" s="10">
        <v>3791.2516809815947</v>
      </c>
    </row>
    <row r="143" spans="1:3">
      <c r="A143" s="84" t="s">
        <v>109</v>
      </c>
      <c r="B143" s="10">
        <v>3022.120698734177</v>
      </c>
      <c r="C143" s="10">
        <v>2771.51853164557</v>
      </c>
    </row>
    <row r="144" spans="1:3">
      <c r="A144" s="84" t="s">
        <v>72</v>
      </c>
      <c r="B144" s="10">
        <v>2621.8766757493186</v>
      </c>
      <c r="C144" s="10">
        <v>2431.8856893732968</v>
      </c>
    </row>
    <row r="145" spans="1:3">
      <c r="A145" s="84" t="s">
        <v>73</v>
      </c>
      <c r="B145" s="10">
        <v>3148.1751184056275</v>
      </c>
      <c r="C145" s="10">
        <v>2839.4522485345842</v>
      </c>
    </row>
    <row r="146" spans="1:3">
      <c r="A146" s="84" t="s">
        <v>74</v>
      </c>
      <c r="B146" s="10">
        <v>3462.7892057416266</v>
      </c>
      <c r="C146" s="10">
        <v>3139.7296459330141</v>
      </c>
    </row>
    <row r="147" spans="1:3">
      <c r="A147" s="84" t="s">
        <v>219</v>
      </c>
      <c r="B147" s="10">
        <v>2642.1459043824702</v>
      </c>
      <c r="C147" s="10">
        <v>2306.2365577689238</v>
      </c>
    </row>
    <row r="148" spans="1:3">
      <c r="A148" s="84" t="s">
        <v>75</v>
      </c>
      <c r="B148" s="10">
        <v>2446.6428017883754</v>
      </c>
      <c r="C148" s="10">
        <v>2253.0776870342775</v>
      </c>
    </row>
    <row r="149" spans="1:3">
      <c r="A149" s="84" t="s">
        <v>137</v>
      </c>
      <c r="B149" s="10">
        <v>2347.6375526315787</v>
      </c>
      <c r="C149" s="10">
        <v>2190.8447105263158</v>
      </c>
    </row>
    <row r="150" spans="1:3">
      <c r="A150" s="84" t="s">
        <v>110</v>
      </c>
      <c r="B150" s="10">
        <v>2968.7414130434786</v>
      </c>
      <c r="C150" s="10">
        <v>2716.892195652174</v>
      </c>
    </row>
    <row r="151" spans="1:3">
      <c r="A151" s="84" t="s">
        <v>276</v>
      </c>
      <c r="B151" s="10">
        <v>3051.6436802244043</v>
      </c>
      <c r="C151" s="10">
        <v>2799.8391809256664</v>
      </c>
    </row>
    <row r="152" spans="1:3">
      <c r="A152" s="84" t="s">
        <v>282</v>
      </c>
      <c r="B152" s="10">
        <v>3297.8117243697479</v>
      </c>
      <c r="C152" s="10">
        <v>2967.7008000000001</v>
      </c>
    </row>
    <row r="153" spans="1:3">
      <c r="A153" s="84" t="s">
        <v>93</v>
      </c>
      <c r="B153" s="10">
        <v>3126.8162731707316</v>
      </c>
      <c r="C153" s="10">
        <v>2845.529326829268</v>
      </c>
    </row>
    <row r="154" spans="1:3">
      <c r="A154" s="84" t="s">
        <v>225</v>
      </c>
      <c r="B154" s="10">
        <v>0</v>
      </c>
      <c r="C154" s="10">
        <v>0</v>
      </c>
    </row>
    <row r="155" spans="1:3">
      <c r="A155" s="84" t="s">
        <v>220</v>
      </c>
      <c r="B155" s="10">
        <v>2348.2005339366519</v>
      </c>
      <c r="C155" s="10">
        <v>2095.4933031674209</v>
      </c>
    </row>
    <row r="156" spans="1:3">
      <c r="A156" s="84" t="s">
        <v>196</v>
      </c>
      <c r="B156" s="10">
        <v>0</v>
      </c>
      <c r="C156" s="10">
        <v>0</v>
      </c>
    </row>
    <row r="157" spans="1:3">
      <c r="A157" s="84" t="s">
        <v>76</v>
      </c>
      <c r="B157" s="10">
        <v>2611.3945425101215</v>
      </c>
      <c r="C157" s="10">
        <v>2421.6208421052634</v>
      </c>
    </row>
    <row r="158" spans="1:3">
      <c r="A158" s="84" t="s">
        <v>77</v>
      </c>
      <c r="B158" s="10">
        <v>2834.0808894736838</v>
      </c>
      <c r="C158" s="10">
        <v>2442.1602210526312</v>
      </c>
    </row>
    <row r="159" spans="1:3">
      <c r="A159" s="84" t="s">
        <v>152</v>
      </c>
      <c r="B159" s="10">
        <v>2514.6294290171604</v>
      </c>
      <c r="C159" s="10">
        <v>2277.5446240249607</v>
      </c>
    </row>
    <row r="160" spans="1:3">
      <c r="A160" s="84" t="s">
        <v>78</v>
      </c>
      <c r="B160" s="10">
        <v>2431.4275988538679</v>
      </c>
      <c r="C160" s="10">
        <v>2179.0699598853867</v>
      </c>
    </row>
    <row r="161" spans="1:3">
      <c r="A161" s="84" t="s">
        <v>111</v>
      </c>
      <c r="B161" s="10">
        <v>2929.4474031287605</v>
      </c>
      <c r="C161" s="10">
        <v>2659.6311432009625</v>
      </c>
    </row>
    <row r="162" spans="1:3">
      <c r="A162" s="84" t="s">
        <v>79</v>
      </c>
      <c r="B162" s="10">
        <v>2669.8980294117646</v>
      </c>
      <c r="C162" s="10">
        <v>2323.0176176470586</v>
      </c>
    </row>
    <row r="163" spans="1:3">
      <c r="A163" s="84" t="s">
        <v>88</v>
      </c>
      <c r="B163" s="10">
        <v>2510.32631292517</v>
      </c>
      <c r="C163" s="10">
        <v>2300.4050068027209</v>
      </c>
    </row>
    <row r="164" spans="1:3">
      <c r="A164" s="84" t="s">
        <v>80</v>
      </c>
      <c r="B164" s="10">
        <v>2350.0495172413794</v>
      </c>
      <c r="C164" s="10">
        <v>2160.1689137931035</v>
      </c>
    </row>
    <row r="165" spans="1:3">
      <c r="A165" s="84" t="s">
        <v>81</v>
      </c>
      <c r="B165" s="10">
        <v>2540.4463271500845</v>
      </c>
      <c r="C165" s="10">
        <v>2330.7030961214164</v>
      </c>
    </row>
    <row r="166" spans="1:3">
      <c r="A166" s="84" t="s">
        <v>115</v>
      </c>
      <c r="B166" s="10">
        <v>3165.6433266888153</v>
      </c>
      <c r="C166" s="10">
        <v>3091.3830476190478</v>
      </c>
    </row>
    <row r="167" spans="1:3">
      <c r="A167" s="84" t="s">
        <v>263</v>
      </c>
      <c r="B167" s="10">
        <v>2937.9696313725494</v>
      </c>
      <c r="C167" s="10">
        <v>2574.5635764705885</v>
      </c>
    </row>
    <row r="168" spans="1:3">
      <c r="A168" s="84" t="s">
        <v>205</v>
      </c>
      <c r="B168" s="10">
        <v>3298.743958333333</v>
      </c>
      <c r="C168" s="10">
        <v>3084.2267499999998</v>
      </c>
    </row>
    <row r="169" spans="1:3">
      <c r="A169" s="84" t="s">
        <v>138</v>
      </c>
      <c r="B169" s="10">
        <v>1444.4476872964169</v>
      </c>
      <c r="C169" s="10">
        <v>1655.4788273615636</v>
      </c>
    </row>
    <row r="170" spans="1:3">
      <c r="A170" s="84" t="s">
        <v>168</v>
      </c>
      <c r="B170" s="10">
        <v>3368.8633522267205</v>
      </c>
      <c r="C170" s="10">
        <v>3024.3166315789472</v>
      </c>
    </row>
    <row r="171" spans="1:3">
      <c r="A171" s="84" t="s">
        <v>221</v>
      </c>
      <c r="B171" s="10">
        <v>4183.8190476190475</v>
      </c>
      <c r="C171" s="10">
        <v>3443.2171428571428</v>
      </c>
    </row>
    <row r="172" spans="1:3">
      <c r="A172" s="84" t="s">
        <v>139</v>
      </c>
      <c r="B172" s="10">
        <v>2680.8055084427765</v>
      </c>
      <c r="C172" s="10">
        <v>2519.7944165103186</v>
      </c>
    </row>
    <row r="173" spans="1:3">
      <c r="A173" s="84" t="s">
        <v>82</v>
      </c>
      <c r="B173" s="10">
        <v>7395.2302536901516</v>
      </c>
      <c r="C173" s="10">
        <v>6717.5593898117977</v>
      </c>
    </row>
    <row r="174" spans="1:3">
      <c r="A174" s="84" t="s">
        <v>112</v>
      </c>
      <c r="B174" s="10">
        <v>2647.6050591900307</v>
      </c>
      <c r="C174" s="10">
        <v>2395.3120747663552</v>
      </c>
    </row>
    <row r="175" spans="1:3">
      <c r="A175" s="84" t="s">
        <v>174</v>
      </c>
      <c r="B175" s="10">
        <v>6305.4837939007775</v>
      </c>
      <c r="C175" s="10">
        <v>5599.5148621539774</v>
      </c>
    </row>
    <row r="176" spans="1:3">
      <c r="A176" s="84" t="s">
        <v>83</v>
      </c>
      <c r="B176" s="10">
        <v>2747.9285598526703</v>
      </c>
      <c r="C176" s="10">
        <v>2453.4014732965011</v>
      </c>
    </row>
    <row r="177" spans="1:3">
      <c r="A177" s="84" t="s">
        <v>84</v>
      </c>
      <c r="B177" s="10">
        <v>2750.646372881356</v>
      </c>
      <c r="C177" s="10">
        <v>2303.2444939467314</v>
      </c>
    </row>
    <row r="178" spans="1:3">
      <c r="A178" s="84" t="s">
        <v>140</v>
      </c>
      <c r="B178" s="10">
        <v>2738.2201263877027</v>
      </c>
      <c r="C178" s="10">
        <v>2527.6476925704528</v>
      </c>
    </row>
    <row r="179" spans="1:3">
      <c r="A179" s="84" t="s">
        <v>250</v>
      </c>
      <c r="B179" s="10">
        <v>2880.8807999999999</v>
      </c>
      <c r="C179" s="10">
        <v>2673.5067692307694</v>
      </c>
    </row>
    <row r="180" spans="1:3">
      <c r="A180" s="84" t="s">
        <v>176</v>
      </c>
      <c r="B180" s="10">
        <v>2670.8822384737682</v>
      </c>
      <c r="C180" s="10">
        <v>2185.4163434022257</v>
      </c>
    </row>
    <row r="181" spans="1:3">
      <c r="A181" s="84" t="s">
        <v>85</v>
      </c>
      <c r="B181" s="10">
        <v>3149.5029961587707</v>
      </c>
      <c r="C181" s="10">
        <v>2913.5249065300895</v>
      </c>
    </row>
    <row r="182" spans="1:3">
      <c r="A182" s="84" t="s">
        <v>162</v>
      </c>
      <c r="B182" s="10">
        <v>3018.235287671233</v>
      </c>
      <c r="C182" s="10">
        <v>2720.9846575342467</v>
      </c>
    </row>
    <row r="183" spans="1:3">
      <c r="A183" s="84" t="s">
        <v>86</v>
      </c>
      <c r="B183" s="10">
        <v>3608.5315653370012</v>
      </c>
      <c r="C183" s="10">
        <v>3110.3699807427784</v>
      </c>
    </row>
    <row r="184" spans="1:3">
      <c r="A184" s="84" t="s">
        <v>87</v>
      </c>
      <c r="B184" s="10">
        <v>3239.0157017310253</v>
      </c>
      <c r="C184" s="10">
        <v>2887.9650173102532</v>
      </c>
    </row>
    <row r="185" spans="1:3">
      <c r="A185" s="84" t="s">
        <v>125</v>
      </c>
      <c r="B185" s="10">
        <v>3789.4112523364488</v>
      </c>
      <c r="C185" s="10">
        <v>3739.5118878504672</v>
      </c>
    </row>
    <row r="186" spans="1:3">
      <c r="A186" s="84" t="s">
        <v>165</v>
      </c>
      <c r="B186" s="10">
        <v>2355.8368467153282</v>
      </c>
      <c r="C186" s="10">
        <v>2222.5550364963501</v>
      </c>
    </row>
    <row r="187" spans="1:3">
      <c r="A187" s="84" t="s">
        <v>242</v>
      </c>
      <c r="B187" s="10">
        <v>3615.689186813187</v>
      </c>
      <c r="C187" s="10">
        <v>3615.689186813187</v>
      </c>
    </row>
    <row r="188" spans="1:3">
      <c r="A188" s="84" t="s">
        <v>141</v>
      </c>
      <c r="B188" s="10">
        <v>3052.3344805194806</v>
      </c>
      <c r="C188" s="10">
        <v>3052.3344805194806</v>
      </c>
    </row>
    <row r="189" spans="1:3">
      <c r="A189" s="84" t="s">
        <v>189</v>
      </c>
      <c r="B189" s="10">
        <v>4821.400252631579</v>
      </c>
      <c r="C189" s="10">
        <v>4319.3283368421053</v>
      </c>
    </row>
    <row r="190" spans="1:3">
      <c r="A190" s="84" t="s">
        <v>197</v>
      </c>
      <c r="B190" s="10">
        <v>3045.6309189189187</v>
      </c>
      <c r="C190" s="10">
        <v>2739.3091891891891</v>
      </c>
    </row>
    <row r="191" spans="1:3">
      <c r="A191" s="84" t="s">
        <v>157</v>
      </c>
      <c r="B191" s="10">
        <v>2566.5940952380952</v>
      </c>
      <c r="C191" s="10">
        <v>2448.4833142857146</v>
      </c>
    </row>
    <row r="192" spans="1:3">
      <c r="A192" s="84" t="s">
        <v>241</v>
      </c>
      <c r="B192" s="10">
        <v>4972.8</v>
      </c>
      <c r="C192" s="10">
        <v>4972.8</v>
      </c>
    </row>
    <row r="193" spans="1:3">
      <c r="A193" s="84" t="s">
        <v>260</v>
      </c>
      <c r="B193" s="10">
        <v>2787.8693410237925</v>
      </c>
      <c r="C193" s="10">
        <v>2412.2458197548667</v>
      </c>
    </row>
    <row r="194" spans="1:3">
      <c r="A194" s="84" t="s">
        <v>89</v>
      </c>
      <c r="B194" s="10">
        <v>3218.943596521739</v>
      </c>
      <c r="C194" s="10">
        <v>2907.1547130434783</v>
      </c>
    </row>
    <row r="195" spans="1:3">
      <c r="A195" s="84" t="s">
        <v>222</v>
      </c>
      <c r="B195" s="10">
        <v>2741.8222175622541</v>
      </c>
      <c r="C195" s="10">
        <v>2649.3830144167759</v>
      </c>
    </row>
    <row r="196" spans="1:3">
      <c r="A196" s="84" t="s">
        <v>172</v>
      </c>
      <c r="B196" s="10">
        <v>2415.262579591837</v>
      </c>
      <c r="C196" s="10">
        <v>1948.3283755102043</v>
      </c>
    </row>
    <row r="197" spans="1:3">
      <c r="A197" s="84" t="s">
        <v>113</v>
      </c>
      <c r="B197" s="10">
        <v>6662.4064146850233</v>
      </c>
      <c r="C197" s="10">
        <v>5545.6503790849674</v>
      </c>
    </row>
    <row r="198" spans="1:3">
      <c r="A198" s="84" t="s">
        <v>126</v>
      </c>
      <c r="B198" s="10">
        <v>2115.0890566037738</v>
      </c>
      <c r="C198" s="10">
        <v>1768.4654591194967</v>
      </c>
    </row>
    <row r="199" spans="1:3">
      <c r="A199" s="84" t="s">
        <v>213</v>
      </c>
      <c r="B199" s="10">
        <v>1923.5475492957744</v>
      </c>
      <c r="C199" s="10">
        <v>1707.0968450704224</v>
      </c>
    </row>
    <row r="200" spans="1:3">
      <c r="A200" s="84" t="s">
        <v>166</v>
      </c>
      <c r="B200" s="10">
        <v>2302.7556459510356</v>
      </c>
      <c r="C200" s="10">
        <v>2135.3514425612052</v>
      </c>
    </row>
    <row r="201" spans="1:3">
      <c r="A201" s="84" t="s">
        <v>158</v>
      </c>
      <c r="B201" s="10">
        <v>2397.4295066312998</v>
      </c>
      <c r="C201" s="10">
        <v>2066.1607533156498</v>
      </c>
    </row>
    <row r="202" spans="1:3">
      <c r="A202" s="84" t="s">
        <v>90</v>
      </c>
      <c r="B202" s="10">
        <v>2797.3850273684211</v>
      </c>
      <c r="C202" s="10">
        <v>2571.5572378947372</v>
      </c>
    </row>
    <row r="203" spans="1:3">
      <c r="A203" s="84" t="s">
        <v>142</v>
      </c>
      <c r="B203" s="10">
        <v>2739.377912195122</v>
      </c>
      <c r="C203" s="10">
        <v>2564.88003902439</v>
      </c>
    </row>
    <row r="204" spans="1:3">
      <c r="A204" s="84" t="s">
        <v>143</v>
      </c>
      <c r="B204" s="10">
        <v>3269.4003836930456</v>
      </c>
      <c r="C204" s="10">
        <v>3069.4733621103119</v>
      </c>
    </row>
    <row r="205" spans="1:3">
      <c r="A205" s="84" t="s">
        <v>266</v>
      </c>
      <c r="B205" s="10">
        <v>1646.7530260869564</v>
      </c>
      <c r="C205" s="10">
        <v>1637.1530260869565</v>
      </c>
    </row>
    <row r="206" spans="1:3">
      <c r="A206" s="84" t="s">
        <v>91</v>
      </c>
      <c r="B206" s="10">
        <v>2984.1974847870183</v>
      </c>
      <c r="C206" s="10">
        <v>2512.6141338742395</v>
      </c>
    </row>
    <row r="207" spans="1:3">
      <c r="A207" s="84" t="s">
        <v>193</v>
      </c>
      <c r="B207" s="10">
        <v>2063.9260327868851</v>
      </c>
      <c r="C207" s="10">
        <v>1553.3256393442623</v>
      </c>
    </row>
    <row r="208" spans="1:3">
      <c r="A208" s="84" t="s">
        <v>239</v>
      </c>
      <c r="B208" s="10">
        <v>3306.8112160804021</v>
      </c>
      <c r="C208" s="10">
        <v>2925.5452060301509</v>
      </c>
    </row>
    <row r="209" spans="1:3">
      <c r="A209" s="84" t="s">
        <v>313</v>
      </c>
      <c r="B209" s="10">
        <v>621813.64344437351</v>
      </c>
      <c r="C209" s="10">
        <v>560306.49246252421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86A12-A83F-4530-973A-CD7BC1576A32}">
  <dimension ref="A1:AI226"/>
  <sheetViews>
    <sheetView workbookViewId="0">
      <pane ySplit="8" topLeftCell="A9" activePane="bottomLeft" state="frozen"/>
      <selection pane="bottomLeft" activeCell="C14" sqref="C14"/>
    </sheetView>
  </sheetViews>
  <sheetFormatPr defaultRowHeight="15"/>
  <cols>
    <col min="2" max="2" width="27.42578125" customWidth="1"/>
    <col min="3" max="3" width="25.42578125" customWidth="1"/>
    <col min="4" max="4" width="14.42578125" customWidth="1"/>
    <col min="6" max="6" width="14.5703125" customWidth="1"/>
    <col min="7" max="7" width="10.7109375" customWidth="1"/>
    <col min="8" max="8" width="12.42578125" customWidth="1"/>
    <col min="14" max="14" width="15.85546875" customWidth="1"/>
    <col min="15" max="15" width="13.28515625" customWidth="1"/>
    <col min="16" max="16" width="13.7109375" customWidth="1"/>
    <col min="17" max="17" width="17" customWidth="1"/>
    <col min="18" max="18" width="11.140625" customWidth="1"/>
    <col min="19" max="20" width="11.42578125" customWidth="1"/>
  </cols>
  <sheetData>
    <row r="1" spans="1:35" s="1" customFormat="1">
      <c r="A1" s="1" t="s">
        <v>0</v>
      </c>
      <c r="E1" s="2" t="s">
        <v>1</v>
      </c>
      <c r="F1" s="2"/>
      <c r="G1" s="2"/>
      <c r="H1" s="2"/>
      <c r="I1" s="2" t="s">
        <v>294</v>
      </c>
      <c r="J1" s="2"/>
      <c r="K1" s="2"/>
      <c r="L1" s="2"/>
      <c r="X1" s="1">
        <v>11</v>
      </c>
    </row>
    <row r="2" spans="1:35" ht="15.75" customHeight="1">
      <c r="A2" s="1" t="s">
        <v>295</v>
      </c>
    </row>
    <row r="3" spans="1:35" ht="5.25" customHeight="1"/>
    <row r="4" spans="1:35" s="1" customFormat="1" ht="13.5" customHeight="1">
      <c r="A4" s="1" t="s">
        <v>2</v>
      </c>
      <c r="E4" s="2"/>
      <c r="F4" s="2"/>
      <c r="G4" s="2"/>
      <c r="H4" s="2"/>
      <c r="I4" s="2"/>
      <c r="J4" s="2"/>
      <c r="K4" s="2"/>
      <c r="L4" s="2"/>
    </row>
    <row r="5" spans="1:35" s="1" customFormat="1">
      <c r="E5" s="2"/>
      <c r="F5" s="2"/>
      <c r="G5" s="2"/>
      <c r="H5" s="2"/>
      <c r="I5" s="2"/>
      <c r="J5" s="2"/>
      <c r="K5" s="2"/>
      <c r="L5" s="2"/>
    </row>
    <row r="6" spans="1:35" s="1" customFormat="1">
      <c r="E6" s="2"/>
      <c r="F6" s="2"/>
      <c r="G6" s="2"/>
      <c r="H6" s="2"/>
      <c r="I6" s="2"/>
      <c r="J6" s="2"/>
      <c r="K6" s="2"/>
      <c r="L6" s="2"/>
    </row>
    <row r="7" spans="1:35" s="1" customFormat="1">
      <c r="E7" s="2"/>
      <c r="F7" s="2"/>
      <c r="G7" s="2"/>
      <c r="H7" s="2"/>
      <c r="I7" s="2"/>
      <c r="J7" s="2"/>
      <c r="K7" s="2"/>
      <c r="L7" s="2"/>
    </row>
    <row r="8" spans="1:35" s="8" customFormat="1" ht="65.099999999999994" customHeight="1">
      <c r="A8" s="3" t="s">
        <v>3</v>
      </c>
      <c r="B8" s="4" t="s">
        <v>4</v>
      </c>
      <c r="C8" s="5" t="s">
        <v>5</v>
      </c>
      <c r="D8" s="5" t="s">
        <v>6</v>
      </c>
      <c r="E8" s="5" t="s">
        <v>7</v>
      </c>
      <c r="F8" s="3" t="s">
        <v>8</v>
      </c>
      <c r="G8" s="3" t="s">
        <v>9</v>
      </c>
      <c r="H8" s="3" t="s">
        <v>293</v>
      </c>
      <c r="I8" s="3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6" t="s">
        <v>15</v>
      </c>
      <c r="O8" s="6" t="s">
        <v>16</v>
      </c>
      <c r="P8" s="3" t="s">
        <v>17</v>
      </c>
      <c r="Q8" s="6" t="s">
        <v>18</v>
      </c>
      <c r="R8" s="6" t="s">
        <v>19</v>
      </c>
      <c r="S8" s="4" t="s">
        <v>20</v>
      </c>
      <c r="T8" s="4" t="s">
        <v>28</v>
      </c>
      <c r="U8" s="7" t="s">
        <v>21</v>
      </c>
      <c r="V8" s="7" t="s">
        <v>22</v>
      </c>
      <c r="W8" s="7" t="s">
        <v>23</v>
      </c>
      <c r="X8" s="7" t="s">
        <v>24</v>
      </c>
      <c r="Y8" s="7" t="s">
        <v>25</v>
      </c>
      <c r="AH8" s="8" t="s">
        <v>26</v>
      </c>
      <c r="AI8" s="8" t="s">
        <v>27</v>
      </c>
    </row>
    <row r="9" spans="1:35">
      <c r="A9" t="s">
        <v>297</v>
      </c>
      <c r="B9" t="s">
        <v>29</v>
      </c>
      <c r="C9" t="s">
        <v>31</v>
      </c>
      <c r="D9">
        <v>81</v>
      </c>
      <c r="E9" s="11">
        <v>83.5</v>
      </c>
      <c r="F9" s="11">
        <f t="shared" ref="F9:F72" si="0">+I9+J9+K9</f>
        <v>25.5</v>
      </c>
      <c r="G9" s="12">
        <f t="shared" ref="G9:G72" si="1">+I9/(I9+J9+K9)</f>
        <v>0.34313725490196079</v>
      </c>
      <c r="H9" s="12">
        <f t="shared" ref="H9:H72" si="2">+(I9+J9)/F9</f>
        <v>0.45843137254901961</v>
      </c>
      <c r="I9">
        <v>8.75</v>
      </c>
      <c r="J9">
        <v>2.94</v>
      </c>
      <c r="K9">
        <v>13.809999999999999</v>
      </c>
      <c r="L9">
        <v>0</v>
      </c>
      <c r="M9">
        <v>25.5</v>
      </c>
      <c r="N9" s="10">
        <v>-22646.232</v>
      </c>
      <c r="O9" s="10">
        <v>181467.05900000001</v>
      </c>
      <c r="P9" s="10">
        <v>29541.825000000001</v>
      </c>
      <c r="Q9" s="10">
        <v>58771.616999999998</v>
      </c>
      <c r="R9" s="10">
        <v>240238.67600000001</v>
      </c>
      <c r="S9" s="10">
        <v>217592.44399999999</v>
      </c>
      <c r="T9" s="10">
        <f>+R9/E9</f>
        <v>2877.1098922155688</v>
      </c>
      <c r="U9" s="10">
        <f t="shared" ref="U9:U72" si="3">+(R9-P9)/E9</f>
        <v>2523.3155808383235</v>
      </c>
      <c r="V9" s="10">
        <f t="shared" ref="V9:V72" si="4">+(S9-P9)/E9</f>
        <v>2252.1032215568857</v>
      </c>
      <c r="W9" s="10">
        <f t="shared" ref="W9:W72" si="5">+O9/E9</f>
        <v>2173.2581916167665</v>
      </c>
      <c r="X9" s="10">
        <f t="shared" ref="X9:X72" si="6">+U9/$X$1</f>
        <v>229.39232553075669</v>
      </c>
      <c r="Y9" s="10">
        <f t="shared" ref="Y9:Y72" si="7">+V9/$X$1</f>
        <v>204.73665650517142</v>
      </c>
    </row>
    <row r="10" spans="1:35">
      <c r="A10" t="s">
        <v>296</v>
      </c>
      <c r="B10" t="s">
        <v>29</v>
      </c>
      <c r="C10" t="s">
        <v>32</v>
      </c>
      <c r="D10">
        <v>49</v>
      </c>
      <c r="E10" s="11">
        <v>50.5</v>
      </c>
      <c r="F10" s="11">
        <f t="shared" si="0"/>
        <v>13.29</v>
      </c>
      <c r="G10" s="12">
        <f t="shared" si="1"/>
        <v>0.30097817908201657</v>
      </c>
      <c r="H10" s="12">
        <f t="shared" si="2"/>
        <v>0.54928517682468025</v>
      </c>
      <c r="I10">
        <v>4</v>
      </c>
      <c r="J10">
        <v>3.3</v>
      </c>
      <c r="K10">
        <v>5.99</v>
      </c>
      <c r="L10">
        <v>0</v>
      </c>
      <c r="M10">
        <v>13.29</v>
      </c>
      <c r="N10" s="10">
        <v>-14555.547</v>
      </c>
      <c r="O10" s="10">
        <v>119779.715</v>
      </c>
      <c r="P10" s="10">
        <v>16313.62</v>
      </c>
      <c r="Q10" s="10">
        <v>39977.002999999997</v>
      </c>
      <c r="R10" s="10">
        <v>159756.71799999999</v>
      </c>
      <c r="S10" s="10">
        <v>145201.171</v>
      </c>
      <c r="T10" s="10">
        <f t="shared" ref="T10:T73" si="8">+R10/E10</f>
        <v>3163.4993663366336</v>
      </c>
      <c r="U10" s="10">
        <f t="shared" si="3"/>
        <v>2840.4573861386139</v>
      </c>
      <c r="V10" s="10">
        <f t="shared" si="4"/>
        <v>2552.2287326732676</v>
      </c>
      <c r="W10" s="10">
        <f t="shared" si="5"/>
        <v>2371.8755445544552</v>
      </c>
      <c r="X10" s="10">
        <f t="shared" si="6"/>
        <v>258.22339873987397</v>
      </c>
      <c r="Y10" s="10">
        <f t="shared" si="7"/>
        <v>232.02079387938795</v>
      </c>
    </row>
    <row r="11" spans="1:35">
      <c r="A11" t="s">
        <v>296</v>
      </c>
      <c r="B11" t="s">
        <v>29</v>
      </c>
      <c r="C11" t="s">
        <v>33</v>
      </c>
      <c r="D11">
        <v>49</v>
      </c>
      <c r="E11" s="11">
        <v>50.75</v>
      </c>
      <c r="F11" s="11">
        <f t="shared" si="0"/>
        <v>13.21</v>
      </c>
      <c r="G11" s="12">
        <f t="shared" si="1"/>
        <v>0.23921271763815288</v>
      </c>
      <c r="H11" s="12">
        <f t="shared" si="2"/>
        <v>0.2581377744133232</v>
      </c>
      <c r="I11">
        <v>3.1599999999999997</v>
      </c>
      <c r="J11">
        <v>0.25</v>
      </c>
      <c r="K11">
        <v>9.8000000000000007</v>
      </c>
      <c r="L11">
        <v>1</v>
      </c>
      <c r="M11">
        <v>14.21</v>
      </c>
      <c r="N11" s="10">
        <v>-20820.727999999999</v>
      </c>
      <c r="O11" s="10">
        <v>189482.43599999999</v>
      </c>
      <c r="P11" s="10">
        <v>19794.953000000001</v>
      </c>
      <c r="Q11" s="10">
        <v>37167.01</v>
      </c>
      <c r="R11" s="10">
        <v>226649.446</v>
      </c>
      <c r="S11" s="10">
        <v>205828.71799999999</v>
      </c>
      <c r="T11" s="10">
        <f t="shared" si="8"/>
        <v>4465.9989359605906</v>
      </c>
      <c r="U11" s="10">
        <f t="shared" si="3"/>
        <v>4075.9506009852216</v>
      </c>
      <c r="V11" s="10">
        <f t="shared" si="4"/>
        <v>3665.6899507389157</v>
      </c>
      <c r="W11" s="10">
        <f t="shared" si="5"/>
        <v>3733.6440591133</v>
      </c>
      <c r="X11" s="10">
        <f t="shared" si="6"/>
        <v>370.54096372592926</v>
      </c>
      <c r="Y11" s="10">
        <f t="shared" si="7"/>
        <v>333.24454097626506</v>
      </c>
    </row>
    <row r="12" spans="1:35">
      <c r="A12" t="s">
        <v>298</v>
      </c>
      <c r="B12" t="s">
        <v>29</v>
      </c>
      <c r="C12" t="s">
        <v>30</v>
      </c>
      <c r="D12">
        <v>96</v>
      </c>
      <c r="E12" s="11">
        <v>98</v>
      </c>
      <c r="F12" s="11">
        <f t="shared" si="0"/>
        <v>26.72</v>
      </c>
      <c r="G12" s="12">
        <f t="shared" si="1"/>
        <v>0.18712574850299402</v>
      </c>
      <c r="H12" s="12">
        <f t="shared" si="2"/>
        <v>0.50898203592814373</v>
      </c>
      <c r="I12">
        <v>5</v>
      </c>
      <c r="J12">
        <v>8.6</v>
      </c>
      <c r="K12">
        <v>13.120000000000001</v>
      </c>
      <c r="L12">
        <v>1.8</v>
      </c>
      <c r="M12">
        <v>28.52</v>
      </c>
      <c r="N12" s="10">
        <v>-24060.084999999999</v>
      </c>
      <c r="O12" s="10">
        <v>208247.443</v>
      </c>
      <c r="P12" s="10">
        <v>22248.761999999999</v>
      </c>
      <c r="Q12" s="10">
        <v>52680.209000000003</v>
      </c>
      <c r="R12" s="10">
        <v>260927.652</v>
      </c>
      <c r="S12" s="10">
        <v>236867.56700000001</v>
      </c>
      <c r="T12" s="10">
        <f t="shared" si="8"/>
        <v>2662.5270612244899</v>
      </c>
      <c r="U12" s="10">
        <f t="shared" si="3"/>
        <v>2435.4988775510205</v>
      </c>
      <c r="V12" s="10">
        <f t="shared" si="4"/>
        <v>2189.987806122449</v>
      </c>
      <c r="W12" s="10">
        <f t="shared" si="5"/>
        <v>2124.9739081632652</v>
      </c>
      <c r="X12" s="10">
        <f t="shared" si="6"/>
        <v>221.40898886827461</v>
      </c>
      <c r="Y12" s="10">
        <f t="shared" si="7"/>
        <v>199.08980055658628</v>
      </c>
    </row>
    <row r="13" spans="1:35">
      <c r="A13" t="s">
        <v>298</v>
      </c>
      <c r="B13" t="s">
        <v>29</v>
      </c>
      <c r="C13" t="s">
        <v>34</v>
      </c>
      <c r="D13">
        <v>102</v>
      </c>
      <c r="E13" s="11">
        <v>104.875</v>
      </c>
      <c r="F13" s="11">
        <f t="shared" si="0"/>
        <v>32.21</v>
      </c>
      <c r="G13" s="12">
        <f t="shared" si="1"/>
        <v>0.12418503570319776</v>
      </c>
      <c r="H13" s="12">
        <f t="shared" si="2"/>
        <v>0.2173238124805961</v>
      </c>
      <c r="I13">
        <v>4</v>
      </c>
      <c r="J13">
        <v>3</v>
      </c>
      <c r="K13">
        <v>25.21</v>
      </c>
      <c r="L13">
        <v>1.8</v>
      </c>
      <c r="M13">
        <v>34.01</v>
      </c>
      <c r="N13" s="10">
        <v>-27077.339</v>
      </c>
      <c r="O13" s="10">
        <v>237542.73499999999</v>
      </c>
      <c r="P13" s="10">
        <v>30200.814999999999</v>
      </c>
      <c r="Q13" s="10">
        <v>53127.66</v>
      </c>
      <c r="R13" s="10">
        <v>290670.39500000002</v>
      </c>
      <c r="S13" s="10">
        <v>263593.05599999998</v>
      </c>
      <c r="T13" s="10">
        <f t="shared" si="8"/>
        <v>2771.5889868891541</v>
      </c>
      <c r="U13" s="10">
        <f t="shared" si="3"/>
        <v>2483.6193563766392</v>
      </c>
      <c r="V13" s="10">
        <f t="shared" si="4"/>
        <v>2225.4325721096543</v>
      </c>
      <c r="W13" s="10">
        <f t="shared" si="5"/>
        <v>2265.0082002383788</v>
      </c>
      <c r="X13" s="10">
        <f t="shared" si="6"/>
        <v>225.78357785242176</v>
      </c>
      <c r="Y13" s="10">
        <f t="shared" si="7"/>
        <v>202.31205200996857</v>
      </c>
    </row>
    <row r="14" spans="1:35">
      <c r="A14" t="s">
        <v>296</v>
      </c>
      <c r="B14" t="s">
        <v>29</v>
      </c>
      <c r="C14" t="s">
        <v>35</v>
      </c>
      <c r="D14">
        <v>38</v>
      </c>
      <c r="E14" s="11">
        <v>39.75</v>
      </c>
      <c r="F14" s="11">
        <f t="shared" si="0"/>
        <v>9.2100000000000009</v>
      </c>
      <c r="G14" s="12">
        <f t="shared" si="1"/>
        <v>0.19326818675352875</v>
      </c>
      <c r="H14" s="12">
        <f t="shared" si="2"/>
        <v>0.45385450597176974</v>
      </c>
      <c r="I14">
        <v>1.78</v>
      </c>
      <c r="J14">
        <v>2.4</v>
      </c>
      <c r="K14">
        <v>5.03</v>
      </c>
      <c r="L14">
        <v>0</v>
      </c>
      <c r="M14">
        <v>9.2100000000000009</v>
      </c>
      <c r="N14" s="10">
        <v>-11028.003000000001</v>
      </c>
      <c r="O14" s="10">
        <v>83525.490000000005</v>
      </c>
      <c r="P14" s="10">
        <v>13563.448</v>
      </c>
      <c r="Q14" s="10">
        <v>29689.407999999999</v>
      </c>
      <c r="R14" s="10">
        <f>+Q14+O14</f>
        <v>113214.898</v>
      </c>
      <c r="S14" s="10">
        <f>+R14+N14</f>
        <v>102186.895</v>
      </c>
      <c r="T14" s="10">
        <f t="shared" si="8"/>
        <v>2848.1735345911952</v>
      </c>
      <c r="U14" s="10">
        <f t="shared" si="3"/>
        <v>2506.9547169811322</v>
      </c>
      <c r="V14" s="10">
        <f t="shared" si="4"/>
        <v>2229.5206792452832</v>
      </c>
      <c r="W14" s="10">
        <f t="shared" si="5"/>
        <v>2101.2701886792456</v>
      </c>
      <c r="X14" s="10">
        <f t="shared" si="6"/>
        <v>227.90497427101201</v>
      </c>
      <c r="Y14" s="10">
        <f t="shared" si="7"/>
        <v>202.68369811320756</v>
      </c>
    </row>
    <row r="15" spans="1:35">
      <c r="A15" t="s">
        <v>298</v>
      </c>
      <c r="B15" t="s">
        <v>29</v>
      </c>
      <c r="C15" t="s">
        <v>36</v>
      </c>
      <c r="D15">
        <v>114</v>
      </c>
      <c r="E15" s="11">
        <v>116.75</v>
      </c>
      <c r="F15" s="11">
        <f t="shared" si="0"/>
        <v>27.68</v>
      </c>
      <c r="G15" s="12">
        <f t="shared" si="1"/>
        <v>0.29263005780346824</v>
      </c>
      <c r="H15" s="12">
        <f t="shared" si="2"/>
        <v>0.54841040462427748</v>
      </c>
      <c r="I15">
        <v>8.1000000000000014</v>
      </c>
      <c r="J15">
        <v>7.08</v>
      </c>
      <c r="K15">
        <v>12.5</v>
      </c>
      <c r="L15">
        <v>2</v>
      </c>
      <c r="M15">
        <v>29.68</v>
      </c>
      <c r="N15" s="10">
        <v>-30462.535</v>
      </c>
      <c r="O15" s="10">
        <v>243856.69200000001</v>
      </c>
      <c r="P15" s="10">
        <v>32131.208999999999</v>
      </c>
      <c r="Q15" s="10">
        <v>63461.01</v>
      </c>
      <c r="R15" s="10">
        <v>307317.70199999999</v>
      </c>
      <c r="S15" s="10">
        <v>276855.16700000002</v>
      </c>
      <c r="T15" s="10">
        <f t="shared" si="8"/>
        <v>2632.2715374732334</v>
      </c>
      <c r="U15" s="10">
        <f t="shared" si="3"/>
        <v>2357.0577558886512</v>
      </c>
      <c r="V15" s="10">
        <f t="shared" si="4"/>
        <v>2096.1366852248393</v>
      </c>
      <c r="W15" s="10">
        <f t="shared" si="5"/>
        <v>2088.7082826552464</v>
      </c>
      <c r="X15" s="10">
        <f t="shared" si="6"/>
        <v>214.27797780805921</v>
      </c>
      <c r="Y15" s="10">
        <f t="shared" si="7"/>
        <v>190.55788047498538</v>
      </c>
    </row>
    <row r="16" spans="1:35">
      <c r="A16" t="s">
        <v>297</v>
      </c>
      <c r="B16" t="s">
        <v>29</v>
      </c>
      <c r="C16" t="s">
        <v>37</v>
      </c>
      <c r="D16">
        <v>61</v>
      </c>
      <c r="E16" s="11">
        <v>63.75</v>
      </c>
      <c r="F16" s="11">
        <f t="shared" si="0"/>
        <v>16.079999999999998</v>
      </c>
      <c r="G16" s="12">
        <f t="shared" si="1"/>
        <v>0.29850746268656719</v>
      </c>
      <c r="H16" s="12">
        <f t="shared" si="2"/>
        <v>0.45398009950248758</v>
      </c>
      <c r="I16">
        <v>4.8</v>
      </c>
      <c r="J16">
        <v>2.5</v>
      </c>
      <c r="K16">
        <v>8.7799999999999994</v>
      </c>
      <c r="L16">
        <v>2</v>
      </c>
      <c r="M16">
        <v>18.079999999999998</v>
      </c>
      <c r="N16" s="10">
        <v>-16684.483</v>
      </c>
      <c r="O16" s="10">
        <v>132916.37700000001</v>
      </c>
      <c r="P16" s="10">
        <v>16910.607</v>
      </c>
      <c r="Q16" s="10">
        <v>40323.690999999999</v>
      </c>
      <c r="R16" s="10">
        <v>173240.068</v>
      </c>
      <c r="S16" s="10">
        <v>156555.58499999999</v>
      </c>
      <c r="T16" s="10">
        <f t="shared" si="8"/>
        <v>2717.4912627450981</v>
      </c>
      <c r="U16" s="10">
        <f t="shared" si="3"/>
        <v>2452.2268392156866</v>
      </c>
      <c r="V16" s="10">
        <f t="shared" si="4"/>
        <v>2190.5094588235293</v>
      </c>
      <c r="W16" s="10">
        <f t="shared" si="5"/>
        <v>2084.9627764705883</v>
      </c>
      <c r="X16" s="10">
        <f t="shared" si="6"/>
        <v>222.92971265597151</v>
      </c>
      <c r="Y16" s="10">
        <f t="shared" si="7"/>
        <v>199.13722352941176</v>
      </c>
    </row>
    <row r="17" spans="1:25">
      <c r="A17" t="s">
        <v>298</v>
      </c>
      <c r="B17" t="s">
        <v>29</v>
      </c>
      <c r="C17" t="s">
        <v>38</v>
      </c>
      <c r="D17">
        <v>113</v>
      </c>
      <c r="E17" s="11">
        <v>116.125</v>
      </c>
      <c r="F17" s="11">
        <f t="shared" si="0"/>
        <v>28.71</v>
      </c>
      <c r="G17" s="12">
        <f t="shared" si="1"/>
        <v>0.17067223963775688</v>
      </c>
      <c r="H17" s="12">
        <f t="shared" si="2"/>
        <v>0.3274120515499826</v>
      </c>
      <c r="I17">
        <v>4.9000000000000004</v>
      </c>
      <c r="J17">
        <v>4.5</v>
      </c>
      <c r="K17">
        <v>19.309999999999999</v>
      </c>
      <c r="L17">
        <v>3.95</v>
      </c>
      <c r="M17">
        <v>32.660000000000004</v>
      </c>
      <c r="N17" s="10">
        <v>-27311.608</v>
      </c>
      <c r="O17" s="10">
        <v>254707.236</v>
      </c>
      <c r="P17" s="10">
        <v>32924.186999999998</v>
      </c>
      <c r="Q17" s="10">
        <v>65312.43</v>
      </c>
      <c r="R17" s="10">
        <v>320019.66600000003</v>
      </c>
      <c r="S17" s="10">
        <v>292708.05800000002</v>
      </c>
      <c r="T17" s="10">
        <f t="shared" si="8"/>
        <v>2755.8205898815932</v>
      </c>
      <c r="U17" s="10">
        <f t="shared" si="3"/>
        <v>2472.2969128094728</v>
      </c>
      <c r="V17" s="10">
        <f t="shared" si="4"/>
        <v>2237.1054553283102</v>
      </c>
      <c r="W17" s="10">
        <f t="shared" si="5"/>
        <v>2193.3884693218515</v>
      </c>
      <c r="X17" s="10">
        <f t="shared" si="6"/>
        <v>224.75426480086116</v>
      </c>
      <c r="Y17" s="10">
        <f t="shared" si="7"/>
        <v>203.37322321166457</v>
      </c>
    </row>
    <row r="18" spans="1:25">
      <c r="A18" t="s">
        <v>296</v>
      </c>
      <c r="B18" t="s">
        <v>29</v>
      </c>
      <c r="C18" t="s">
        <v>39</v>
      </c>
      <c r="D18">
        <v>45</v>
      </c>
      <c r="E18" s="11">
        <v>46.25</v>
      </c>
      <c r="F18" s="11">
        <f t="shared" si="0"/>
        <v>14.33</v>
      </c>
      <c r="G18" s="12">
        <f t="shared" si="1"/>
        <v>0.42219120725750175</v>
      </c>
      <c r="H18" s="12">
        <f t="shared" si="2"/>
        <v>0.62805303558967196</v>
      </c>
      <c r="I18">
        <v>6.05</v>
      </c>
      <c r="J18">
        <v>2.95</v>
      </c>
      <c r="K18">
        <v>5.33</v>
      </c>
      <c r="L18">
        <v>0</v>
      </c>
      <c r="M18">
        <v>14.33</v>
      </c>
      <c r="N18" s="10">
        <v>-10954.391</v>
      </c>
      <c r="O18" s="10">
        <v>111692.189</v>
      </c>
      <c r="P18" s="10">
        <v>8954.2860000000001</v>
      </c>
      <c r="Q18" s="10">
        <v>26570.371999999999</v>
      </c>
      <c r="R18" s="10">
        <v>138262.56099999999</v>
      </c>
      <c r="S18" s="10">
        <v>127308.17</v>
      </c>
      <c r="T18" s="10">
        <f t="shared" si="8"/>
        <v>2989.4607783783781</v>
      </c>
      <c r="U18" s="10">
        <f t="shared" si="3"/>
        <v>2795.8545945945943</v>
      </c>
      <c r="V18" s="10">
        <f t="shared" si="4"/>
        <v>2559.0028972972973</v>
      </c>
      <c r="W18" s="10">
        <f t="shared" si="5"/>
        <v>2414.9662486486486</v>
      </c>
      <c r="X18" s="10">
        <f t="shared" si="6"/>
        <v>254.1685995085995</v>
      </c>
      <c r="Y18" s="10">
        <f t="shared" si="7"/>
        <v>232.63662702702703</v>
      </c>
    </row>
    <row r="19" spans="1:25">
      <c r="A19" t="s">
        <v>297</v>
      </c>
      <c r="B19" t="s">
        <v>29</v>
      </c>
      <c r="C19" t="s">
        <v>40</v>
      </c>
      <c r="D19">
        <v>64</v>
      </c>
      <c r="E19" s="11">
        <v>68.25</v>
      </c>
      <c r="F19" s="11">
        <f t="shared" si="0"/>
        <v>14.59</v>
      </c>
      <c r="G19" s="12">
        <f t="shared" si="1"/>
        <v>0.57436600411240568</v>
      </c>
      <c r="H19" s="12">
        <f t="shared" si="2"/>
        <v>0.74297464016449621</v>
      </c>
      <c r="I19">
        <v>8.379999999999999</v>
      </c>
      <c r="J19">
        <v>2.46</v>
      </c>
      <c r="K19">
        <v>3.75</v>
      </c>
      <c r="L19">
        <v>1.5</v>
      </c>
      <c r="M19">
        <v>16.09</v>
      </c>
      <c r="N19" s="10">
        <v>-18840.088</v>
      </c>
      <c r="O19" s="10">
        <v>142441.12599999999</v>
      </c>
      <c r="P19" s="10">
        <v>17519.953000000001</v>
      </c>
      <c r="Q19" s="10">
        <v>30438.653999999999</v>
      </c>
      <c r="R19" s="10">
        <v>172879.78</v>
      </c>
      <c r="S19" s="10">
        <v>154039.69200000001</v>
      </c>
      <c r="T19" s="10">
        <f t="shared" si="8"/>
        <v>2533.0370695970696</v>
      </c>
      <c r="U19" s="10">
        <f t="shared" si="3"/>
        <v>2276.3344615384613</v>
      </c>
      <c r="V19" s="10">
        <f t="shared" si="4"/>
        <v>2000.289216117216</v>
      </c>
      <c r="W19" s="10">
        <f t="shared" si="5"/>
        <v>2087.049465201465</v>
      </c>
      <c r="X19" s="10">
        <f t="shared" si="6"/>
        <v>206.93949650349649</v>
      </c>
      <c r="Y19" s="10">
        <f t="shared" si="7"/>
        <v>181.84447419247419</v>
      </c>
    </row>
    <row r="20" spans="1:25">
      <c r="A20" t="s">
        <v>298</v>
      </c>
      <c r="B20" t="s">
        <v>29</v>
      </c>
      <c r="C20" t="s">
        <v>41</v>
      </c>
      <c r="D20">
        <v>92</v>
      </c>
      <c r="E20" s="11">
        <v>94.125</v>
      </c>
      <c r="F20" s="11">
        <f t="shared" si="0"/>
        <v>33.339999999999996</v>
      </c>
      <c r="G20" s="12">
        <f t="shared" si="1"/>
        <v>0.2822435512897421</v>
      </c>
      <c r="H20" s="12">
        <f t="shared" si="2"/>
        <v>0.49520095980803841</v>
      </c>
      <c r="I20">
        <v>9.41</v>
      </c>
      <c r="J20">
        <v>7.1</v>
      </c>
      <c r="K20">
        <v>16.829999999999998</v>
      </c>
      <c r="L20">
        <v>1</v>
      </c>
      <c r="M20">
        <v>34.339999999999996</v>
      </c>
      <c r="N20" s="10">
        <v>-28440.522000000001</v>
      </c>
      <c r="O20" s="10">
        <v>298964.603</v>
      </c>
      <c r="P20" s="10">
        <v>35827.254999999997</v>
      </c>
      <c r="Q20" s="10">
        <v>63220.656999999999</v>
      </c>
      <c r="R20" s="10">
        <v>362185.26</v>
      </c>
      <c r="S20" s="10">
        <v>333744.73800000001</v>
      </c>
      <c r="T20" s="10">
        <f t="shared" si="8"/>
        <v>3847.9177689243029</v>
      </c>
      <c r="U20" s="10">
        <f t="shared" si="3"/>
        <v>3467.2829216467462</v>
      </c>
      <c r="V20" s="10">
        <f t="shared" si="4"/>
        <v>3165.1259814077025</v>
      </c>
      <c r="W20" s="10">
        <f t="shared" si="5"/>
        <v>3176.2507622841968</v>
      </c>
      <c r="X20" s="10">
        <f t="shared" si="6"/>
        <v>315.20753833152236</v>
      </c>
      <c r="Y20" s="10">
        <f t="shared" si="7"/>
        <v>287.73872558251838</v>
      </c>
    </row>
    <row r="21" spans="1:25">
      <c r="A21" t="s">
        <v>298</v>
      </c>
      <c r="B21" t="s">
        <v>29</v>
      </c>
      <c r="C21" t="s">
        <v>42</v>
      </c>
      <c r="D21">
        <v>111</v>
      </c>
      <c r="E21" s="11">
        <v>111</v>
      </c>
      <c r="F21" s="11">
        <f t="shared" si="0"/>
        <v>30.2</v>
      </c>
      <c r="G21" s="12">
        <f t="shared" si="1"/>
        <v>0.16556291390728478</v>
      </c>
      <c r="H21" s="12">
        <f t="shared" si="2"/>
        <v>0.26490066225165565</v>
      </c>
      <c r="I21">
        <v>5</v>
      </c>
      <c r="J21">
        <v>3</v>
      </c>
      <c r="K21">
        <v>22.2</v>
      </c>
      <c r="L21">
        <v>2.2000000000000002</v>
      </c>
      <c r="M21">
        <v>32.4</v>
      </c>
      <c r="N21" s="10">
        <v>-37708.974999999999</v>
      </c>
      <c r="O21" s="10">
        <v>229455.30100000001</v>
      </c>
      <c r="P21" s="10">
        <v>24962.487000000001</v>
      </c>
      <c r="Q21" s="10">
        <v>51429.83</v>
      </c>
      <c r="R21" s="10">
        <v>280885.13099999999</v>
      </c>
      <c r="S21" s="10">
        <v>243176.15599999999</v>
      </c>
      <c r="T21" s="10">
        <f t="shared" si="8"/>
        <v>2530.4966756756758</v>
      </c>
      <c r="U21" s="10">
        <f t="shared" si="3"/>
        <v>2305.6094054054056</v>
      </c>
      <c r="V21" s="10">
        <f t="shared" si="4"/>
        <v>1965.8889099099099</v>
      </c>
      <c r="W21" s="10">
        <f t="shared" si="5"/>
        <v>2067.1648738738741</v>
      </c>
      <c r="X21" s="10">
        <f t="shared" si="6"/>
        <v>209.60085503685505</v>
      </c>
      <c r="Y21" s="10">
        <f t="shared" si="7"/>
        <v>178.71717362817364</v>
      </c>
    </row>
    <row r="22" spans="1:25">
      <c r="A22" t="s">
        <v>297</v>
      </c>
      <c r="B22" t="s">
        <v>29</v>
      </c>
      <c r="C22" t="s">
        <v>43</v>
      </c>
      <c r="D22">
        <v>64</v>
      </c>
      <c r="E22" s="11">
        <v>66.375</v>
      </c>
      <c r="F22" s="11">
        <f t="shared" si="0"/>
        <v>17.68</v>
      </c>
      <c r="G22" s="12">
        <f t="shared" si="1"/>
        <v>0.22624434389140272</v>
      </c>
      <c r="H22" s="12">
        <f t="shared" si="2"/>
        <v>0.28280542986425339</v>
      </c>
      <c r="I22">
        <v>4</v>
      </c>
      <c r="J22">
        <v>1</v>
      </c>
      <c r="K22">
        <v>12.68</v>
      </c>
      <c r="L22">
        <v>0</v>
      </c>
      <c r="M22">
        <v>17.68</v>
      </c>
      <c r="N22" s="10">
        <v>-16742.912</v>
      </c>
      <c r="O22" s="10">
        <v>132686.19699999999</v>
      </c>
      <c r="P22" s="10">
        <v>15738.884</v>
      </c>
      <c r="Q22" s="10">
        <v>43089.355000000003</v>
      </c>
      <c r="R22" s="10">
        <v>175775.552</v>
      </c>
      <c r="S22" s="10">
        <v>159032.64000000001</v>
      </c>
      <c r="T22" s="10">
        <f t="shared" si="8"/>
        <v>2648.2192391713747</v>
      </c>
      <c r="U22" s="10">
        <f t="shared" si="3"/>
        <v>2411.0985762711866</v>
      </c>
      <c r="V22" s="10">
        <f t="shared" si="4"/>
        <v>2158.851314500942</v>
      </c>
      <c r="W22" s="10">
        <f t="shared" si="5"/>
        <v>1999.03874952919</v>
      </c>
      <c r="X22" s="10">
        <f t="shared" si="6"/>
        <v>219.19077966101696</v>
      </c>
      <c r="Y22" s="10">
        <f t="shared" si="7"/>
        <v>196.25921040917655</v>
      </c>
    </row>
    <row r="23" spans="1:25">
      <c r="A23" t="s">
        <v>297</v>
      </c>
      <c r="B23" t="s">
        <v>29</v>
      </c>
      <c r="C23" t="s">
        <v>44</v>
      </c>
      <c r="D23">
        <v>77</v>
      </c>
      <c r="E23" s="11">
        <v>80.25</v>
      </c>
      <c r="F23" s="11">
        <f t="shared" si="0"/>
        <v>21.259999999999998</v>
      </c>
      <c r="G23" s="12">
        <f t="shared" si="1"/>
        <v>0.49952963311382881</v>
      </c>
      <c r="H23" s="12">
        <f t="shared" si="2"/>
        <v>0.64063969896519291</v>
      </c>
      <c r="I23">
        <v>10.62</v>
      </c>
      <c r="J23">
        <v>3</v>
      </c>
      <c r="K23">
        <v>7.6400000000000006</v>
      </c>
      <c r="L23">
        <v>0</v>
      </c>
      <c r="M23">
        <v>21.259999999999998</v>
      </c>
      <c r="N23" s="10">
        <v>-19595.303</v>
      </c>
      <c r="O23" s="10">
        <v>164639.50099999999</v>
      </c>
      <c r="P23" s="10">
        <v>15832.737999999999</v>
      </c>
      <c r="Q23" s="10">
        <v>40310.881999999998</v>
      </c>
      <c r="R23" s="10">
        <v>204950.383</v>
      </c>
      <c r="S23" s="10">
        <v>185355.08</v>
      </c>
      <c r="T23" s="10">
        <f t="shared" si="8"/>
        <v>2553.8988535825547</v>
      </c>
      <c r="U23" s="10">
        <f t="shared" si="3"/>
        <v>2356.6061682242989</v>
      </c>
      <c r="V23" s="10">
        <f t="shared" si="4"/>
        <v>2112.4279376947038</v>
      </c>
      <c r="W23" s="10">
        <f t="shared" si="5"/>
        <v>2051.582566978193</v>
      </c>
      <c r="X23" s="10">
        <f t="shared" si="6"/>
        <v>214.23692438402716</v>
      </c>
      <c r="Y23" s="10">
        <f t="shared" si="7"/>
        <v>192.03890342679125</v>
      </c>
    </row>
    <row r="24" spans="1:25">
      <c r="A24" t="s">
        <v>296</v>
      </c>
      <c r="B24" t="s">
        <v>29</v>
      </c>
      <c r="C24" t="s">
        <v>45</v>
      </c>
      <c r="D24">
        <v>39</v>
      </c>
      <c r="E24" s="11">
        <v>38.875</v>
      </c>
      <c r="F24" s="11">
        <f t="shared" si="0"/>
        <v>11.12</v>
      </c>
      <c r="G24" s="12">
        <f t="shared" si="1"/>
        <v>0.30935251798561153</v>
      </c>
      <c r="H24" s="12">
        <f t="shared" si="2"/>
        <v>0.57913669064748197</v>
      </c>
      <c r="I24">
        <v>3.44</v>
      </c>
      <c r="J24">
        <v>3</v>
      </c>
      <c r="K24">
        <v>4.68</v>
      </c>
      <c r="L24">
        <v>0.85</v>
      </c>
      <c r="M24">
        <v>11.969999999999999</v>
      </c>
      <c r="N24" s="10">
        <v>-6610.7259999999997</v>
      </c>
      <c r="O24" s="10">
        <v>56264.465000000011</v>
      </c>
      <c r="P24" s="10">
        <v>71916.123999999996</v>
      </c>
      <c r="Q24" s="10">
        <v>15651.659</v>
      </c>
      <c r="R24" s="10">
        <v>65305.398000000001</v>
      </c>
      <c r="S24" s="10">
        <v>0</v>
      </c>
      <c r="T24" s="10">
        <f t="shared" si="8"/>
        <v>1679.8816205787782</v>
      </c>
      <c r="U24" s="10">
        <f t="shared" si="3"/>
        <v>-170.05082958199344</v>
      </c>
      <c r="V24" s="10">
        <f t="shared" si="4"/>
        <v>-1849.9324501607716</v>
      </c>
      <c r="W24" s="10">
        <f t="shared" si="5"/>
        <v>1447.3174276527334</v>
      </c>
      <c r="X24" s="10">
        <f t="shared" si="6"/>
        <v>-15.459166325635767</v>
      </c>
      <c r="Y24" s="10">
        <f t="shared" si="7"/>
        <v>-168.17567728734286</v>
      </c>
    </row>
    <row r="25" spans="1:25">
      <c r="A25" t="s">
        <v>298</v>
      </c>
      <c r="B25" t="s">
        <v>29</v>
      </c>
      <c r="C25" t="s">
        <v>46</v>
      </c>
      <c r="D25">
        <v>111</v>
      </c>
      <c r="E25" s="11">
        <v>116</v>
      </c>
      <c r="F25" s="11">
        <f t="shared" si="0"/>
        <v>26.560000000000002</v>
      </c>
      <c r="G25" s="12">
        <f t="shared" si="1"/>
        <v>0.56325301204819278</v>
      </c>
      <c r="H25" s="12">
        <f t="shared" si="2"/>
        <v>0.63855421686746983</v>
      </c>
      <c r="I25">
        <v>14.96</v>
      </c>
      <c r="J25">
        <v>2</v>
      </c>
      <c r="K25">
        <v>9.6</v>
      </c>
      <c r="L25">
        <v>2</v>
      </c>
      <c r="M25">
        <v>28.560000000000002</v>
      </c>
      <c r="N25" s="10">
        <v>-30766.885999999999</v>
      </c>
      <c r="O25" s="10">
        <v>238802.79199999999</v>
      </c>
      <c r="P25" s="10">
        <v>28672.606</v>
      </c>
      <c r="Q25" s="10">
        <v>59308.597000000002</v>
      </c>
      <c r="R25" s="10">
        <v>298111.38900000002</v>
      </c>
      <c r="S25" s="10">
        <v>267344.50300000003</v>
      </c>
      <c r="T25" s="10">
        <f t="shared" si="8"/>
        <v>2569.9257672413796</v>
      </c>
      <c r="U25" s="10">
        <f t="shared" si="3"/>
        <v>2322.7481293103451</v>
      </c>
      <c r="V25" s="10">
        <f t="shared" si="4"/>
        <v>2057.5163534482763</v>
      </c>
      <c r="W25" s="10">
        <f t="shared" si="5"/>
        <v>2058.6447586206896</v>
      </c>
      <c r="X25" s="10">
        <f t="shared" si="6"/>
        <v>211.15892084639501</v>
      </c>
      <c r="Y25" s="10">
        <f t="shared" si="7"/>
        <v>187.04694122257058</v>
      </c>
    </row>
    <row r="26" spans="1:25">
      <c r="A26" t="s">
        <v>296</v>
      </c>
      <c r="B26" t="s">
        <v>29</v>
      </c>
      <c r="C26" t="s">
        <v>47</v>
      </c>
      <c r="D26">
        <v>46</v>
      </c>
      <c r="E26" s="11">
        <v>47.875</v>
      </c>
      <c r="F26" s="11">
        <f t="shared" si="0"/>
        <v>12.09</v>
      </c>
      <c r="G26" s="12">
        <f t="shared" si="1"/>
        <v>0.26881720430107525</v>
      </c>
      <c r="H26" s="12">
        <f t="shared" si="2"/>
        <v>0.35153019023986765</v>
      </c>
      <c r="I26">
        <v>3.25</v>
      </c>
      <c r="J26">
        <v>1</v>
      </c>
      <c r="K26">
        <v>7.84</v>
      </c>
      <c r="L26">
        <v>0</v>
      </c>
      <c r="M26">
        <v>12.09</v>
      </c>
      <c r="N26" s="10">
        <v>-12795.25</v>
      </c>
      <c r="O26" s="10">
        <v>93461.911999999997</v>
      </c>
      <c r="P26" s="10">
        <v>8900.491</v>
      </c>
      <c r="Q26" s="10">
        <v>25842.685000000001</v>
      </c>
      <c r="R26" s="10">
        <v>119304.59699999999</v>
      </c>
      <c r="S26" s="10">
        <v>106509.34699999999</v>
      </c>
      <c r="T26" s="10">
        <f t="shared" si="8"/>
        <v>2492.0020261096606</v>
      </c>
      <c r="U26" s="10">
        <f t="shared" si="3"/>
        <v>2306.0909869451698</v>
      </c>
      <c r="V26" s="10">
        <f t="shared" si="4"/>
        <v>2038.8272793733681</v>
      </c>
      <c r="W26" s="10">
        <f t="shared" si="5"/>
        <v>1952.2070391644909</v>
      </c>
      <c r="X26" s="10">
        <f t="shared" si="6"/>
        <v>209.64463517683362</v>
      </c>
      <c r="Y26" s="10">
        <f t="shared" si="7"/>
        <v>185.34793448848802</v>
      </c>
    </row>
    <row r="27" spans="1:25">
      <c r="A27" t="s">
        <v>298</v>
      </c>
      <c r="B27" t="s">
        <v>29</v>
      </c>
      <c r="C27" t="s">
        <v>48</v>
      </c>
      <c r="D27">
        <v>112</v>
      </c>
      <c r="E27" s="11">
        <v>115</v>
      </c>
      <c r="F27" s="11">
        <f t="shared" si="0"/>
        <v>27.299999999999997</v>
      </c>
      <c r="G27" s="12">
        <f t="shared" si="1"/>
        <v>0.13663003663003664</v>
      </c>
      <c r="H27" s="12">
        <f t="shared" si="2"/>
        <v>0.34945054945054954</v>
      </c>
      <c r="I27">
        <v>3.73</v>
      </c>
      <c r="J27">
        <v>5.8100000000000005</v>
      </c>
      <c r="K27">
        <v>17.759999999999998</v>
      </c>
      <c r="L27">
        <v>2.9</v>
      </c>
      <c r="M27">
        <v>30.199999999999996</v>
      </c>
      <c r="N27" s="10">
        <v>-30110.281999999999</v>
      </c>
      <c r="O27" s="10">
        <v>220679.427</v>
      </c>
      <c r="P27" s="10">
        <v>28857.4</v>
      </c>
      <c r="Q27" s="10">
        <v>57561.044000000002</v>
      </c>
      <c r="R27" s="10">
        <v>278240.47100000002</v>
      </c>
      <c r="S27" s="10">
        <v>248130.18900000001</v>
      </c>
      <c r="T27" s="10">
        <f t="shared" si="8"/>
        <v>2419.4823565217393</v>
      </c>
      <c r="U27" s="10">
        <f t="shared" si="3"/>
        <v>2168.5484434782611</v>
      </c>
      <c r="V27" s="10">
        <f t="shared" si="4"/>
        <v>1906.7199043478263</v>
      </c>
      <c r="W27" s="10">
        <f t="shared" si="5"/>
        <v>1918.9515391304346</v>
      </c>
      <c r="X27" s="10">
        <f t="shared" si="6"/>
        <v>197.14076758893282</v>
      </c>
      <c r="Y27" s="10">
        <f t="shared" si="7"/>
        <v>173.33817312252967</v>
      </c>
    </row>
    <row r="28" spans="1:25">
      <c r="A28" t="s">
        <v>297</v>
      </c>
      <c r="B28" t="s">
        <v>29</v>
      </c>
      <c r="C28" t="s">
        <v>50</v>
      </c>
      <c r="D28">
        <v>72</v>
      </c>
      <c r="E28" s="11">
        <v>73.75</v>
      </c>
      <c r="F28" s="11">
        <f t="shared" si="0"/>
        <v>18.29</v>
      </c>
      <c r="G28" s="12">
        <f t="shared" si="1"/>
        <v>0.1913613996719519</v>
      </c>
      <c r="H28" s="12">
        <f t="shared" si="2"/>
        <v>0.31875341716785133</v>
      </c>
      <c r="I28">
        <v>3.5</v>
      </c>
      <c r="J28">
        <v>2.33</v>
      </c>
      <c r="K28">
        <v>12.459999999999999</v>
      </c>
      <c r="L28">
        <v>0</v>
      </c>
      <c r="M28">
        <v>18.29</v>
      </c>
      <c r="N28" s="10">
        <v>-19023.45</v>
      </c>
      <c r="O28" s="10">
        <v>126041.52800000001</v>
      </c>
      <c r="P28" s="10">
        <v>16102.817999999999</v>
      </c>
      <c r="Q28" s="10">
        <v>45850.18</v>
      </c>
      <c r="R28" s="10">
        <v>171891.70800000001</v>
      </c>
      <c r="S28" s="10">
        <v>152868.258</v>
      </c>
      <c r="T28" s="10">
        <f t="shared" si="8"/>
        <v>2330.7350237288138</v>
      </c>
      <c r="U28" s="10">
        <f t="shared" si="3"/>
        <v>2112.3917288135594</v>
      </c>
      <c r="V28" s="10">
        <f t="shared" si="4"/>
        <v>1854.4466440677966</v>
      </c>
      <c r="W28" s="10">
        <f t="shared" si="5"/>
        <v>1709.0376677966103</v>
      </c>
      <c r="X28" s="10">
        <f t="shared" si="6"/>
        <v>192.03561171032359</v>
      </c>
      <c r="Y28" s="10">
        <f t="shared" si="7"/>
        <v>168.58605855161787</v>
      </c>
    </row>
    <row r="29" spans="1:25">
      <c r="A29" t="s">
        <v>297</v>
      </c>
      <c r="B29" t="s">
        <v>29</v>
      </c>
      <c r="C29" t="s">
        <v>49</v>
      </c>
      <c r="D29">
        <v>73</v>
      </c>
      <c r="E29" s="11">
        <v>76.125</v>
      </c>
      <c r="F29" s="11">
        <f t="shared" si="0"/>
        <v>20.399999999999999</v>
      </c>
      <c r="G29" s="12">
        <f t="shared" si="1"/>
        <v>0.12254901960784315</v>
      </c>
      <c r="H29" s="12">
        <f t="shared" si="2"/>
        <v>0.30882352941176472</v>
      </c>
      <c r="I29">
        <v>2.5</v>
      </c>
      <c r="J29">
        <v>3.8</v>
      </c>
      <c r="K29">
        <v>14.1</v>
      </c>
      <c r="L29">
        <v>1</v>
      </c>
      <c r="M29">
        <v>21.4</v>
      </c>
      <c r="N29" s="10">
        <v>-19645.82</v>
      </c>
      <c r="O29" s="10">
        <v>161026.42000000001</v>
      </c>
      <c r="P29" s="10">
        <v>34817.243999999999</v>
      </c>
      <c r="Q29" s="10">
        <v>50940.192000000003</v>
      </c>
      <c r="R29" s="10">
        <v>211966.61199999999</v>
      </c>
      <c r="S29" s="10">
        <v>192320.79199999999</v>
      </c>
      <c r="T29" s="10">
        <f t="shared" si="8"/>
        <v>2784.4546732348113</v>
      </c>
      <c r="U29" s="10">
        <f t="shared" si="3"/>
        <v>2327.085293924466</v>
      </c>
      <c r="V29" s="10">
        <f t="shared" si="4"/>
        <v>2069.0121247947454</v>
      </c>
      <c r="W29" s="10">
        <f t="shared" si="5"/>
        <v>2115.2895894909689</v>
      </c>
      <c r="X29" s="10">
        <f t="shared" si="6"/>
        <v>211.55320853858782</v>
      </c>
      <c r="Y29" s="10">
        <f t="shared" si="7"/>
        <v>188.09201134497687</v>
      </c>
    </row>
    <row r="30" spans="1:25">
      <c r="A30" t="s">
        <v>297</v>
      </c>
      <c r="B30" t="s">
        <v>29</v>
      </c>
      <c r="C30" t="s">
        <v>51</v>
      </c>
      <c r="D30">
        <v>76</v>
      </c>
      <c r="E30" s="11">
        <v>78.125</v>
      </c>
      <c r="F30" s="11">
        <f t="shared" si="0"/>
        <v>19.29</v>
      </c>
      <c r="G30" s="12">
        <f t="shared" si="1"/>
        <v>5.1840331778123382E-2</v>
      </c>
      <c r="H30" s="12">
        <f t="shared" si="2"/>
        <v>0.60082944530844995</v>
      </c>
      <c r="I30">
        <v>1</v>
      </c>
      <c r="J30">
        <v>10.59</v>
      </c>
      <c r="K30">
        <v>7.6999999999999993</v>
      </c>
      <c r="L30">
        <v>1.87</v>
      </c>
      <c r="M30">
        <v>21.16</v>
      </c>
      <c r="N30" s="10">
        <v>-19842.245999999999</v>
      </c>
      <c r="O30" s="10">
        <v>160240.05600000001</v>
      </c>
      <c r="P30" s="10">
        <v>17544.924999999999</v>
      </c>
      <c r="Q30" s="10">
        <v>40647.620000000003</v>
      </c>
      <c r="R30" s="10">
        <v>200887.67600000001</v>
      </c>
      <c r="S30" s="10">
        <v>181045.43</v>
      </c>
      <c r="T30" s="10">
        <f t="shared" si="8"/>
        <v>2571.3622528000001</v>
      </c>
      <c r="U30" s="10">
        <f t="shared" si="3"/>
        <v>2346.7872128000004</v>
      </c>
      <c r="V30" s="10">
        <f t="shared" si="4"/>
        <v>2092.8064640000002</v>
      </c>
      <c r="W30" s="10">
        <f t="shared" si="5"/>
        <v>2051.0727168000003</v>
      </c>
      <c r="X30" s="10">
        <f t="shared" si="6"/>
        <v>213.34429207272731</v>
      </c>
      <c r="Y30" s="10">
        <f t="shared" si="7"/>
        <v>190.25513309090911</v>
      </c>
    </row>
    <row r="31" spans="1:25">
      <c r="A31" t="s">
        <v>298</v>
      </c>
      <c r="B31" t="s">
        <v>29</v>
      </c>
      <c r="C31" t="s">
        <v>52</v>
      </c>
      <c r="D31">
        <v>96</v>
      </c>
      <c r="E31" s="11">
        <v>99.625</v>
      </c>
      <c r="F31" s="11">
        <f t="shared" si="0"/>
        <v>22.61</v>
      </c>
      <c r="G31" s="12">
        <f t="shared" si="1"/>
        <v>0.27288810260946483</v>
      </c>
      <c r="H31" s="12">
        <f t="shared" si="2"/>
        <v>0.44714727996461739</v>
      </c>
      <c r="I31">
        <v>6.17</v>
      </c>
      <c r="J31">
        <v>3.94</v>
      </c>
      <c r="K31">
        <v>12.499999999999998</v>
      </c>
      <c r="L31">
        <v>2</v>
      </c>
      <c r="M31">
        <v>24.61</v>
      </c>
      <c r="N31" s="10">
        <v>-31429.064999999999</v>
      </c>
      <c r="O31" s="10">
        <v>178773.89</v>
      </c>
      <c r="P31" s="10">
        <v>25562.468000000001</v>
      </c>
      <c r="Q31" s="10">
        <v>52959.267</v>
      </c>
      <c r="R31" s="10">
        <v>231733.15700000001</v>
      </c>
      <c r="S31" s="10">
        <v>200304.092</v>
      </c>
      <c r="T31" s="10">
        <f t="shared" si="8"/>
        <v>2326.0542735257213</v>
      </c>
      <c r="U31" s="10">
        <f t="shared" si="3"/>
        <v>2069.4673927227104</v>
      </c>
      <c r="V31" s="10">
        <f t="shared" si="4"/>
        <v>1753.9937164366374</v>
      </c>
      <c r="W31" s="10">
        <f t="shared" si="5"/>
        <v>1794.4681555834379</v>
      </c>
      <c r="X31" s="10">
        <f t="shared" si="6"/>
        <v>188.13339933842823</v>
      </c>
      <c r="Y31" s="10">
        <f t="shared" si="7"/>
        <v>159.45397422151248</v>
      </c>
    </row>
    <row r="32" spans="1:25">
      <c r="A32" t="s">
        <v>299</v>
      </c>
      <c r="B32" t="s">
        <v>29</v>
      </c>
      <c r="C32" t="s">
        <v>54</v>
      </c>
      <c r="D32">
        <v>127</v>
      </c>
      <c r="E32" s="11">
        <v>131.875</v>
      </c>
      <c r="F32" s="11">
        <f t="shared" si="0"/>
        <v>32.709999999999994</v>
      </c>
      <c r="G32" s="12">
        <f t="shared" si="1"/>
        <v>0.21400183430143691</v>
      </c>
      <c r="H32" s="12">
        <f t="shared" si="2"/>
        <v>0.54815041271782339</v>
      </c>
      <c r="I32">
        <v>7</v>
      </c>
      <c r="J32">
        <v>10.93</v>
      </c>
      <c r="K32">
        <v>14.779999999999998</v>
      </c>
      <c r="L32">
        <v>2.95</v>
      </c>
      <c r="M32">
        <v>35.659999999999997</v>
      </c>
      <c r="N32" s="10">
        <v>-34544.813999999998</v>
      </c>
      <c r="O32" s="10">
        <v>265077.33199999999</v>
      </c>
      <c r="P32" s="10">
        <v>30070.402999999998</v>
      </c>
      <c r="Q32" s="10">
        <v>61665.499000000003</v>
      </c>
      <c r="R32" s="10">
        <v>326742.83100000001</v>
      </c>
      <c r="S32" s="10">
        <v>292198.01699999999</v>
      </c>
      <c r="T32" s="10">
        <f t="shared" si="8"/>
        <v>2477.6707563981045</v>
      </c>
      <c r="U32" s="10">
        <f t="shared" si="3"/>
        <v>2249.648743127962</v>
      </c>
      <c r="V32" s="10">
        <f t="shared" si="4"/>
        <v>1987.6975469194313</v>
      </c>
      <c r="W32" s="10">
        <f t="shared" si="5"/>
        <v>2010.0650767772511</v>
      </c>
      <c r="X32" s="10">
        <f t="shared" si="6"/>
        <v>204.513522102542</v>
      </c>
      <c r="Y32" s="10">
        <f t="shared" si="7"/>
        <v>180.69977699267557</v>
      </c>
    </row>
    <row r="33" spans="1:25">
      <c r="A33" t="s">
        <v>297</v>
      </c>
      <c r="B33" t="s">
        <v>29</v>
      </c>
      <c r="C33" t="s">
        <v>53</v>
      </c>
      <c r="D33">
        <v>82</v>
      </c>
      <c r="E33" s="11">
        <v>85.75</v>
      </c>
      <c r="F33" s="11">
        <f t="shared" si="0"/>
        <v>20.53</v>
      </c>
      <c r="G33" s="12">
        <f t="shared" si="1"/>
        <v>0.34096444227959083</v>
      </c>
      <c r="H33" s="12">
        <f t="shared" si="2"/>
        <v>0.71261568436434475</v>
      </c>
      <c r="I33">
        <v>7</v>
      </c>
      <c r="J33">
        <v>7.63</v>
      </c>
      <c r="K33">
        <v>5.9</v>
      </c>
      <c r="L33">
        <v>2</v>
      </c>
      <c r="M33">
        <v>22.53</v>
      </c>
      <c r="N33" s="10">
        <v>-23383.173999999999</v>
      </c>
      <c r="O33" s="10">
        <v>180674.00899999999</v>
      </c>
      <c r="P33" s="10">
        <v>17249.648000000001</v>
      </c>
      <c r="Q33" s="10">
        <v>42222.116999999998</v>
      </c>
      <c r="R33" s="10">
        <v>222896.12599999999</v>
      </c>
      <c r="S33" s="10">
        <v>199512.95199999999</v>
      </c>
      <c r="T33" s="10">
        <f t="shared" si="8"/>
        <v>2599.3717317784253</v>
      </c>
      <c r="U33" s="10">
        <f t="shared" si="3"/>
        <v>2398.2096559766765</v>
      </c>
      <c r="V33" s="10">
        <f t="shared" si="4"/>
        <v>2125.5195801749273</v>
      </c>
      <c r="W33" s="10">
        <f t="shared" si="5"/>
        <v>2106.9855276967928</v>
      </c>
      <c r="X33" s="10">
        <f t="shared" si="6"/>
        <v>218.01905963424332</v>
      </c>
      <c r="Y33" s="10">
        <f t="shared" si="7"/>
        <v>193.2290527431752</v>
      </c>
    </row>
    <row r="34" spans="1:25">
      <c r="A34" t="s">
        <v>297</v>
      </c>
      <c r="B34" t="s">
        <v>29</v>
      </c>
      <c r="C34" t="s">
        <v>55</v>
      </c>
      <c r="D34">
        <v>74</v>
      </c>
      <c r="E34" s="11">
        <v>77</v>
      </c>
      <c r="F34" s="11">
        <f t="shared" si="0"/>
        <v>22.15</v>
      </c>
      <c r="G34" s="12">
        <f t="shared" si="1"/>
        <v>0.1580135440180587</v>
      </c>
      <c r="H34" s="12">
        <f t="shared" si="2"/>
        <v>0.60451467268623027</v>
      </c>
      <c r="I34">
        <v>3.5</v>
      </c>
      <c r="J34">
        <v>9.89</v>
      </c>
      <c r="K34">
        <v>8.76</v>
      </c>
      <c r="L34">
        <v>1.63</v>
      </c>
      <c r="M34">
        <v>23.779999999999998</v>
      </c>
      <c r="N34" s="10">
        <v>-21173.135999999999</v>
      </c>
      <c r="O34" s="10">
        <v>175964.307</v>
      </c>
      <c r="P34" s="10">
        <v>20308.085999999999</v>
      </c>
      <c r="Q34" s="10">
        <v>40491.548999999999</v>
      </c>
      <c r="R34" s="10">
        <v>216455.856</v>
      </c>
      <c r="S34" s="10">
        <v>195282.72</v>
      </c>
      <c r="T34" s="10">
        <f t="shared" si="8"/>
        <v>2811.115012987013</v>
      </c>
      <c r="U34" s="10">
        <f t="shared" si="3"/>
        <v>2547.3736363636363</v>
      </c>
      <c r="V34" s="10">
        <f t="shared" si="4"/>
        <v>2272.3978441558438</v>
      </c>
      <c r="W34" s="10">
        <f t="shared" si="5"/>
        <v>2285.2507402597403</v>
      </c>
      <c r="X34" s="10">
        <f t="shared" si="6"/>
        <v>231.5794214876033</v>
      </c>
      <c r="Y34" s="10">
        <f t="shared" si="7"/>
        <v>206.5816221959858</v>
      </c>
    </row>
    <row r="35" spans="1:25">
      <c r="A35" t="s">
        <v>298</v>
      </c>
      <c r="B35" t="s">
        <v>29</v>
      </c>
      <c r="C35" t="s">
        <v>56</v>
      </c>
      <c r="D35">
        <v>104</v>
      </c>
      <c r="E35" s="11">
        <v>107.75</v>
      </c>
      <c r="F35" s="11">
        <f t="shared" si="0"/>
        <v>30.8</v>
      </c>
      <c r="G35" s="12">
        <f t="shared" si="1"/>
        <v>0.22077922077922077</v>
      </c>
      <c r="H35" s="12">
        <f t="shared" si="2"/>
        <v>0.44805194805194809</v>
      </c>
      <c r="I35">
        <v>6.8</v>
      </c>
      <c r="J35">
        <v>7</v>
      </c>
      <c r="K35">
        <v>17</v>
      </c>
      <c r="L35">
        <v>3</v>
      </c>
      <c r="M35">
        <v>33.799999999999997</v>
      </c>
      <c r="N35" s="10">
        <v>-27665.286</v>
      </c>
      <c r="O35" s="10">
        <v>228617.5</v>
      </c>
      <c r="P35" s="10">
        <v>36744.68</v>
      </c>
      <c r="Q35" s="10">
        <v>64290.538999999997</v>
      </c>
      <c r="R35" s="10">
        <v>292908.03899999999</v>
      </c>
      <c r="S35" s="10">
        <v>265242.75300000003</v>
      </c>
      <c r="T35" s="10">
        <f t="shared" si="8"/>
        <v>2718.4040742459397</v>
      </c>
      <c r="U35" s="10">
        <f t="shared" si="3"/>
        <v>2377.3861624129931</v>
      </c>
      <c r="V35" s="10">
        <f t="shared" si="4"/>
        <v>2120.6317679814388</v>
      </c>
      <c r="W35" s="10">
        <f t="shared" si="5"/>
        <v>2121.7401392111369</v>
      </c>
      <c r="X35" s="10">
        <f t="shared" si="6"/>
        <v>216.12601476481757</v>
      </c>
      <c r="Y35" s="10">
        <f t="shared" si="7"/>
        <v>192.7847061801308</v>
      </c>
    </row>
    <row r="36" spans="1:25">
      <c r="A36" t="s">
        <v>299</v>
      </c>
      <c r="B36" t="s">
        <v>29</v>
      </c>
      <c r="C36" t="s">
        <v>57</v>
      </c>
      <c r="D36">
        <v>136</v>
      </c>
      <c r="E36" s="11">
        <v>140.125</v>
      </c>
      <c r="F36" s="11">
        <f t="shared" si="0"/>
        <v>32</v>
      </c>
      <c r="G36" s="12">
        <f t="shared" si="1"/>
        <v>0.30781249999999999</v>
      </c>
      <c r="H36" s="12">
        <f t="shared" si="2"/>
        <v>0.5546875</v>
      </c>
      <c r="I36">
        <v>9.85</v>
      </c>
      <c r="J36">
        <v>7.9</v>
      </c>
      <c r="K36">
        <v>14.25</v>
      </c>
      <c r="L36">
        <v>2</v>
      </c>
      <c r="M36">
        <v>34</v>
      </c>
      <c r="N36" s="10">
        <v>-34534.315999999999</v>
      </c>
      <c r="O36" s="10">
        <v>227022.21599999999</v>
      </c>
      <c r="P36" s="10">
        <v>23728.525000000001</v>
      </c>
      <c r="Q36" s="10">
        <v>52379.425000000003</v>
      </c>
      <c r="R36" s="10">
        <v>279401.641</v>
      </c>
      <c r="S36" s="10">
        <v>244867.32500000001</v>
      </c>
      <c r="T36" s="10">
        <f t="shared" si="8"/>
        <v>1993.9456984834969</v>
      </c>
      <c r="U36" s="10">
        <f t="shared" si="3"/>
        <v>1824.6074290811775</v>
      </c>
      <c r="V36" s="10">
        <f t="shared" si="4"/>
        <v>1578.1537912578056</v>
      </c>
      <c r="W36" s="10">
        <f t="shared" si="5"/>
        <v>1620.1407029438001</v>
      </c>
      <c r="X36" s="10">
        <f t="shared" si="6"/>
        <v>165.87340264374342</v>
      </c>
      <c r="Y36" s="10">
        <f t="shared" si="7"/>
        <v>143.46852647798232</v>
      </c>
    </row>
    <row r="37" spans="1:25">
      <c r="A37" t="s">
        <v>296</v>
      </c>
      <c r="B37" t="s">
        <v>29</v>
      </c>
      <c r="C37" t="s">
        <v>59</v>
      </c>
      <c r="D37">
        <v>48</v>
      </c>
      <c r="E37" s="11">
        <v>48.625</v>
      </c>
      <c r="F37" s="11">
        <f t="shared" si="0"/>
        <v>13.44</v>
      </c>
      <c r="G37" s="12">
        <f t="shared" si="1"/>
        <v>0.14880952380952381</v>
      </c>
      <c r="H37" s="12">
        <f t="shared" si="2"/>
        <v>0.47916666666666663</v>
      </c>
      <c r="I37">
        <v>2</v>
      </c>
      <c r="J37">
        <v>4.4399999999999995</v>
      </c>
      <c r="K37">
        <v>7</v>
      </c>
      <c r="L37">
        <v>1</v>
      </c>
      <c r="M37">
        <v>14.44</v>
      </c>
      <c r="N37" s="10">
        <v>-12108.602999999999</v>
      </c>
      <c r="O37" s="10">
        <v>119891.77</v>
      </c>
      <c r="P37" s="10">
        <v>14699.708000000001</v>
      </c>
      <c r="Q37" s="10">
        <v>28891.526000000002</v>
      </c>
      <c r="R37" s="10">
        <v>148783.296</v>
      </c>
      <c r="S37" s="10">
        <v>136674.693</v>
      </c>
      <c r="T37" s="10">
        <f t="shared" si="8"/>
        <v>3059.8107146529564</v>
      </c>
      <c r="U37" s="10">
        <f t="shared" si="3"/>
        <v>2757.5030951156809</v>
      </c>
      <c r="V37" s="10">
        <f t="shared" si="4"/>
        <v>2508.4829820051414</v>
      </c>
      <c r="W37" s="10">
        <f t="shared" si="5"/>
        <v>2465.6405141388177</v>
      </c>
      <c r="X37" s="10">
        <f t="shared" si="6"/>
        <v>250.68209955597101</v>
      </c>
      <c r="Y37" s="10">
        <f t="shared" si="7"/>
        <v>228.04390745501286</v>
      </c>
    </row>
    <row r="38" spans="1:25">
      <c r="A38" t="s">
        <v>297</v>
      </c>
      <c r="B38" t="s">
        <v>29</v>
      </c>
      <c r="C38" t="s">
        <v>58</v>
      </c>
      <c r="D38">
        <v>78</v>
      </c>
      <c r="E38" s="11">
        <v>80</v>
      </c>
      <c r="F38" s="11">
        <f t="shared" si="0"/>
        <v>26.63</v>
      </c>
      <c r="G38" s="12">
        <f t="shared" si="1"/>
        <v>0.15020653398422831</v>
      </c>
      <c r="H38" s="12">
        <f t="shared" si="2"/>
        <v>0.55388659406684193</v>
      </c>
      <c r="I38">
        <v>4</v>
      </c>
      <c r="J38">
        <v>10.75</v>
      </c>
      <c r="K38">
        <v>11.879999999999999</v>
      </c>
      <c r="L38">
        <v>0.63</v>
      </c>
      <c r="M38">
        <v>27.259999999999998</v>
      </c>
      <c r="N38" s="10">
        <v>-26273.63</v>
      </c>
      <c r="O38" s="10">
        <v>206999.91500000001</v>
      </c>
      <c r="P38" s="10">
        <v>20552.969000000001</v>
      </c>
      <c r="Q38" s="10">
        <v>57516.44</v>
      </c>
      <c r="R38" s="10">
        <v>264516.35499999998</v>
      </c>
      <c r="S38" s="10">
        <v>238242.72500000001</v>
      </c>
      <c r="T38" s="10">
        <f t="shared" si="8"/>
        <v>3306.4544374999996</v>
      </c>
      <c r="U38" s="10">
        <f t="shared" si="3"/>
        <v>3049.5423249999994</v>
      </c>
      <c r="V38" s="10">
        <f t="shared" si="4"/>
        <v>2721.1219499999997</v>
      </c>
      <c r="W38" s="10">
        <f t="shared" si="5"/>
        <v>2587.4989375</v>
      </c>
      <c r="X38" s="10">
        <f t="shared" si="6"/>
        <v>277.23112045454542</v>
      </c>
      <c r="Y38" s="10">
        <f t="shared" si="7"/>
        <v>247.37472272727271</v>
      </c>
    </row>
    <row r="39" spans="1:25">
      <c r="A39" t="s">
        <v>296</v>
      </c>
      <c r="B39" t="s">
        <v>29</v>
      </c>
      <c r="C39" t="s">
        <v>60</v>
      </c>
      <c r="D39">
        <v>60</v>
      </c>
      <c r="E39" s="11">
        <v>62.5</v>
      </c>
      <c r="F39" s="11">
        <f t="shared" si="0"/>
        <v>18.03</v>
      </c>
      <c r="G39" s="12">
        <f t="shared" si="1"/>
        <v>0.16638935108153077</v>
      </c>
      <c r="H39" s="12">
        <f t="shared" si="2"/>
        <v>0.41541874653355515</v>
      </c>
      <c r="I39">
        <v>3</v>
      </c>
      <c r="J39">
        <v>4.49</v>
      </c>
      <c r="K39">
        <v>10.54</v>
      </c>
      <c r="L39">
        <v>1.5</v>
      </c>
      <c r="M39">
        <v>19.53</v>
      </c>
      <c r="N39" s="10">
        <v>-16691.475999999999</v>
      </c>
      <c r="O39" s="10">
        <v>149178.88699999999</v>
      </c>
      <c r="P39" s="10">
        <v>22618.991999999998</v>
      </c>
      <c r="Q39" s="10">
        <v>43317.947</v>
      </c>
      <c r="R39" s="10">
        <v>192496.834</v>
      </c>
      <c r="S39" s="10">
        <v>175805.35800000001</v>
      </c>
      <c r="T39" s="10">
        <f t="shared" si="8"/>
        <v>3079.9493440000001</v>
      </c>
      <c r="U39" s="10">
        <f t="shared" si="3"/>
        <v>2718.0454720000002</v>
      </c>
      <c r="V39" s="10">
        <f t="shared" si="4"/>
        <v>2450.9818560000003</v>
      </c>
      <c r="W39" s="10">
        <f t="shared" si="5"/>
        <v>2386.8621919999996</v>
      </c>
      <c r="X39" s="10">
        <f t="shared" si="6"/>
        <v>247.09504290909092</v>
      </c>
      <c r="Y39" s="10">
        <f t="shared" si="7"/>
        <v>222.81653236363638</v>
      </c>
    </row>
    <row r="40" spans="1:25">
      <c r="A40" t="s">
        <v>297</v>
      </c>
      <c r="B40" t="s">
        <v>29</v>
      </c>
      <c r="C40" t="s">
        <v>61</v>
      </c>
      <c r="D40">
        <v>79</v>
      </c>
      <c r="E40" s="11">
        <v>82.875</v>
      </c>
      <c r="F40" s="11">
        <f t="shared" si="0"/>
        <v>21.15</v>
      </c>
      <c r="G40" s="12">
        <f t="shared" si="1"/>
        <v>0.37257683215130027</v>
      </c>
      <c r="H40" s="12">
        <f t="shared" si="2"/>
        <v>0.4553191489361702</v>
      </c>
      <c r="I40">
        <v>7.88</v>
      </c>
      <c r="J40">
        <v>1.75</v>
      </c>
      <c r="K40">
        <v>11.52</v>
      </c>
      <c r="L40">
        <v>0</v>
      </c>
      <c r="M40">
        <v>21.15</v>
      </c>
      <c r="N40" s="10">
        <v>-19885.099999999999</v>
      </c>
      <c r="O40" s="10">
        <v>157005.201</v>
      </c>
      <c r="P40" s="10">
        <v>16589.032999999999</v>
      </c>
      <c r="Q40" s="10">
        <v>47215.55</v>
      </c>
      <c r="R40" s="10">
        <v>204220.75099999999</v>
      </c>
      <c r="S40" s="10">
        <v>184335.65100000001</v>
      </c>
      <c r="T40" s="10">
        <f t="shared" si="8"/>
        <v>2464.2021236802411</v>
      </c>
      <c r="U40" s="10">
        <f t="shared" si="3"/>
        <v>2264.0327963800905</v>
      </c>
      <c r="V40" s="10">
        <f t="shared" si="4"/>
        <v>2024.0919215686276</v>
      </c>
      <c r="W40" s="10">
        <f t="shared" si="5"/>
        <v>1894.4820633484162</v>
      </c>
      <c r="X40" s="10">
        <f t="shared" si="6"/>
        <v>205.82116330728095</v>
      </c>
      <c r="Y40" s="10">
        <f t="shared" si="7"/>
        <v>184.00835650623887</v>
      </c>
    </row>
    <row r="41" spans="1:25">
      <c r="A41" t="s">
        <v>298</v>
      </c>
      <c r="B41" t="s">
        <v>29</v>
      </c>
      <c r="C41" t="s">
        <v>62</v>
      </c>
      <c r="D41">
        <v>95</v>
      </c>
      <c r="E41" s="11">
        <v>98.75</v>
      </c>
      <c r="F41" s="11">
        <f t="shared" si="0"/>
        <v>24.72</v>
      </c>
      <c r="G41" s="12">
        <f t="shared" si="1"/>
        <v>0.20024271844660196</v>
      </c>
      <c r="H41" s="12">
        <f t="shared" si="2"/>
        <v>0.56432038834951459</v>
      </c>
      <c r="I41">
        <v>4.95</v>
      </c>
      <c r="J41">
        <v>9</v>
      </c>
      <c r="K41">
        <v>10.77</v>
      </c>
      <c r="L41">
        <v>2</v>
      </c>
      <c r="M41">
        <v>26.72</v>
      </c>
      <c r="N41" s="10">
        <v>-25401.972000000002</v>
      </c>
      <c r="O41" s="10">
        <v>191915.72500000001</v>
      </c>
      <c r="P41" s="10">
        <v>25927.255000000001</v>
      </c>
      <c r="Q41" s="10">
        <v>47248.504000000001</v>
      </c>
      <c r="R41" s="10">
        <v>239164.22899999999</v>
      </c>
      <c r="S41" s="10">
        <v>213762.25700000001</v>
      </c>
      <c r="T41" s="10">
        <f t="shared" si="8"/>
        <v>2421.9162430379747</v>
      </c>
      <c r="U41" s="10">
        <f t="shared" si="3"/>
        <v>2159.3617620253162</v>
      </c>
      <c r="V41" s="10">
        <f t="shared" si="4"/>
        <v>1902.1266025316456</v>
      </c>
      <c r="W41" s="10">
        <f t="shared" si="5"/>
        <v>1943.4503797468356</v>
      </c>
      <c r="X41" s="10">
        <f t="shared" si="6"/>
        <v>196.30561472957422</v>
      </c>
      <c r="Y41" s="10">
        <f t="shared" si="7"/>
        <v>172.9206002301496</v>
      </c>
    </row>
    <row r="42" spans="1:25">
      <c r="A42" t="s">
        <v>298</v>
      </c>
      <c r="B42" t="s">
        <v>29</v>
      </c>
      <c r="C42" t="s">
        <v>63</v>
      </c>
      <c r="D42">
        <v>96</v>
      </c>
      <c r="E42" s="11">
        <v>98.125</v>
      </c>
      <c r="F42" s="11">
        <f t="shared" si="0"/>
        <v>22.44</v>
      </c>
      <c r="G42" s="12">
        <f t="shared" si="1"/>
        <v>0.16488413547237077</v>
      </c>
      <c r="H42" s="12">
        <f t="shared" si="2"/>
        <v>0.25401069518716579</v>
      </c>
      <c r="I42">
        <v>3.7</v>
      </c>
      <c r="J42">
        <v>2</v>
      </c>
      <c r="K42">
        <v>16.740000000000002</v>
      </c>
      <c r="L42">
        <v>0</v>
      </c>
      <c r="M42">
        <v>22.44</v>
      </c>
      <c r="N42" s="10">
        <v>-25763.690999999999</v>
      </c>
      <c r="O42" s="10">
        <v>174499.386</v>
      </c>
      <c r="P42" s="10">
        <v>20936.009999999998</v>
      </c>
      <c r="Q42" s="10">
        <v>53846.5</v>
      </c>
      <c r="R42" s="10">
        <v>228345.886</v>
      </c>
      <c r="S42" s="10">
        <v>202582.19500000001</v>
      </c>
      <c r="T42" s="10">
        <f t="shared" si="8"/>
        <v>2327.0918318471336</v>
      </c>
      <c r="U42" s="10">
        <f t="shared" si="3"/>
        <v>2113.7312203821657</v>
      </c>
      <c r="V42" s="10">
        <f t="shared" si="4"/>
        <v>1851.1713121019109</v>
      </c>
      <c r="W42" s="10">
        <f t="shared" si="5"/>
        <v>1778.3376917197452</v>
      </c>
      <c r="X42" s="10">
        <f t="shared" si="6"/>
        <v>192.15738367110598</v>
      </c>
      <c r="Y42" s="10">
        <f t="shared" si="7"/>
        <v>168.28830110017373</v>
      </c>
    </row>
    <row r="43" spans="1:25">
      <c r="A43" t="s">
        <v>296</v>
      </c>
      <c r="B43" t="s">
        <v>29</v>
      </c>
      <c r="C43" t="s">
        <v>64</v>
      </c>
      <c r="D43">
        <v>53</v>
      </c>
      <c r="E43" s="11">
        <v>53.25</v>
      </c>
      <c r="F43" s="11">
        <f t="shared" si="0"/>
        <v>15.040000000000001</v>
      </c>
      <c r="G43" s="12">
        <f t="shared" si="1"/>
        <v>0.13297872340425532</v>
      </c>
      <c r="H43" s="12">
        <f t="shared" si="2"/>
        <v>0.26595744680851063</v>
      </c>
      <c r="I43">
        <v>2</v>
      </c>
      <c r="J43">
        <v>2</v>
      </c>
      <c r="K43">
        <v>11.040000000000001</v>
      </c>
      <c r="L43">
        <v>1</v>
      </c>
      <c r="M43">
        <v>16.04</v>
      </c>
      <c r="N43" s="10">
        <v>-13387.036</v>
      </c>
      <c r="O43" s="10">
        <v>137445.054</v>
      </c>
      <c r="P43" s="10">
        <v>16190.816000000001</v>
      </c>
      <c r="Q43" s="10">
        <v>37193.300999999999</v>
      </c>
      <c r="R43" s="10">
        <v>174638.35500000001</v>
      </c>
      <c r="S43" s="10">
        <v>161251.31899999999</v>
      </c>
      <c r="T43" s="10">
        <f t="shared" si="8"/>
        <v>3279.5935211267606</v>
      </c>
      <c r="U43" s="10">
        <f t="shared" si="3"/>
        <v>2975.5406384976532</v>
      </c>
      <c r="V43" s="10">
        <f t="shared" si="4"/>
        <v>2724.1409014084506</v>
      </c>
      <c r="W43" s="10">
        <f t="shared" si="5"/>
        <v>2581.1277746478872</v>
      </c>
      <c r="X43" s="10">
        <f t="shared" si="6"/>
        <v>270.50369440887755</v>
      </c>
      <c r="Y43" s="10">
        <f t="shared" si="7"/>
        <v>247.64917285531371</v>
      </c>
    </row>
    <row r="44" spans="1:25">
      <c r="A44" t="s">
        <v>296</v>
      </c>
      <c r="B44" t="s">
        <v>29</v>
      </c>
      <c r="C44" t="s">
        <v>66</v>
      </c>
      <c r="D44">
        <v>40</v>
      </c>
      <c r="E44" s="11">
        <v>41</v>
      </c>
      <c r="F44" s="11">
        <f t="shared" si="0"/>
        <v>14.629999999999999</v>
      </c>
      <c r="G44" s="12">
        <f t="shared" si="1"/>
        <v>0.13670539986329461</v>
      </c>
      <c r="H44" s="12">
        <f t="shared" si="2"/>
        <v>0.35543403964456599</v>
      </c>
      <c r="I44">
        <v>2</v>
      </c>
      <c r="J44">
        <v>3.2</v>
      </c>
      <c r="K44">
        <v>9.43</v>
      </c>
      <c r="L44">
        <v>0</v>
      </c>
      <c r="M44">
        <v>14.629999999999999</v>
      </c>
      <c r="N44" s="10">
        <v>-11027.912</v>
      </c>
      <c r="O44" s="10">
        <v>87983.29</v>
      </c>
      <c r="P44" s="10">
        <v>16831.718000000001</v>
      </c>
      <c r="Q44" s="10">
        <v>25848.917000000001</v>
      </c>
      <c r="R44" s="10">
        <v>113832.20699999999</v>
      </c>
      <c r="S44" s="10">
        <v>102804.295</v>
      </c>
      <c r="T44" s="10">
        <f t="shared" si="8"/>
        <v>2776.3952926829265</v>
      </c>
      <c r="U44" s="10">
        <f t="shared" si="3"/>
        <v>2365.8655853658538</v>
      </c>
      <c r="V44" s="10">
        <f t="shared" si="4"/>
        <v>2096.8921219512195</v>
      </c>
      <c r="W44" s="10">
        <f t="shared" si="5"/>
        <v>2145.9339024390242</v>
      </c>
      <c r="X44" s="10">
        <f t="shared" si="6"/>
        <v>215.07868957871398</v>
      </c>
      <c r="Y44" s="10">
        <f t="shared" si="7"/>
        <v>190.62655654101994</v>
      </c>
    </row>
    <row r="45" spans="1:25">
      <c r="A45" t="s">
        <v>297</v>
      </c>
      <c r="B45" t="s">
        <v>29</v>
      </c>
      <c r="C45" t="s">
        <v>65</v>
      </c>
      <c r="D45">
        <v>76</v>
      </c>
      <c r="E45" s="11">
        <v>78.5</v>
      </c>
      <c r="F45" s="11">
        <f t="shared" si="0"/>
        <v>18.91</v>
      </c>
      <c r="G45" s="12">
        <f t="shared" si="1"/>
        <v>0.45795875198307773</v>
      </c>
      <c r="H45" s="12">
        <f t="shared" si="2"/>
        <v>0.65097831835007935</v>
      </c>
      <c r="I45">
        <v>8.66</v>
      </c>
      <c r="J45">
        <v>3.65</v>
      </c>
      <c r="K45">
        <v>6.6</v>
      </c>
      <c r="L45">
        <v>0.75</v>
      </c>
      <c r="M45">
        <v>19.66</v>
      </c>
      <c r="N45" s="10">
        <v>-18848.924999999999</v>
      </c>
      <c r="O45" s="10">
        <v>160394.277</v>
      </c>
      <c r="P45" s="10">
        <v>18449.808000000001</v>
      </c>
      <c r="Q45" s="10">
        <v>43420.478000000003</v>
      </c>
      <c r="R45" s="10">
        <v>203814.755</v>
      </c>
      <c r="S45" s="10">
        <v>184965.83</v>
      </c>
      <c r="T45" s="10">
        <f t="shared" si="8"/>
        <v>2596.3663057324843</v>
      </c>
      <c r="U45" s="10">
        <f t="shared" si="3"/>
        <v>2361.3369044585988</v>
      </c>
      <c r="V45" s="10">
        <f t="shared" si="4"/>
        <v>2121.2232101910827</v>
      </c>
      <c r="W45" s="10">
        <f t="shared" si="5"/>
        <v>2043.2391974522293</v>
      </c>
      <c r="X45" s="10">
        <f t="shared" si="6"/>
        <v>214.66699131441808</v>
      </c>
      <c r="Y45" s="10">
        <f t="shared" si="7"/>
        <v>192.83847365373478</v>
      </c>
    </row>
    <row r="46" spans="1:25">
      <c r="A46" t="s">
        <v>297</v>
      </c>
      <c r="B46" t="s">
        <v>29</v>
      </c>
      <c r="C46" t="s">
        <v>67</v>
      </c>
      <c r="D46">
        <v>76</v>
      </c>
      <c r="E46" s="11">
        <v>80.125</v>
      </c>
      <c r="F46" s="11">
        <f t="shared" si="0"/>
        <v>18.829999999999998</v>
      </c>
      <c r="G46" s="12">
        <f t="shared" si="1"/>
        <v>0.22835900159320235</v>
      </c>
      <c r="H46" s="12">
        <f t="shared" si="2"/>
        <v>0.47796070100902821</v>
      </c>
      <c r="I46">
        <v>4.3</v>
      </c>
      <c r="J46">
        <v>4.7</v>
      </c>
      <c r="K46">
        <v>9.83</v>
      </c>
      <c r="L46">
        <v>0.75</v>
      </c>
      <c r="M46">
        <v>19.579999999999998</v>
      </c>
      <c r="N46" s="10">
        <v>-19693.936000000002</v>
      </c>
      <c r="O46" s="10">
        <v>140265.785</v>
      </c>
      <c r="P46" s="10">
        <v>14363.728999999999</v>
      </c>
      <c r="Q46" s="10">
        <v>35344.673000000003</v>
      </c>
      <c r="R46" s="10">
        <v>175610.45800000001</v>
      </c>
      <c r="S46" s="10">
        <v>155916.522</v>
      </c>
      <c r="T46" s="10">
        <f t="shared" si="8"/>
        <v>2191.7061840873635</v>
      </c>
      <c r="U46" s="10">
        <f t="shared" si="3"/>
        <v>2012.4396755070206</v>
      </c>
      <c r="V46" s="10">
        <f t="shared" si="4"/>
        <v>1766.6495226209049</v>
      </c>
      <c r="W46" s="10">
        <f t="shared" si="5"/>
        <v>1750.5870202808112</v>
      </c>
      <c r="X46" s="10">
        <f t="shared" si="6"/>
        <v>182.94906140972915</v>
      </c>
      <c r="Y46" s="10">
        <f t="shared" si="7"/>
        <v>160.60450205644591</v>
      </c>
    </row>
    <row r="47" spans="1:25">
      <c r="A47" t="s">
        <v>299</v>
      </c>
      <c r="B47" t="s">
        <v>29</v>
      </c>
      <c r="C47" t="s">
        <v>68</v>
      </c>
      <c r="D47">
        <v>165</v>
      </c>
      <c r="E47" s="11">
        <v>170.5</v>
      </c>
      <c r="F47" s="11">
        <f t="shared" si="0"/>
        <v>40.379999999999995</v>
      </c>
      <c r="G47" s="12">
        <f t="shared" si="1"/>
        <v>0.35908865775136212</v>
      </c>
      <c r="H47" s="12">
        <f t="shared" si="2"/>
        <v>0.46929172857850426</v>
      </c>
      <c r="I47">
        <v>14.5</v>
      </c>
      <c r="J47">
        <v>4.45</v>
      </c>
      <c r="K47">
        <v>21.43</v>
      </c>
      <c r="L47">
        <v>3.5</v>
      </c>
      <c r="M47">
        <v>43.879999999999995</v>
      </c>
      <c r="N47" s="10">
        <v>-56053.972999999998</v>
      </c>
      <c r="O47" s="10">
        <v>329324.43900000001</v>
      </c>
      <c r="P47" s="10">
        <v>38916.021999999997</v>
      </c>
      <c r="Q47" s="10">
        <v>86795.857999999993</v>
      </c>
      <c r="R47" s="10">
        <v>416120.29700000002</v>
      </c>
      <c r="S47" s="10">
        <v>360066.32400000002</v>
      </c>
      <c r="T47" s="10">
        <f t="shared" si="8"/>
        <v>2440.5882521994135</v>
      </c>
      <c r="U47" s="10">
        <f t="shared" si="3"/>
        <v>2212.3417888563049</v>
      </c>
      <c r="V47" s="10">
        <f t="shared" si="4"/>
        <v>1883.5794838709678</v>
      </c>
      <c r="W47" s="10">
        <f t="shared" si="5"/>
        <v>1931.5216363636364</v>
      </c>
      <c r="X47" s="10">
        <f t="shared" si="6"/>
        <v>201.12198080511862</v>
      </c>
      <c r="Y47" s="10">
        <f t="shared" si="7"/>
        <v>171.23449853372435</v>
      </c>
    </row>
    <row r="48" spans="1:25">
      <c r="A48" t="s">
        <v>297</v>
      </c>
      <c r="B48" t="s">
        <v>29</v>
      </c>
      <c r="C48" t="s">
        <v>69</v>
      </c>
      <c r="D48">
        <v>83</v>
      </c>
      <c r="E48" s="11">
        <v>86.625</v>
      </c>
      <c r="F48" s="11">
        <f t="shared" si="0"/>
        <v>21.11</v>
      </c>
      <c r="G48" s="12">
        <f t="shared" si="1"/>
        <v>0.40549502605400289</v>
      </c>
      <c r="H48" s="12">
        <f t="shared" si="2"/>
        <v>0.4713405968735197</v>
      </c>
      <c r="I48">
        <v>8.56</v>
      </c>
      <c r="J48">
        <v>1.3900000000000001</v>
      </c>
      <c r="K48">
        <v>11.16</v>
      </c>
      <c r="L48">
        <v>2</v>
      </c>
      <c r="M48">
        <v>23.11</v>
      </c>
      <c r="N48" s="10">
        <v>-23559.637999999999</v>
      </c>
      <c r="O48" s="10">
        <v>177751.264</v>
      </c>
      <c r="P48" s="10">
        <v>17093.059000000001</v>
      </c>
      <c r="Q48" s="10">
        <v>39335.167000000001</v>
      </c>
      <c r="R48" s="10">
        <v>217086.43100000001</v>
      </c>
      <c r="S48" s="10">
        <v>193526.79300000001</v>
      </c>
      <c r="T48" s="10">
        <f t="shared" si="8"/>
        <v>2506.0482655122655</v>
      </c>
      <c r="U48" s="10">
        <f t="shared" si="3"/>
        <v>2308.7257950937951</v>
      </c>
      <c r="V48" s="10">
        <f t="shared" si="4"/>
        <v>2036.753062049062</v>
      </c>
      <c r="W48" s="10">
        <f t="shared" si="5"/>
        <v>2051.9626435786436</v>
      </c>
      <c r="X48" s="10">
        <f t="shared" si="6"/>
        <v>209.88416319034502</v>
      </c>
      <c r="Y48" s="10">
        <f t="shared" si="7"/>
        <v>185.15936927718747</v>
      </c>
    </row>
    <row r="49" spans="1:25">
      <c r="A49" t="s">
        <v>299</v>
      </c>
      <c r="B49" t="s">
        <v>29</v>
      </c>
      <c r="C49" t="s">
        <v>70</v>
      </c>
      <c r="D49">
        <v>146</v>
      </c>
      <c r="E49" s="11">
        <v>150.875</v>
      </c>
      <c r="F49" s="11">
        <f t="shared" si="0"/>
        <v>38.340000000000003</v>
      </c>
      <c r="G49" s="12">
        <f t="shared" si="1"/>
        <v>0.41079812206572769</v>
      </c>
      <c r="H49" s="12">
        <f t="shared" si="2"/>
        <v>0.54851330203442883</v>
      </c>
      <c r="I49">
        <v>15.75</v>
      </c>
      <c r="J49">
        <v>5.28</v>
      </c>
      <c r="K49">
        <v>17.310000000000002</v>
      </c>
      <c r="L49">
        <v>2</v>
      </c>
      <c r="M49">
        <v>40.340000000000003</v>
      </c>
      <c r="N49" s="10">
        <v>-38684.847999999998</v>
      </c>
      <c r="O49" s="10">
        <v>327533.74</v>
      </c>
      <c r="P49" s="10">
        <v>46192.589</v>
      </c>
      <c r="Q49" s="10">
        <v>82436.868000000002</v>
      </c>
      <c r="R49" s="10">
        <v>409970.60800000001</v>
      </c>
      <c r="S49" s="10">
        <v>371285.76000000001</v>
      </c>
      <c r="T49" s="10">
        <f t="shared" si="8"/>
        <v>2717.2865484672743</v>
      </c>
      <c r="U49" s="10">
        <f t="shared" si="3"/>
        <v>2411.1219154929581</v>
      </c>
      <c r="V49" s="10">
        <f t="shared" si="4"/>
        <v>2154.7186147473076</v>
      </c>
      <c r="W49" s="10">
        <f t="shared" si="5"/>
        <v>2170.8947141673571</v>
      </c>
      <c r="X49" s="10">
        <f t="shared" si="6"/>
        <v>219.19290140845075</v>
      </c>
      <c r="Y49" s="10">
        <f t="shared" si="7"/>
        <v>195.88351043157343</v>
      </c>
    </row>
    <row r="50" spans="1:25">
      <c r="A50" t="s">
        <v>297</v>
      </c>
      <c r="B50" t="s">
        <v>29</v>
      </c>
      <c r="C50" t="s">
        <v>71</v>
      </c>
      <c r="D50">
        <v>78</v>
      </c>
      <c r="E50" s="11">
        <v>81.375</v>
      </c>
      <c r="F50" s="11">
        <f t="shared" si="0"/>
        <v>22.740000000000002</v>
      </c>
      <c r="G50" s="12">
        <f t="shared" si="1"/>
        <v>0.38346525945470539</v>
      </c>
      <c r="H50" s="12">
        <f t="shared" si="2"/>
        <v>0.42744063324538256</v>
      </c>
      <c r="I50">
        <v>8.7200000000000006</v>
      </c>
      <c r="J50">
        <v>1</v>
      </c>
      <c r="K50">
        <v>13.02</v>
      </c>
      <c r="L50">
        <v>1</v>
      </c>
      <c r="M50">
        <v>23.740000000000002</v>
      </c>
      <c r="N50" s="10">
        <v>-21461.690999999999</v>
      </c>
      <c r="O50" s="10">
        <v>180176.742</v>
      </c>
      <c r="P50" s="10">
        <v>16872.934000000001</v>
      </c>
      <c r="Q50" s="10">
        <v>39847.271999999997</v>
      </c>
      <c r="R50" s="10">
        <v>220024.014</v>
      </c>
      <c r="S50" s="10">
        <v>198562.323</v>
      </c>
      <c r="T50" s="10">
        <f t="shared" si="8"/>
        <v>2703.8281290322579</v>
      </c>
      <c r="U50" s="10">
        <f t="shared" si="3"/>
        <v>2496.4802457757296</v>
      </c>
      <c r="V50" s="10">
        <f t="shared" si="4"/>
        <v>2232.7421075268817</v>
      </c>
      <c r="W50" s="10">
        <f t="shared" si="5"/>
        <v>2214.1535115207371</v>
      </c>
      <c r="X50" s="10">
        <f t="shared" si="6"/>
        <v>226.95274961597542</v>
      </c>
      <c r="Y50" s="10">
        <f t="shared" si="7"/>
        <v>202.97655522971652</v>
      </c>
    </row>
    <row r="51" spans="1:25">
      <c r="A51" t="s">
        <v>297</v>
      </c>
      <c r="B51" t="s">
        <v>29</v>
      </c>
      <c r="C51" t="s">
        <v>72</v>
      </c>
      <c r="D51">
        <v>89</v>
      </c>
      <c r="E51" s="11">
        <v>91.75</v>
      </c>
      <c r="F51" s="11">
        <f t="shared" si="0"/>
        <v>24.69</v>
      </c>
      <c r="G51" s="12">
        <f t="shared" si="1"/>
        <v>0.26245443499392462</v>
      </c>
      <c r="H51" s="12">
        <f t="shared" si="2"/>
        <v>0.62818955042527347</v>
      </c>
      <c r="I51">
        <v>6.4799999999999995</v>
      </c>
      <c r="J51">
        <v>9.0300000000000011</v>
      </c>
      <c r="K51">
        <v>9.18</v>
      </c>
      <c r="L51">
        <v>3</v>
      </c>
      <c r="M51">
        <v>27.69</v>
      </c>
      <c r="N51" s="10">
        <v>-25431.241000000002</v>
      </c>
      <c r="O51" s="10">
        <v>200437.231</v>
      </c>
      <c r="P51" s="10">
        <v>17431.672999999999</v>
      </c>
      <c r="Q51" s="10">
        <v>40119.953999999998</v>
      </c>
      <c r="R51" s="10">
        <v>240557.185</v>
      </c>
      <c r="S51" s="10">
        <v>215125.94399999999</v>
      </c>
      <c r="T51" s="10">
        <f t="shared" si="8"/>
        <v>2621.8766757493186</v>
      </c>
      <c r="U51" s="10">
        <f t="shared" si="3"/>
        <v>2431.8856893732968</v>
      </c>
      <c r="V51" s="10">
        <f t="shared" si="4"/>
        <v>2154.7059509536784</v>
      </c>
      <c r="W51" s="10">
        <f t="shared" si="5"/>
        <v>2184.6019727520438</v>
      </c>
      <c r="X51" s="10">
        <f t="shared" si="6"/>
        <v>221.08051721575427</v>
      </c>
      <c r="Y51" s="10">
        <f t="shared" si="7"/>
        <v>195.88235917760713</v>
      </c>
    </row>
    <row r="52" spans="1:25">
      <c r="A52" t="s">
        <v>298</v>
      </c>
      <c r="B52" t="s">
        <v>29</v>
      </c>
      <c r="C52" t="s">
        <v>73</v>
      </c>
      <c r="D52">
        <v>106</v>
      </c>
      <c r="E52" s="11">
        <v>106.625</v>
      </c>
      <c r="F52" s="11">
        <f t="shared" si="0"/>
        <v>33.849999999999994</v>
      </c>
      <c r="G52" s="12">
        <f t="shared" si="1"/>
        <v>0.27917282127031023</v>
      </c>
      <c r="H52" s="12">
        <f t="shared" si="2"/>
        <v>0.39734121122599708</v>
      </c>
      <c r="I52">
        <v>9.4499999999999993</v>
      </c>
      <c r="J52">
        <v>4</v>
      </c>
      <c r="K52">
        <v>20.399999999999999</v>
      </c>
      <c r="L52">
        <v>3</v>
      </c>
      <c r="M52">
        <v>36.849999999999994</v>
      </c>
      <c r="N52" s="10">
        <v>-29793.947</v>
      </c>
      <c r="O52" s="10">
        <v>267108.85700000002</v>
      </c>
      <c r="P52" s="10">
        <v>32917.576000000001</v>
      </c>
      <c r="Q52" s="10">
        <v>68565.315000000002</v>
      </c>
      <c r="R52" s="10">
        <v>335674.17200000002</v>
      </c>
      <c r="S52" s="10">
        <v>305880.22499999998</v>
      </c>
      <c r="T52" s="10">
        <f t="shared" si="8"/>
        <v>3148.1751184056275</v>
      </c>
      <c r="U52" s="10">
        <f t="shared" si="3"/>
        <v>2839.4522485345842</v>
      </c>
      <c r="V52" s="10">
        <f t="shared" si="4"/>
        <v>2560.0248440797186</v>
      </c>
      <c r="W52" s="10">
        <f t="shared" si="5"/>
        <v>2505.1240984759675</v>
      </c>
      <c r="X52" s="10">
        <f t="shared" si="6"/>
        <v>258.13202259405313</v>
      </c>
      <c r="Y52" s="10">
        <f t="shared" si="7"/>
        <v>232.72953127997442</v>
      </c>
    </row>
    <row r="53" spans="1:25">
      <c r="A53" t="s">
        <v>297</v>
      </c>
      <c r="B53" t="s">
        <v>29</v>
      </c>
      <c r="C53" t="s">
        <v>74</v>
      </c>
      <c r="D53">
        <v>77</v>
      </c>
      <c r="E53" s="11">
        <v>78.375</v>
      </c>
      <c r="F53" s="11">
        <f t="shared" si="0"/>
        <v>29.669999999999998</v>
      </c>
      <c r="G53" s="12">
        <f t="shared" si="1"/>
        <v>0.13481631277384565</v>
      </c>
      <c r="H53" s="12">
        <f t="shared" si="2"/>
        <v>0.26558813616447591</v>
      </c>
      <c r="I53">
        <v>4</v>
      </c>
      <c r="J53">
        <v>3.88</v>
      </c>
      <c r="K53">
        <v>21.79</v>
      </c>
      <c r="L53">
        <v>2</v>
      </c>
      <c r="M53">
        <v>31.669999999999998</v>
      </c>
      <c r="N53" s="10">
        <v>-22587.929</v>
      </c>
      <c r="O53" s="10">
        <v>225618.92300000001</v>
      </c>
      <c r="P53" s="10">
        <v>25319.793000000001</v>
      </c>
      <c r="Q53" s="10">
        <v>45777.180999999997</v>
      </c>
      <c r="R53" s="10">
        <v>271396.10399999999</v>
      </c>
      <c r="S53" s="10">
        <v>248808.17499999999</v>
      </c>
      <c r="T53" s="10">
        <f t="shared" si="8"/>
        <v>3462.7892057416266</v>
      </c>
      <c r="U53" s="10">
        <f t="shared" si="3"/>
        <v>3139.7296459330141</v>
      </c>
      <c r="V53" s="10">
        <f t="shared" si="4"/>
        <v>2851.5264051036679</v>
      </c>
      <c r="W53" s="10">
        <f t="shared" si="5"/>
        <v>2878.7103413078153</v>
      </c>
      <c r="X53" s="10">
        <f t="shared" si="6"/>
        <v>285.42996781209217</v>
      </c>
      <c r="Y53" s="10">
        <f t="shared" si="7"/>
        <v>259.22967319124251</v>
      </c>
    </row>
    <row r="54" spans="1:25">
      <c r="A54" t="s">
        <v>297</v>
      </c>
      <c r="B54" t="s">
        <v>29</v>
      </c>
      <c r="C54" t="s">
        <v>75</v>
      </c>
      <c r="D54">
        <v>81</v>
      </c>
      <c r="E54" s="11">
        <v>83.875</v>
      </c>
      <c r="F54" s="11">
        <f t="shared" si="0"/>
        <v>21.85</v>
      </c>
      <c r="G54" s="12">
        <f t="shared" si="1"/>
        <v>0.13729977116704806</v>
      </c>
      <c r="H54" s="12">
        <f t="shared" si="2"/>
        <v>0.50114416475972534</v>
      </c>
      <c r="I54">
        <v>3</v>
      </c>
      <c r="J54">
        <v>7.9499999999999993</v>
      </c>
      <c r="K54">
        <v>10.9</v>
      </c>
      <c r="L54">
        <v>0</v>
      </c>
      <c r="M54">
        <v>21.85</v>
      </c>
      <c r="N54" s="10">
        <v>-22877.886999999999</v>
      </c>
      <c r="O54" s="10">
        <v>159133.16500000001</v>
      </c>
      <c r="P54" s="10">
        <v>16235.273999999999</v>
      </c>
      <c r="Q54" s="10">
        <v>46079</v>
      </c>
      <c r="R54" s="10">
        <v>205212.16500000001</v>
      </c>
      <c r="S54" s="10">
        <v>182334.27799999999</v>
      </c>
      <c r="T54" s="10">
        <f t="shared" si="8"/>
        <v>2446.6428017883754</v>
      </c>
      <c r="U54" s="10">
        <f t="shared" si="3"/>
        <v>2253.0776870342775</v>
      </c>
      <c r="V54" s="10">
        <f t="shared" si="4"/>
        <v>1980.3159940387479</v>
      </c>
      <c r="W54" s="10">
        <f t="shared" si="5"/>
        <v>1897.2657526080477</v>
      </c>
      <c r="X54" s="10">
        <f t="shared" si="6"/>
        <v>204.8252442758434</v>
      </c>
      <c r="Y54" s="10">
        <f t="shared" si="7"/>
        <v>180.02872673079526</v>
      </c>
    </row>
    <row r="55" spans="1:25">
      <c r="A55" t="s">
        <v>296</v>
      </c>
      <c r="B55" t="s">
        <v>29</v>
      </c>
      <c r="C55" t="s">
        <v>93</v>
      </c>
      <c r="D55">
        <v>50</v>
      </c>
      <c r="E55" s="11">
        <v>51.25</v>
      </c>
      <c r="F55" s="11">
        <f t="shared" si="0"/>
        <v>15.88</v>
      </c>
      <c r="G55" s="12">
        <f t="shared" si="1"/>
        <v>0.27267002518891686</v>
      </c>
      <c r="H55" s="12">
        <f t="shared" si="2"/>
        <v>0.27267002518891686</v>
      </c>
      <c r="I55">
        <v>4.33</v>
      </c>
      <c r="J55">
        <v>0</v>
      </c>
      <c r="K55">
        <v>11.55</v>
      </c>
      <c r="L55">
        <v>1</v>
      </c>
      <c r="M55">
        <v>16.880000000000003</v>
      </c>
      <c r="N55" s="10">
        <v>-15385.349</v>
      </c>
      <c r="O55" s="10">
        <v>127662.55899999999</v>
      </c>
      <c r="P55" s="10">
        <v>14415.956</v>
      </c>
      <c r="Q55" s="10">
        <v>32586.775000000001</v>
      </c>
      <c r="R55" s="10">
        <v>160249.334</v>
      </c>
      <c r="S55" s="10">
        <v>144863.98499999999</v>
      </c>
      <c r="T55" s="10">
        <f t="shared" si="8"/>
        <v>3126.8162731707316</v>
      </c>
      <c r="U55" s="10">
        <f t="shared" si="3"/>
        <v>2845.529326829268</v>
      </c>
      <c r="V55" s="10">
        <f t="shared" si="4"/>
        <v>2545.3273951219508</v>
      </c>
      <c r="W55" s="10">
        <f t="shared" si="5"/>
        <v>2490.9767609756095</v>
      </c>
      <c r="X55" s="10">
        <f t="shared" si="6"/>
        <v>258.68448425720618</v>
      </c>
      <c r="Y55" s="10">
        <f t="shared" si="7"/>
        <v>231.39339955654097</v>
      </c>
    </row>
    <row r="56" spans="1:25">
      <c r="A56" t="s">
        <v>296</v>
      </c>
      <c r="B56" t="s">
        <v>29</v>
      </c>
      <c r="C56" t="s">
        <v>76</v>
      </c>
      <c r="D56">
        <v>58</v>
      </c>
      <c r="E56" s="11">
        <v>61.75</v>
      </c>
      <c r="F56" s="11">
        <f t="shared" si="0"/>
        <v>16.2</v>
      </c>
      <c r="G56" s="12">
        <f t="shared" si="1"/>
        <v>0.35802469135802467</v>
      </c>
      <c r="H56" s="12">
        <f t="shared" si="2"/>
        <v>0.37037037037037041</v>
      </c>
      <c r="I56">
        <v>5.8</v>
      </c>
      <c r="J56">
        <v>0.2</v>
      </c>
      <c r="K56">
        <v>10.199999999999999</v>
      </c>
      <c r="L56">
        <v>1.75</v>
      </c>
      <c r="M56">
        <v>17.95</v>
      </c>
      <c r="N56" s="10">
        <v>-15275.182000000001</v>
      </c>
      <c r="O56" s="10">
        <v>133917.834</v>
      </c>
      <c r="P56" s="10">
        <v>11718.526</v>
      </c>
      <c r="Q56" s="10">
        <v>27335.778999999999</v>
      </c>
      <c r="R56" s="10">
        <v>161253.61300000001</v>
      </c>
      <c r="S56" s="10">
        <v>145978.43100000001</v>
      </c>
      <c r="T56" s="10">
        <f t="shared" si="8"/>
        <v>2611.3945425101215</v>
      </c>
      <c r="U56" s="10">
        <f t="shared" si="3"/>
        <v>2421.6208421052634</v>
      </c>
      <c r="V56" s="10">
        <f t="shared" si="4"/>
        <v>2174.2494736842104</v>
      </c>
      <c r="W56" s="10">
        <f t="shared" si="5"/>
        <v>2168.7098623481784</v>
      </c>
      <c r="X56" s="10">
        <f t="shared" si="6"/>
        <v>220.14734928229666</v>
      </c>
      <c r="Y56" s="10">
        <f t="shared" si="7"/>
        <v>197.65904306220094</v>
      </c>
    </row>
    <row r="57" spans="1:25">
      <c r="A57" t="s">
        <v>299</v>
      </c>
      <c r="B57" t="s">
        <v>29</v>
      </c>
      <c r="C57" t="s">
        <v>77</v>
      </c>
      <c r="D57">
        <v>184</v>
      </c>
      <c r="E57" s="11">
        <v>190</v>
      </c>
      <c r="F57" s="11">
        <f t="shared" si="0"/>
        <v>53.839999999999996</v>
      </c>
      <c r="G57" s="12">
        <f t="shared" si="1"/>
        <v>0.30980683506686479</v>
      </c>
      <c r="H57" s="12">
        <f t="shared" si="2"/>
        <v>0.59583952451708766</v>
      </c>
      <c r="I57">
        <v>16.68</v>
      </c>
      <c r="J57">
        <v>15.400000000000002</v>
      </c>
      <c r="K57">
        <v>21.759999999999998</v>
      </c>
      <c r="L57">
        <v>4</v>
      </c>
      <c r="M57">
        <v>57.839999999999996</v>
      </c>
      <c r="N57" s="10">
        <v>-49676.212</v>
      </c>
      <c r="O57" s="10">
        <v>414546.96100000001</v>
      </c>
      <c r="P57" s="10">
        <v>74464.926999999996</v>
      </c>
      <c r="Q57" s="10">
        <v>123928.408</v>
      </c>
      <c r="R57" s="10">
        <v>538475.36899999995</v>
      </c>
      <c r="S57" s="10">
        <v>488799.15700000001</v>
      </c>
      <c r="T57" s="10">
        <f t="shared" si="8"/>
        <v>2834.0808894736838</v>
      </c>
      <c r="U57" s="10">
        <f t="shared" si="3"/>
        <v>2442.1602210526312</v>
      </c>
      <c r="V57" s="10">
        <f t="shared" si="4"/>
        <v>2180.7064736842103</v>
      </c>
      <c r="W57" s="10">
        <f t="shared" si="5"/>
        <v>2181.8261105263159</v>
      </c>
      <c r="X57" s="10">
        <f t="shared" si="6"/>
        <v>222.01456555023921</v>
      </c>
      <c r="Y57" s="10">
        <f t="shared" si="7"/>
        <v>198.24604306220093</v>
      </c>
    </row>
    <row r="58" spans="1:25">
      <c r="A58" t="s">
        <v>297</v>
      </c>
      <c r="B58" t="s">
        <v>29</v>
      </c>
      <c r="C58" t="s">
        <v>78</v>
      </c>
      <c r="D58">
        <v>83</v>
      </c>
      <c r="E58" s="11">
        <v>87.25</v>
      </c>
      <c r="F58" s="11">
        <f t="shared" si="0"/>
        <v>18.399999999999999</v>
      </c>
      <c r="G58" s="12">
        <f t="shared" si="1"/>
        <v>0.48369565217391303</v>
      </c>
      <c r="H58" s="12">
        <f t="shared" si="2"/>
        <v>0.78260869565217395</v>
      </c>
      <c r="I58">
        <v>8.8999999999999986</v>
      </c>
      <c r="J58">
        <v>5.5</v>
      </c>
      <c r="K58">
        <v>4</v>
      </c>
      <c r="L58">
        <v>2</v>
      </c>
      <c r="M58">
        <v>20.399999999999999</v>
      </c>
      <c r="N58" s="10">
        <v>-23299.718000000001</v>
      </c>
      <c r="O58" s="10">
        <v>170440.07800000001</v>
      </c>
      <c r="P58" s="10">
        <v>22018.204000000002</v>
      </c>
      <c r="Q58" s="10">
        <v>41701.980000000003</v>
      </c>
      <c r="R58" s="10">
        <v>212142.05799999999</v>
      </c>
      <c r="S58" s="10">
        <v>188842.34</v>
      </c>
      <c r="T58" s="10">
        <f t="shared" si="8"/>
        <v>2431.4275988538679</v>
      </c>
      <c r="U58" s="10">
        <f t="shared" si="3"/>
        <v>2179.0699598853867</v>
      </c>
      <c r="V58" s="10">
        <f t="shared" si="4"/>
        <v>1912.0244813753582</v>
      </c>
      <c r="W58" s="10">
        <f t="shared" si="5"/>
        <v>1953.4679426934099</v>
      </c>
      <c r="X58" s="10">
        <f t="shared" si="6"/>
        <v>198.0972690804897</v>
      </c>
      <c r="Y58" s="10">
        <f t="shared" si="7"/>
        <v>173.82040739775982</v>
      </c>
    </row>
    <row r="59" spans="1:25">
      <c r="A59" t="s">
        <v>298</v>
      </c>
      <c r="B59" t="s">
        <v>29</v>
      </c>
      <c r="C59" t="s">
        <v>79</v>
      </c>
      <c r="D59">
        <v>98</v>
      </c>
      <c r="E59" s="11">
        <v>102</v>
      </c>
      <c r="F59" s="11">
        <f t="shared" si="0"/>
        <v>25.310000000000002</v>
      </c>
      <c r="G59" s="12">
        <f t="shared" si="1"/>
        <v>0.21691031212959302</v>
      </c>
      <c r="H59" s="12">
        <f t="shared" si="2"/>
        <v>0.25642038719873567</v>
      </c>
      <c r="I59">
        <v>5.49</v>
      </c>
      <c r="J59">
        <v>1</v>
      </c>
      <c r="K59">
        <v>18.82</v>
      </c>
      <c r="L59">
        <v>2</v>
      </c>
      <c r="M59">
        <v>27.310000000000002</v>
      </c>
      <c r="N59" s="10">
        <v>-25025.131000000001</v>
      </c>
      <c r="O59" s="10">
        <v>212756.68400000001</v>
      </c>
      <c r="P59" s="10">
        <v>35381.802000000003</v>
      </c>
      <c r="Q59" s="10">
        <v>59572.915000000001</v>
      </c>
      <c r="R59" s="10">
        <v>272329.59899999999</v>
      </c>
      <c r="S59" s="10">
        <v>247304.46799999999</v>
      </c>
      <c r="T59" s="10">
        <f t="shared" si="8"/>
        <v>2669.8980294117646</v>
      </c>
      <c r="U59" s="10">
        <f t="shared" si="3"/>
        <v>2323.0176176470586</v>
      </c>
      <c r="V59" s="10">
        <f t="shared" si="4"/>
        <v>2077.6731960784314</v>
      </c>
      <c r="W59" s="10">
        <f t="shared" si="5"/>
        <v>2085.849843137255</v>
      </c>
      <c r="X59" s="10">
        <f t="shared" si="6"/>
        <v>211.18341978609624</v>
      </c>
      <c r="Y59" s="10">
        <f t="shared" si="7"/>
        <v>188.87938146167559</v>
      </c>
    </row>
    <row r="60" spans="1:25">
      <c r="A60" t="s">
        <v>297</v>
      </c>
      <c r="B60" t="s">
        <v>29</v>
      </c>
      <c r="C60" t="s">
        <v>88</v>
      </c>
      <c r="D60">
        <v>72</v>
      </c>
      <c r="E60" s="11">
        <v>73.5</v>
      </c>
      <c r="F60" s="11">
        <f t="shared" si="0"/>
        <v>24.21</v>
      </c>
      <c r="G60" s="12">
        <f t="shared" si="1"/>
        <v>0.31433292028087567</v>
      </c>
      <c r="H60" s="12">
        <f t="shared" si="2"/>
        <v>0.38455183808343663</v>
      </c>
      <c r="I60">
        <v>7.61</v>
      </c>
      <c r="J60">
        <v>1.7</v>
      </c>
      <c r="K60">
        <v>14.9</v>
      </c>
      <c r="L60">
        <v>0</v>
      </c>
      <c r="M60">
        <v>24.21</v>
      </c>
      <c r="N60" s="10">
        <v>-19556.144</v>
      </c>
      <c r="O60" s="10">
        <v>143119.71599999999</v>
      </c>
      <c r="P60" s="10">
        <v>15429.216</v>
      </c>
      <c r="Q60" s="10">
        <v>41389.267999999996</v>
      </c>
      <c r="R60" s="10">
        <v>184508.984</v>
      </c>
      <c r="S60" s="10">
        <v>164952.84</v>
      </c>
      <c r="T60" s="10">
        <f t="shared" si="8"/>
        <v>2510.32631292517</v>
      </c>
      <c r="U60" s="10">
        <f t="shared" si="3"/>
        <v>2300.4050068027209</v>
      </c>
      <c r="V60" s="10">
        <f t="shared" si="4"/>
        <v>2034.3350204081635</v>
      </c>
      <c r="W60" s="10">
        <f t="shared" si="5"/>
        <v>1947.2070204081631</v>
      </c>
      <c r="X60" s="10">
        <f t="shared" si="6"/>
        <v>209.12772789115644</v>
      </c>
      <c r="Y60" s="10">
        <f t="shared" si="7"/>
        <v>184.93954730983305</v>
      </c>
    </row>
    <row r="61" spans="1:25">
      <c r="A61" t="s">
        <v>296</v>
      </c>
      <c r="B61" t="s">
        <v>29</v>
      </c>
      <c r="C61" t="s">
        <v>80</v>
      </c>
      <c r="D61">
        <v>55</v>
      </c>
      <c r="E61" s="11">
        <v>58</v>
      </c>
      <c r="F61" s="11">
        <f t="shared" si="0"/>
        <v>14.379999999999999</v>
      </c>
      <c r="G61" s="12">
        <f t="shared" si="1"/>
        <v>0.20862308762169682</v>
      </c>
      <c r="H61" s="12">
        <f t="shared" si="2"/>
        <v>0.39986091794158557</v>
      </c>
      <c r="I61">
        <v>3</v>
      </c>
      <c r="J61">
        <v>2.75</v>
      </c>
      <c r="K61">
        <v>8.629999999999999</v>
      </c>
      <c r="L61">
        <v>1</v>
      </c>
      <c r="M61">
        <v>15.379999999999999</v>
      </c>
      <c r="N61" s="10">
        <v>-14481.672</v>
      </c>
      <c r="O61" s="10">
        <v>113011.478</v>
      </c>
      <c r="P61" s="10">
        <v>11013.075000000001</v>
      </c>
      <c r="Q61" s="10">
        <v>23291.394</v>
      </c>
      <c r="R61" s="10">
        <v>136302.872</v>
      </c>
      <c r="S61" s="10">
        <v>121821.2</v>
      </c>
      <c r="T61" s="10">
        <f t="shared" si="8"/>
        <v>2350.0495172413794</v>
      </c>
      <c r="U61" s="10">
        <f t="shared" si="3"/>
        <v>2160.1689137931035</v>
      </c>
      <c r="V61" s="10">
        <f t="shared" si="4"/>
        <v>1910.4849137931035</v>
      </c>
      <c r="W61" s="10">
        <f t="shared" si="5"/>
        <v>1948.4737586206898</v>
      </c>
      <c r="X61" s="10">
        <f t="shared" si="6"/>
        <v>196.3789921630094</v>
      </c>
      <c r="Y61" s="10">
        <f t="shared" si="7"/>
        <v>173.68044670846396</v>
      </c>
    </row>
    <row r="62" spans="1:25">
      <c r="A62" t="s">
        <v>297</v>
      </c>
      <c r="B62" t="s">
        <v>29</v>
      </c>
      <c r="C62" t="s">
        <v>81</v>
      </c>
      <c r="D62">
        <v>71</v>
      </c>
      <c r="E62" s="11">
        <v>74.125</v>
      </c>
      <c r="F62" s="11">
        <f t="shared" si="0"/>
        <v>19.910000000000004</v>
      </c>
      <c r="G62" s="12">
        <f t="shared" si="1"/>
        <v>0.31642390758412858</v>
      </c>
      <c r="H62" s="12">
        <f t="shared" si="2"/>
        <v>0.44701155198392761</v>
      </c>
      <c r="I62">
        <v>6.3000000000000007</v>
      </c>
      <c r="J62">
        <v>2.6</v>
      </c>
      <c r="K62">
        <v>11.010000000000002</v>
      </c>
      <c r="L62">
        <v>0</v>
      </c>
      <c r="M62">
        <v>19.910000000000004</v>
      </c>
      <c r="N62" s="10">
        <v>-16508.838</v>
      </c>
      <c r="O62" s="10">
        <v>149659.86300000001</v>
      </c>
      <c r="P62" s="10">
        <v>15547.217000000001</v>
      </c>
      <c r="Q62" s="10">
        <v>38650.720999999998</v>
      </c>
      <c r="R62" s="10">
        <v>188310.584</v>
      </c>
      <c r="S62" s="10">
        <v>171801.74600000001</v>
      </c>
      <c r="T62" s="10">
        <f t="shared" si="8"/>
        <v>2540.4463271500845</v>
      </c>
      <c r="U62" s="10">
        <f t="shared" si="3"/>
        <v>2330.7030961214164</v>
      </c>
      <c r="V62" s="10">
        <f t="shared" si="4"/>
        <v>2107.9869005059022</v>
      </c>
      <c r="W62" s="10">
        <f t="shared" si="5"/>
        <v>2019.0200741989884</v>
      </c>
      <c r="X62" s="10">
        <f t="shared" si="6"/>
        <v>211.88209964740147</v>
      </c>
      <c r="Y62" s="10">
        <f t="shared" si="7"/>
        <v>191.63517277326383</v>
      </c>
    </row>
    <row r="63" spans="1:25">
      <c r="A63" t="s">
        <v>297</v>
      </c>
      <c r="B63" t="s">
        <v>29</v>
      </c>
      <c r="C63" t="s">
        <v>82</v>
      </c>
      <c r="D63">
        <v>72</v>
      </c>
      <c r="E63" s="11">
        <v>72.75</v>
      </c>
      <c r="F63" s="11">
        <f t="shared" si="0"/>
        <v>31.75</v>
      </c>
      <c r="G63" s="12">
        <f t="shared" si="1"/>
        <v>0.28188976377952751</v>
      </c>
      <c r="H63" s="12">
        <f t="shared" si="2"/>
        <v>0.53385826771653544</v>
      </c>
      <c r="I63">
        <v>8.9499999999999993</v>
      </c>
      <c r="J63">
        <v>8</v>
      </c>
      <c r="K63">
        <v>14.8</v>
      </c>
      <c r="L63">
        <v>1.94</v>
      </c>
      <c r="M63">
        <v>33.69</v>
      </c>
      <c r="N63" s="10">
        <v>-19006.624</v>
      </c>
      <c r="O63" s="10">
        <v>277517.73100000003</v>
      </c>
      <c r="P63" s="10">
        <v>23231.155999999999</v>
      </c>
      <c r="Q63" s="10">
        <v>53725.074000000001</v>
      </c>
      <c r="R63" s="10">
        <v>331242.80499999999</v>
      </c>
      <c r="S63" s="10">
        <v>312236.18099999998</v>
      </c>
      <c r="T63" s="10">
        <f t="shared" si="8"/>
        <v>4553.1657044673539</v>
      </c>
      <c r="U63" s="10">
        <f t="shared" si="3"/>
        <v>4233.8370996563572</v>
      </c>
      <c r="V63" s="10">
        <f t="shared" si="4"/>
        <v>3972.57766323024</v>
      </c>
      <c r="W63" s="10">
        <f t="shared" si="5"/>
        <v>3814.6767147766327</v>
      </c>
      <c r="X63" s="10">
        <f t="shared" si="6"/>
        <v>384.89428178694158</v>
      </c>
      <c r="Y63" s="10">
        <f t="shared" si="7"/>
        <v>361.14342393002181</v>
      </c>
    </row>
    <row r="64" spans="1:25">
      <c r="A64" t="s">
        <v>297</v>
      </c>
      <c r="B64" t="s">
        <v>29</v>
      </c>
      <c r="C64" t="s">
        <v>83</v>
      </c>
      <c r="D64">
        <v>67</v>
      </c>
      <c r="E64" s="11">
        <v>67.875</v>
      </c>
      <c r="F64" s="11">
        <f t="shared" si="0"/>
        <v>17.89</v>
      </c>
      <c r="G64" s="12">
        <f t="shared" si="1"/>
        <v>0.27948574622694244</v>
      </c>
      <c r="H64" s="12">
        <f t="shared" si="2"/>
        <v>0.50307434320849631</v>
      </c>
      <c r="I64">
        <v>5</v>
      </c>
      <c r="J64">
        <v>4</v>
      </c>
      <c r="K64">
        <v>8.89</v>
      </c>
      <c r="L64">
        <v>2</v>
      </c>
      <c r="M64">
        <v>19.89</v>
      </c>
      <c r="N64" s="10">
        <v>-15749.564</v>
      </c>
      <c r="O64" s="10">
        <v>150098.606</v>
      </c>
      <c r="P64" s="10">
        <v>19991.026000000002</v>
      </c>
      <c r="Q64" s="10">
        <v>36417.044999999998</v>
      </c>
      <c r="R64" s="10">
        <v>186515.65100000001</v>
      </c>
      <c r="S64" s="10">
        <v>170766.087</v>
      </c>
      <c r="T64" s="10">
        <f t="shared" si="8"/>
        <v>2747.9285598526703</v>
      </c>
      <c r="U64" s="10">
        <f t="shared" si="3"/>
        <v>2453.4014732965011</v>
      </c>
      <c r="V64" s="10">
        <f t="shared" si="4"/>
        <v>2221.3636979742173</v>
      </c>
      <c r="W64" s="10">
        <f t="shared" si="5"/>
        <v>2211.3975101289134</v>
      </c>
      <c r="X64" s="10">
        <f t="shared" si="6"/>
        <v>223.03649757240919</v>
      </c>
      <c r="Y64" s="10">
        <f t="shared" si="7"/>
        <v>201.94215436129249</v>
      </c>
    </row>
    <row r="65" spans="1:25">
      <c r="A65" t="s">
        <v>296</v>
      </c>
      <c r="B65" t="s">
        <v>29</v>
      </c>
      <c r="C65" t="s">
        <v>84</v>
      </c>
      <c r="D65">
        <v>50</v>
      </c>
      <c r="E65" s="11">
        <v>51.625</v>
      </c>
      <c r="F65" s="11">
        <f t="shared" si="0"/>
        <v>13.63</v>
      </c>
      <c r="G65" s="12">
        <f t="shared" si="1"/>
        <v>0.37784299339691857</v>
      </c>
      <c r="H65" s="12">
        <f t="shared" si="2"/>
        <v>0.66250917094644168</v>
      </c>
      <c r="I65">
        <v>5.15</v>
      </c>
      <c r="J65">
        <v>3.8800000000000003</v>
      </c>
      <c r="K65">
        <v>4.5999999999999996</v>
      </c>
      <c r="L65">
        <v>0</v>
      </c>
      <c r="M65">
        <v>13.63</v>
      </c>
      <c r="N65" s="10">
        <v>-16663.952000000001</v>
      </c>
      <c r="O65" s="10">
        <v>96424.101999999999</v>
      </c>
      <c r="P65" s="10">
        <v>23097.121999999999</v>
      </c>
      <c r="Q65" s="10">
        <v>45578.017</v>
      </c>
      <c r="R65" s="10">
        <v>142002.11900000001</v>
      </c>
      <c r="S65" s="10">
        <v>125338.167</v>
      </c>
      <c r="T65" s="10">
        <f t="shared" si="8"/>
        <v>2750.646372881356</v>
      </c>
      <c r="U65" s="10">
        <f t="shared" si="3"/>
        <v>2303.2444939467314</v>
      </c>
      <c r="V65" s="10">
        <f t="shared" si="4"/>
        <v>1980.4560774818401</v>
      </c>
      <c r="W65" s="10">
        <f t="shared" si="5"/>
        <v>1867.7792154963681</v>
      </c>
      <c r="X65" s="10">
        <f t="shared" si="6"/>
        <v>209.38586308606648</v>
      </c>
      <c r="Y65" s="10">
        <f t="shared" si="7"/>
        <v>180.0414615892582</v>
      </c>
    </row>
    <row r="66" spans="1:25">
      <c r="A66" t="s">
        <v>298</v>
      </c>
      <c r="B66" t="s">
        <v>29</v>
      </c>
      <c r="C66" t="s">
        <v>85</v>
      </c>
      <c r="D66">
        <v>93</v>
      </c>
      <c r="E66" s="11">
        <v>97.625</v>
      </c>
      <c r="F66" s="11">
        <f t="shared" si="0"/>
        <v>28.84</v>
      </c>
      <c r="G66" s="12">
        <f t="shared" si="1"/>
        <v>6.9348127600554782E-2</v>
      </c>
      <c r="H66" s="12">
        <f t="shared" si="2"/>
        <v>0.33945908460471563</v>
      </c>
      <c r="I66">
        <v>2</v>
      </c>
      <c r="J66">
        <v>7.79</v>
      </c>
      <c r="K66">
        <v>19.05</v>
      </c>
      <c r="L66">
        <v>0</v>
      </c>
      <c r="M66">
        <v>28.84</v>
      </c>
      <c r="N66" s="10">
        <v>-27392.221000000001</v>
      </c>
      <c r="O66" s="10">
        <v>243156.80300000001</v>
      </c>
      <c r="P66" s="10">
        <v>23037.361000000001</v>
      </c>
      <c r="Q66" s="10">
        <v>64313.427000000003</v>
      </c>
      <c r="R66" s="10">
        <v>307470.23</v>
      </c>
      <c r="S66" s="10">
        <v>280078.00900000002</v>
      </c>
      <c r="T66" s="10">
        <f t="shared" si="8"/>
        <v>3149.5029961587707</v>
      </c>
      <c r="U66" s="10">
        <f t="shared" si="3"/>
        <v>2913.5249065300895</v>
      </c>
      <c r="V66" s="10">
        <f t="shared" si="4"/>
        <v>2632.9387759282972</v>
      </c>
      <c r="W66" s="10">
        <f t="shared" si="5"/>
        <v>2490.7226939820744</v>
      </c>
      <c r="X66" s="10">
        <f t="shared" si="6"/>
        <v>264.86590059364448</v>
      </c>
      <c r="Y66" s="10">
        <f t="shared" si="7"/>
        <v>239.35807053893612</v>
      </c>
    </row>
    <row r="67" spans="1:25">
      <c r="A67" t="s">
        <v>297</v>
      </c>
      <c r="B67" t="s">
        <v>29</v>
      </c>
      <c r="C67" t="s">
        <v>86</v>
      </c>
      <c r="D67">
        <v>89</v>
      </c>
      <c r="E67" s="11">
        <v>90.875</v>
      </c>
      <c r="F67" s="11">
        <f t="shared" si="0"/>
        <v>30.22</v>
      </c>
      <c r="G67" s="12">
        <f t="shared" si="1"/>
        <v>9.9272005294506957E-2</v>
      </c>
      <c r="H67" s="12">
        <f t="shared" si="2"/>
        <v>0.50297816015883523</v>
      </c>
      <c r="I67">
        <v>3</v>
      </c>
      <c r="J67">
        <v>12.2</v>
      </c>
      <c r="K67">
        <v>15.02</v>
      </c>
      <c r="L67">
        <v>0</v>
      </c>
      <c r="M67">
        <v>30.22</v>
      </c>
      <c r="N67" s="10">
        <v>-25176.223999999998</v>
      </c>
      <c r="O67" s="10">
        <v>239591.77</v>
      </c>
      <c r="P67" s="10">
        <v>45270.434000000001</v>
      </c>
      <c r="Q67" s="10">
        <v>88333.535999999993</v>
      </c>
      <c r="R67" s="10">
        <v>327925.30599999998</v>
      </c>
      <c r="S67" s="10">
        <v>302749.08199999999</v>
      </c>
      <c r="T67" s="10">
        <f t="shared" si="8"/>
        <v>3608.5315653370012</v>
      </c>
      <c r="U67" s="10">
        <f t="shared" si="3"/>
        <v>3110.3699807427784</v>
      </c>
      <c r="V67" s="10">
        <f t="shared" si="4"/>
        <v>2833.327625859697</v>
      </c>
      <c r="W67" s="10">
        <f t="shared" si="5"/>
        <v>2636.4981568088033</v>
      </c>
      <c r="X67" s="10">
        <f t="shared" si="6"/>
        <v>282.76090734025257</v>
      </c>
      <c r="Y67" s="10">
        <f t="shared" si="7"/>
        <v>257.57523871451792</v>
      </c>
    </row>
    <row r="68" spans="1:25">
      <c r="A68" t="s">
        <v>297</v>
      </c>
      <c r="B68" t="s">
        <v>29</v>
      </c>
      <c r="C68" t="s">
        <v>87</v>
      </c>
      <c r="D68">
        <v>90</v>
      </c>
      <c r="E68" s="11">
        <v>93.875</v>
      </c>
      <c r="F68" s="11">
        <f t="shared" si="0"/>
        <v>27.05</v>
      </c>
      <c r="G68" s="12">
        <f t="shared" si="1"/>
        <v>0.22033271719038816</v>
      </c>
      <c r="H68" s="12">
        <f t="shared" si="2"/>
        <v>0.3312384473197782</v>
      </c>
      <c r="I68">
        <v>5.96</v>
      </c>
      <c r="J68">
        <v>3</v>
      </c>
      <c r="K68">
        <v>18.09</v>
      </c>
      <c r="L68">
        <v>2.5</v>
      </c>
      <c r="M68">
        <v>29.55</v>
      </c>
      <c r="N68" s="10">
        <v>-28757.916000000001</v>
      </c>
      <c r="O68" s="10">
        <v>242067.18900000001</v>
      </c>
      <c r="P68" s="10">
        <v>32954.883000000002</v>
      </c>
      <c r="Q68" s="10">
        <v>61995.41</v>
      </c>
      <c r="R68" s="10">
        <v>304062.59899999999</v>
      </c>
      <c r="S68" s="10">
        <v>275304.68300000002</v>
      </c>
      <c r="T68" s="10">
        <f t="shared" si="8"/>
        <v>3239.0157017310253</v>
      </c>
      <c r="U68" s="10">
        <f t="shared" si="3"/>
        <v>2887.9650173102532</v>
      </c>
      <c r="V68" s="10">
        <f t="shared" si="4"/>
        <v>2581.6223701731028</v>
      </c>
      <c r="W68" s="10">
        <f t="shared" si="5"/>
        <v>2578.6118668442077</v>
      </c>
      <c r="X68" s="10">
        <f t="shared" si="6"/>
        <v>262.54227430093209</v>
      </c>
      <c r="Y68" s="10">
        <f t="shared" si="7"/>
        <v>234.69294274300935</v>
      </c>
    </row>
    <row r="69" spans="1:25">
      <c r="A69" t="s">
        <v>297</v>
      </c>
      <c r="B69" t="s">
        <v>29</v>
      </c>
      <c r="C69" t="s">
        <v>89</v>
      </c>
      <c r="D69">
        <v>71</v>
      </c>
      <c r="E69" s="11">
        <v>71.875</v>
      </c>
      <c r="F69" s="11">
        <f t="shared" si="0"/>
        <v>18.75</v>
      </c>
      <c r="G69" s="12">
        <f t="shared" si="1"/>
        <v>0.37866666666666665</v>
      </c>
      <c r="H69" s="12">
        <f t="shared" si="2"/>
        <v>0.42133333333333328</v>
      </c>
      <c r="I69">
        <v>7.1</v>
      </c>
      <c r="J69">
        <v>0.8</v>
      </c>
      <c r="K69">
        <v>10.85</v>
      </c>
      <c r="L69">
        <v>3</v>
      </c>
      <c r="M69">
        <v>21.75</v>
      </c>
      <c r="N69" s="10">
        <v>-19498.342000000001</v>
      </c>
      <c r="O69" s="10">
        <v>189923.34</v>
      </c>
      <c r="P69" s="10">
        <v>22409.826000000001</v>
      </c>
      <c r="Q69" s="10">
        <v>41438.231</v>
      </c>
      <c r="R69" s="10">
        <v>231361.571</v>
      </c>
      <c r="S69" s="10">
        <v>211863.22899999999</v>
      </c>
      <c r="T69" s="10">
        <f t="shared" si="8"/>
        <v>3218.943596521739</v>
      </c>
      <c r="U69" s="10">
        <f t="shared" si="3"/>
        <v>2907.1547130434783</v>
      </c>
      <c r="V69" s="10">
        <f t="shared" si="4"/>
        <v>2635.8734330434781</v>
      </c>
      <c r="W69" s="10">
        <f t="shared" si="5"/>
        <v>2642.4116869565219</v>
      </c>
      <c r="X69" s="10">
        <f t="shared" si="6"/>
        <v>264.28679209486165</v>
      </c>
      <c r="Y69" s="10">
        <f t="shared" si="7"/>
        <v>239.6248575494071</v>
      </c>
    </row>
    <row r="70" spans="1:25">
      <c r="A70" t="s">
        <v>296</v>
      </c>
      <c r="B70" t="s">
        <v>29</v>
      </c>
      <c r="C70" t="s">
        <v>90</v>
      </c>
      <c r="D70">
        <v>57</v>
      </c>
      <c r="E70" s="11">
        <v>59.375</v>
      </c>
      <c r="F70" s="11">
        <f t="shared" si="0"/>
        <v>14.540000000000001</v>
      </c>
      <c r="G70" s="12">
        <f t="shared" si="1"/>
        <v>7.9092159559834924E-2</v>
      </c>
      <c r="H70" s="12">
        <f t="shared" si="2"/>
        <v>0.31636863823933969</v>
      </c>
      <c r="I70">
        <v>1.1499999999999999</v>
      </c>
      <c r="J70">
        <v>3.45</v>
      </c>
      <c r="K70">
        <v>9.9400000000000013</v>
      </c>
      <c r="L70">
        <v>0</v>
      </c>
      <c r="M70">
        <v>14.540000000000001</v>
      </c>
      <c r="N70" s="10">
        <v>-15553.495000000001</v>
      </c>
      <c r="O70" s="10">
        <v>133247.519</v>
      </c>
      <c r="P70" s="10">
        <v>13408.525</v>
      </c>
      <c r="Q70" s="10">
        <v>32847.216999999997</v>
      </c>
      <c r="R70" s="10">
        <v>166094.736</v>
      </c>
      <c r="S70" s="10">
        <v>150541.24100000001</v>
      </c>
      <c r="T70" s="10">
        <f t="shared" si="8"/>
        <v>2797.3850273684211</v>
      </c>
      <c r="U70" s="10">
        <f t="shared" si="3"/>
        <v>2571.5572378947372</v>
      </c>
      <c r="V70" s="10">
        <f t="shared" si="4"/>
        <v>2309.6036378947369</v>
      </c>
      <c r="W70" s="10">
        <f t="shared" si="5"/>
        <v>2244.1687410526315</v>
      </c>
      <c r="X70" s="10">
        <f t="shared" si="6"/>
        <v>233.77793071770338</v>
      </c>
      <c r="Y70" s="10">
        <f t="shared" si="7"/>
        <v>209.96396708133972</v>
      </c>
    </row>
    <row r="71" spans="1:25">
      <c r="A71" t="s">
        <v>296</v>
      </c>
      <c r="B71" t="s">
        <v>29</v>
      </c>
      <c r="C71" t="s">
        <v>91</v>
      </c>
      <c r="D71">
        <v>59</v>
      </c>
      <c r="E71" s="11">
        <v>61.625</v>
      </c>
      <c r="F71" s="11">
        <f t="shared" si="0"/>
        <v>16.290000000000003</v>
      </c>
      <c r="G71" s="12">
        <f t="shared" si="1"/>
        <v>0.26335174953959478</v>
      </c>
      <c r="H71" s="12">
        <f t="shared" si="2"/>
        <v>0.53345610804174337</v>
      </c>
      <c r="I71">
        <v>4.29</v>
      </c>
      <c r="J71">
        <v>4.4000000000000004</v>
      </c>
      <c r="K71">
        <v>7.6000000000000005</v>
      </c>
      <c r="L71">
        <v>0</v>
      </c>
      <c r="M71">
        <v>16.290000000000003</v>
      </c>
      <c r="N71" s="10">
        <v>-15835.968999999999</v>
      </c>
      <c r="O71" s="10">
        <v>126427.431</v>
      </c>
      <c r="P71" s="10">
        <v>29061.324000000001</v>
      </c>
      <c r="Q71" s="10">
        <v>57473.739000000001</v>
      </c>
      <c r="R71" s="10">
        <v>183901.17</v>
      </c>
      <c r="S71" s="10">
        <v>168065.201</v>
      </c>
      <c r="T71" s="10">
        <f t="shared" si="8"/>
        <v>2984.1974847870183</v>
      </c>
      <c r="U71" s="10">
        <f t="shared" si="3"/>
        <v>2512.6141338742395</v>
      </c>
      <c r="V71" s="10">
        <f t="shared" si="4"/>
        <v>2255.6410060851927</v>
      </c>
      <c r="W71" s="10">
        <f t="shared" si="5"/>
        <v>2051.5607464503041</v>
      </c>
      <c r="X71" s="10">
        <f t="shared" si="6"/>
        <v>228.41946671583995</v>
      </c>
      <c r="Y71" s="10">
        <f t="shared" si="7"/>
        <v>205.05827328047206</v>
      </c>
    </row>
    <row r="72" spans="1:25">
      <c r="A72" t="s">
        <v>297</v>
      </c>
      <c r="B72" t="s">
        <v>29</v>
      </c>
      <c r="C72" t="s">
        <v>92</v>
      </c>
      <c r="D72">
        <v>78</v>
      </c>
      <c r="E72" s="11">
        <v>81.125</v>
      </c>
      <c r="F72" s="11">
        <f t="shared" si="0"/>
        <v>19.829999999999998</v>
      </c>
      <c r="G72" s="12">
        <f t="shared" si="1"/>
        <v>0.34694906707009582</v>
      </c>
      <c r="H72" s="12">
        <f t="shared" si="2"/>
        <v>0.45789208270297532</v>
      </c>
      <c r="I72">
        <v>6.88</v>
      </c>
      <c r="J72">
        <v>2.2000000000000002</v>
      </c>
      <c r="K72">
        <v>10.75</v>
      </c>
      <c r="L72">
        <v>1.88</v>
      </c>
      <c r="M72">
        <v>21.709999999999997</v>
      </c>
      <c r="N72" s="10">
        <v>-21761.567999999999</v>
      </c>
      <c r="O72" s="10">
        <v>175928.64199999999</v>
      </c>
      <c r="P72" s="10">
        <v>14273.326999999999</v>
      </c>
      <c r="Q72" s="10">
        <v>33470.059000000001</v>
      </c>
      <c r="R72" s="10">
        <v>209398.701</v>
      </c>
      <c r="S72" s="10">
        <v>187637.133</v>
      </c>
      <c r="T72" s="10">
        <f t="shared" si="8"/>
        <v>2581.1858366718029</v>
      </c>
      <c r="U72" s="10">
        <f t="shared" si="3"/>
        <v>2405.2434391371344</v>
      </c>
      <c r="V72" s="10">
        <f t="shared" si="4"/>
        <v>2136.9960677966105</v>
      </c>
      <c r="W72" s="10">
        <f t="shared" si="5"/>
        <v>2168.6119198767333</v>
      </c>
      <c r="X72" s="10">
        <f t="shared" si="6"/>
        <v>218.65849446701222</v>
      </c>
      <c r="Y72" s="10">
        <f t="shared" si="7"/>
        <v>194.27236979969186</v>
      </c>
    </row>
    <row r="73" spans="1:25">
      <c r="A73" t="s">
        <v>297</v>
      </c>
      <c r="B73" t="s">
        <v>94</v>
      </c>
      <c r="C73" t="s">
        <v>97</v>
      </c>
      <c r="D73">
        <v>80</v>
      </c>
      <c r="E73" s="11">
        <v>79.875</v>
      </c>
      <c r="F73" s="11">
        <f t="shared" ref="F73:F135" si="9">+I73+J73+K73</f>
        <v>22.939999999999998</v>
      </c>
      <c r="G73" s="12">
        <f t="shared" ref="G73:G135" si="10">+I73/(I73+J73+K73)</f>
        <v>0.29555361813426329</v>
      </c>
      <c r="H73" s="12">
        <f t="shared" ref="H73:H135" si="11">+(I73+J73)/F73</f>
        <v>0.48299912816041846</v>
      </c>
      <c r="I73">
        <v>6.7799999999999994</v>
      </c>
      <c r="J73">
        <v>4.3</v>
      </c>
      <c r="K73">
        <v>11.86</v>
      </c>
      <c r="L73">
        <v>2.25</v>
      </c>
      <c r="M73">
        <v>25.189999999999998</v>
      </c>
      <c r="N73" s="10">
        <v>-29646.513999999999</v>
      </c>
      <c r="O73" s="10">
        <v>195491.92</v>
      </c>
      <c r="P73" s="10">
        <v>16769.22</v>
      </c>
      <c r="Q73" s="10">
        <v>37880.561999999998</v>
      </c>
      <c r="R73" s="10">
        <v>233372.48199999999</v>
      </c>
      <c r="S73" s="10">
        <v>203725.96799999999</v>
      </c>
      <c r="T73" s="10">
        <f t="shared" si="8"/>
        <v>2921.7212143974962</v>
      </c>
      <c r="U73" s="10">
        <f t="shared" ref="U73:U135" si="12">+(R73-P73)/E73</f>
        <v>2711.7779280125196</v>
      </c>
      <c r="V73" s="10">
        <f t="shared" ref="V73:V135" si="13">+(S73-P73)/E73</f>
        <v>2340.6165633802816</v>
      </c>
      <c r="W73" s="10">
        <f t="shared" ref="W73:W135" si="14">+O73/E73</f>
        <v>2447.473176838811</v>
      </c>
      <c r="X73" s="10">
        <f t="shared" ref="X73:X135" si="15">+U73/$X$1</f>
        <v>246.52526618295633</v>
      </c>
      <c r="Y73" s="10">
        <f t="shared" ref="Y73:Y135" si="16">+V73/$X$1</f>
        <v>212.78332394366197</v>
      </c>
    </row>
    <row r="74" spans="1:25">
      <c r="A74" t="s">
        <v>297</v>
      </c>
      <c r="B74" t="s">
        <v>94</v>
      </c>
      <c r="C74" t="s">
        <v>98</v>
      </c>
      <c r="D74">
        <v>63</v>
      </c>
      <c r="E74" s="11">
        <v>62.25</v>
      </c>
      <c r="F74" s="11">
        <f t="shared" si="9"/>
        <v>20.299999999999997</v>
      </c>
      <c r="G74" s="12">
        <f t="shared" si="10"/>
        <v>0.36699507389162567</v>
      </c>
      <c r="H74" s="12">
        <f t="shared" si="11"/>
        <v>0.44088669950738918</v>
      </c>
      <c r="I74">
        <v>7.45</v>
      </c>
      <c r="J74">
        <v>1.5</v>
      </c>
      <c r="K74">
        <v>11.35</v>
      </c>
      <c r="L74">
        <v>2</v>
      </c>
      <c r="M74">
        <v>22.299999999999997</v>
      </c>
      <c r="N74" s="10">
        <v>-22576.083999999999</v>
      </c>
      <c r="O74" s="10">
        <v>177755.17300000001</v>
      </c>
      <c r="P74" s="10">
        <v>18406.32</v>
      </c>
      <c r="Q74" s="10">
        <v>38910.928</v>
      </c>
      <c r="R74" s="10">
        <v>216666.101</v>
      </c>
      <c r="S74" s="10">
        <v>194090.01699999999</v>
      </c>
      <c r="T74" s="10">
        <f t="shared" ref="T74:T137" si="17">+R74/E74</f>
        <v>3480.5799357429719</v>
      </c>
      <c r="U74" s="10">
        <f t="shared" si="12"/>
        <v>3184.8960803212849</v>
      </c>
      <c r="V74" s="10">
        <f t="shared" si="13"/>
        <v>2822.2280642570277</v>
      </c>
      <c r="W74" s="10">
        <f t="shared" si="14"/>
        <v>2855.5047871485945</v>
      </c>
      <c r="X74" s="10">
        <f t="shared" si="15"/>
        <v>289.536007301935</v>
      </c>
      <c r="Y74" s="10">
        <f t="shared" si="16"/>
        <v>256.56618765972979</v>
      </c>
    </row>
    <row r="75" spans="1:25">
      <c r="A75" t="s">
        <v>297</v>
      </c>
      <c r="B75" t="s">
        <v>94</v>
      </c>
      <c r="C75" t="s">
        <v>95</v>
      </c>
      <c r="D75">
        <v>82</v>
      </c>
      <c r="E75" s="11">
        <v>83.125</v>
      </c>
      <c r="F75" s="11">
        <f t="shared" si="9"/>
        <v>27.860000000000003</v>
      </c>
      <c r="G75" s="12">
        <f t="shared" si="10"/>
        <v>0.42893036611629581</v>
      </c>
      <c r="H75" s="12">
        <f t="shared" si="11"/>
        <v>0.61162957645369709</v>
      </c>
      <c r="I75">
        <v>11.950000000000003</v>
      </c>
      <c r="J75">
        <v>5.09</v>
      </c>
      <c r="K75">
        <v>10.82</v>
      </c>
      <c r="L75">
        <v>1.83</v>
      </c>
      <c r="M75">
        <v>29.690000000000005</v>
      </c>
      <c r="N75" s="10">
        <v>-31919.184000000001</v>
      </c>
      <c r="O75" s="10">
        <v>206175.03400000001</v>
      </c>
      <c r="P75" s="10">
        <v>18433.824000000001</v>
      </c>
      <c r="Q75" s="10">
        <v>41203.94</v>
      </c>
      <c r="R75" s="10">
        <v>247378.97399999999</v>
      </c>
      <c r="S75" s="10">
        <v>215459.79</v>
      </c>
      <c r="T75" s="10">
        <f t="shared" si="17"/>
        <v>2975.9876571428572</v>
      </c>
      <c r="U75" s="10">
        <f t="shared" si="12"/>
        <v>2754.2273684210527</v>
      </c>
      <c r="V75" s="10">
        <f t="shared" si="13"/>
        <v>2370.237184962406</v>
      </c>
      <c r="W75" s="10">
        <f t="shared" si="14"/>
        <v>2480.301160902256</v>
      </c>
      <c r="X75" s="10">
        <f t="shared" si="15"/>
        <v>250.38430622009571</v>
      </c>
      <c r="Y75" s="10">
        <f t="shared" si="16"/>
        <v>215.47610772385508</v>
      </c>
    </row>
    <row r="76" spans="1:25">
      <c r="A76" t="s">
        <v>297</v>
      </c>
      <c r="B76" t="s">
        <v>94</v>
      </c>
      <c r="C76" t="s">
        <v>96</v>
      </c>
      <c r="D76">
        <v>72</v>
      </c>
      <c r="E76" s="11">
        <v>73.875</v>
      </c>
      <c r="F76" s="11">
        <f t="shared" si="9"/>
        <v>21.03</v>
      </c>
      <c r="G76" s="12">
        <f t="shared" si="10"/>
        <v>0.35805991440798857</v>
      </c>
      <c r="H76" s="12">
        <f t="shared" si="11"/>
        <v>0.40561103185924874</v>
      </c>
      <c r="I76">
        <v>7.53</v>
      </c>
      <c r="J76">
        <v>1</v>
      </c>
      <c r="K76">
        <v>12.5</v>
      </c>
      <c r="L76">
        <v>2</v>
      </c>
      <c r="M76">
        <v>23.03</v>
      </c>
      <c r="N76" s="10">
        <v>-29214.902999999998</v>
      </c>
      <c r="O76" s="10">
        <v>159079.62</v>
      </c>
      <c r="P76" s="10">
        <v>34319.160000000003</v>
      </c>
      <c r="Q76" s="10">
        <v>55700.576999999997</v>
      </c>
      <c r="R76" s="10">
        <v>214780.19699999999</v>
      </c>
      <c r="S76" s="10">
        <v>185565.29399999999</v>
      </c>
      <c r="T76" s="10">
        <f t="shared" si="17"/>
        <v>2907.3461522842636</v>
      </c>
      <c r="U76" s="10">
        <f t="shared" si="12"/>
        <v>2442.7889949238574</v>
      </c>
      <c r="V76" s="10">
        <f t="shared" si="13"/>
        <v>2047.3249949238577</v>
      </c>
      <c r="W76" s="10">
        <f t="shared" si="14"/>
        <v>2153.3620304568526</v>
      </c>
      <c r="X76" s="10">
        <f t="shared" si="15"/>
        <v>222.07172681125977</v>
      </c>
      <c r="Y76" s="10">
        <f t="shared" si="16"/>
        <v>186.12045408398706</v>
      </c>
    </row>
    <row r="77" spans="1:25">
      <c r="A77" t="s">
        <v>299</v>
      </c>
      <c r="B77" t="s">
        <v>94</v>
      </c>
      <c r="C77" t="s">
        <v>99</v>
      </c>
      <c r="D77">
        <v>134</v>
      </c>
      <c r="E77" s="11">
        <v>135.875</v>
      </c>
      <c r="F77" s="11">
        <f t="shared" si="9"/>
        <v>42.63</v>
      </c>
      <c r="G77" s="12">
        <f t="shared" si="10"/>
        <v>0.22918132770349517</v>
      </c>
      <c r="H77" s="12">
        <f t="shared" si="11"/>
        <v>0.38470560638048318</v>
      </c>
      <c r="I77">
        <v>9.77</v>
      </c>
      <c r="J77">
        <v>6.63</v>
      </c>
      <c r="K77">
        <v>26.230000000000004</v>
      </c>
      <c r="L77">
        <v>2</v>
      </c>
      <c r="M77">
        <v>44.63</v>
      </c>
      <c r="N77" s="10">
        <v>-50870.243000000002</v>
      </c>
      <c r="O77" s="10">
        <v>311439.53399999999</v>
      </c>
      <c r="P77" s="10">
        <v>42754.031999999999</v>
      </c>
      <c r="Q77" s="10">
        <v>78482.664000000004</v>
      </c>
      <c r="R77" s="10">
        <v>389922.19799999997</v>
      </c>
      <c r="S77" s="10">
        <v>339051.95500000002</v>
      </c>
      <c r="T77" s="10">
        <f t="shared" si="17"/>
        <v>2869.7125887764487</v>
      </c>
      <c r="U77" s="10">
        <f t="shared" si="12"/>
        <v>2555.055499540018</v>
      </c>
      <c r="V77" s="10">
        <f t="shared" si="13"/>
        <v>2180.6654866605336</v>
      </c>
      <c r="W77" s="10">
        <f t="shared" si="14"/>
        <v>2292.1032861085555</v>
      </c>
      <c r="X77" s="10">
        <f t="shared" si="15"/>
        <v>232.27777268545617</v>
      </c>
      <c r="Y77" s="10">
        <f t="shared" si="16"/>
        <v>198.24231696913941</v>
      </c>
    </row>
    <row r="78" spans="1:25">
      <c r="A78" t="s">
        <v>297</v>
      </c>
      <c r="B78" t="s">
        <v>94</v>
      </c>
      <c r="C78" t="s">
        <v>100</v>
      </c>
      <c r="D78">
        <v>80</v>
      </c>
      <c r="E78" s="11">
        <v>80.875</v>
      </c>
      <c r="F78" s="11">
        <f t="shared" si="9"/>
        <v>21.979999999999997</v>
      </c>
      <c r="G78" s="12">
        <f t="shared" si="10"/>
        <v>0.43039126478616924</v>
      </c>
      <c r="H78" s="12">
        <f t="shared" si="11"/>
        <v>0.53503184713375795</v>
      </c>
      <c r="I78">
        <v>9.4599999999999991</v>
      </c>
      <c r="J78">
        <v>2.2999999999999998</v>
      </c>
      <c r="K78">
        <v>10.220000000000001</v>
      </c>
      <c r="L78">
        <v>1.6</v>
      </c>
      <c r="M78">
        <v>23.58</v>
      </c>
      <c r="N78" s="10">
        <v>-32955.178</v>
      </c>
      <c r="O78" s="10">
        <v>186277.527</v>
      </c>
      <c r="P78" s="10">
        <v>18169.788</v>
      </c>
      <c r="Q78" s="10">
        <v>42692.398000000001</v>
      </c>
      <c r="R78" s="10">
        <v>228969.92499999999</v>
      </c>
      <c r="S78" s="10">
        <v>196014.747</v>
      </c>
      <c r="T78" s="10">
        <f t="shared" si="17"/>
        <v>2831.1582689335391</v>
      </c>
      <c r="U78" s="10">
        <f t="shared" si="12"/>
        <v>2606.4931931993815</v>
      </c>
      <c r="V78" s="10">
        <f t="shared" si="13"/>
        <v>2199.0103122102009</v>
      </c>
      <c r="W78" s="10">
        <f t="shared" si="14"/>
        <v>2303.2769953632151</v>
      </c>
      <c r="X78" s="10">
        <f t="shared" si="15"/>
        <v>236.95392665448924</v>
      </c>
      <c r="Y78" s="10">
        <f t="shared" si="16"/>
        <v>199.91002838274554</v>
      </c>
    </row>
    <row r="79" spans="1:25">
      <c r="A79" t="s">
        <v>297</v>
      </c>
      <c r="B79" t="s">
        <v>94</v>
      </c>
      <c r="C79" t="s">
        <v>101</v>
      </c>
      <c r="D79">
        <v>73</v>
      </c>
      <c r="E79" s="11">
        <v>72.25</v>
      </c>
      <c r="F79" s="11">
        <f t="shared" si="9"/>
        <v>26.51</v>
      </c>
      <c r="G79" s="12">
        <f t="shared" si="10"/>
        <v>0.37193511882308561</v>
      </c>
      <c r="H79" s="12">
        <f t="shared" si="11"/>
        <v>0.43757072802715952</v>
      </c>
      <c r="I79">
        <v>9.86</v>
      </c>
      <c r="J79">
        <v>1.74</v>
      </c>
      <c r="K79">
        <v>14.910000000000002</v>
      </c>
      <c r="L79">
        <v>2</v>
      </c>
      <c r="M79">
        <v>28.51</v>
      </c>
      <c r="N79" s="10">
        <v>-29075.993999999999</v>
      </c>
      <c r="O79" s="10">
        <v>220175.59099999999</v>
      </c>
      <c r="P79" s="10">
        <v>23169.516</v>
      </c>
      <c r="Q79" s="10">
        <v>46849.756999999998</v>
      </c>
      <c r="R79" s="10">
        <v>267025.348</v>
      </c>
      <c r="S79" s="10">
        <v>237949.35399999999</v>
      </c>
      <c r="T79" s="10">
        <f t="shared" si="17"/>
        <v>3695.8525674740486</v>
      </c>
      <c r="U79" s="10">
        <f t="shared" si="12"/>
        <v>3375.1672249134949</v>
      </c>
      <c r="V79" s="10">
        <f t="shared" si="13"/>
        <v>2972.7313217993078</v>
      </c>
      <c r="W79" s="10">
        <f t="shared" si="14"/>
        <v>3047.4130242214533</v>
      </c>
      <c r="X79" s="10">
        <f t="shared" si="15"/>
        <v>306.83338408304502</v>
      </c>
      <c r="Y79" s="10">
        <f t="shared" si="16"/>
        <v>270.24830198175528</v>
      </c>
    </row>
    <row r="80" spans="1:25">
      <c r="A80" t="s">
        <v>297</v>
      </c>
      <c r="B80" t="s">
        <v>94</v>
      </c>
      <c r="C80" t="s">
        <v>102</v>
      </c>
      <c r="D80">
        <v>69</v>
      </c>
      <c r="E80" s="11">
        <v>71.375</v>
      </c>
      <c r="F80" s="11">
        <f t="shared" si="9"/>
        <v>19.22</v>
      </c>
      <c r="G80" s="12">
        <f t="shared" si="10"/>
        <v>0.23621227887617066</v>
      </c>
      <c r="H80" s="12">
        <f t="shared" si="11"/>
        <v>0.43132154006243495</v>
      </c>
      <c r="I80">
        <v>4.54</v>
      </c>
      <c r="J80">
        <v>3.75</v>
      </c>
      <c r="K80">
        <v>10.93</v>
      </c>
      <c r="L80">
        <v>1.88</v>
      </c>
      <c r="M80">
        <v>21.099999999999998</v>
      </c>
      <c r="N80" s="10">
        <v>-26692.587</v>
      </c>
      <c r="O80" s="10">
        <v>167350.22399999999</v>
      </c>
      <c r="P80" s="10">
        <v>12877.02</v>
      </c>
      <c r="Q80" s="10">
        <v>33484.798000000003</v>
      </c>
      <c r="R80" s="10">
        <v>200835.022</v>
      </c>
      <c r="S80" s="10">
        <v>174142.435</v>
      </c>
      <c r="T80" s="10">
        <f t="shared" si="17"/>
        <v>2813.8006584938703</v>
      </c>
      <c r="U80" s="10">
        <f t="shared" si="12"/>
        <v>2633.387068301226</v>
      </c>
      <c r="V80" s="10">
        <f t="shared" si="13"/>
        <v>2259.4103677758321</v>
      </c>
      <c r="W80" s="10">
        <f t="shared" si="14"/>
        <v>2344.661632224168</v>
      </c>
      <c r="X80" s="10">
        <f t="shared" si="15"/>
        <v>239.39882439102055</v>
      </c>
      <c r="Y80" s="10">
        <f t="shared" si="16"/>
        <v>205.40094252507564</v>
      </c>
    </row>
    <row r="81" spans="1:25">
      <c r="A81" t="s">
        <v>298</v>
      </c>
      <c r="B81" t="s">
        <v>94</v>
      </c>
      <c r="C81" t="s">
        <v>103</v>
      </c>
      <c r="D81">
        <v>106</v>
      </c>
      <c r="E81" s="11">
        <v>109</v>
      </c>
      <c r="F81" s="11">
        <f t="shared" si="9"/>
        <v>29.79</v>
      </c>
      <c r="G81" s="12">
        <f t="shared" si="10"/>
        <v>0.25176233635448136</v>
      </c>
      <c r="H81" s="12">
        <f t="shared" si="11"/>
        <v>0.36253776435045321</v>
      </c>
      <c r="I81">
        <v>7.5</v>
      </c>
      <c r="J81">
        <v>3.3</v>
      </c>
      <c r="K81">
        <v>18.989999999999998</v>
      </c>
      <c r="L81">
        <v>3</v>
      </c>
      <c r="M81">
        <v>32.79</v>
      </c>
      <c r="N81" s="10">
        <v>-45147.144</v>
      </c>
      <c r="O81" s="10">
        <v>262303.804</v>
      </c>
      <c r="P81" s="10">
        <v>28392.527999999998</v>
      </c>
      <c r="Q81" s="10">
        <v>57983.784</v>
      </c>
      <c r="R81" s="10">
        <v>320287.58799999999</v>
      </c>
      <c r="S81" s="10">
        <v>275140.44400000002</v>
      </c>
      <c r="T81" s="10">
        <f t="shared" si="17"/>
        <v>2938.4182385321101</v>
      </c>
      <c r="U81" s="10">
        <f t="shared" si="12"/>
        <v>2677.9363302752295</v>
      </c>
      <c r="V81" s="10">
        <f t="shared" si="13"/>
        <v>2263.7423486238536</v>
      </c>
      <c r="W81" s="10">
        <f t="shared" si="14"/>
        <v>2406.4569174311928</v>
      </c>
      <c r="X81" s="10">
        <f t="shared" si="15"/>
        <v>243.44875729774813</v>
      </c>
      <c r="Y81" s="10">
        <f t="shared" si="16"/>
        <v>205.79475896580487</v>
      </c>
    </row>
    <row r="82" spans="1:25">
      <c r="A82" t="s">
        <v>297</v>
      </c>
      <c r="B82" t="s">
        <v>94</v>
      </c>
      <c r="C82" t="s">
        <v>104</v>
      </c>
      <c r="D82">
        <v>71</v>
      </c>
      <c r="E82" s="11">
        <v>72</v>
      </c>
      <c r="F82" s="11">
        <f t="shared" si="9"/>
        <v>20.7</v>
      </c>
      <c r="G82" s="12">
        <f t="shared" si="10"/>
        <v>0.52512077294685988</v>
      </c>
      <c r="H82" s="12">
        <f t="shared" si="11"/>
        <v>0.63381642512077296</v>
      </c>
      <c r="I82">
        <v>10.87</v>
      </c>
      <c r="J82">
        <v>2.25</v>
      </c>
      <c r="K82">
        <v>7.58</v>
      </c>
      <c r="L82">
        <v>1.92</v>
      </c>
      <c r="M82">
        <v>22.619999999999997</v>
      </c>
      <c r="N82" s="10">
        <v>-25957.478999999999</v>
      </c>
      <c r="O82" s="10">
        <v>197806.34299999999</v>
      </c>
      <c r="P82" s="10">
        <v>13961.88</v>
      </c>
      <c r="Q82" s="10">
        <v>31883.598999999998</v>
      </c>
      <c r="R82" s="10">
        <v>229689.94200000001</v>
      </c>
      <c r="S82" s="10">
        <v>203732.46299999999</v>
      </c>
      <c r="T82" s="10">
        <f t="shared" si="17"/>
        <v>3190.1380833333333</v>
      </c>
      <c r="U82" s="10">
        <f t="shared" si="12"/>
        <v>2996.2230833333333</v>
      </c>
      <c r="V82" s="10">
        <f t="shared" si="13"/>
        <v>2635.7025416666665</v>
      </c>
      <c r="W82" s="10">
        <f t="shared" si="14"/>
        <v>2747.3103194444443</v>
      </c>
      <c r="X82" s="10">
        <f t="shared" si="15"/>
        <v>272.38391666666666</v>
      </c>
      <c r="Y82" s="10">
        <f t="shared" si="16"/>
        <v>239.60932196969696</v>
      </c>
    </row>
    <row r="83" spans="1:25">
      <c r="A83" t="s">
        <v>296</v>
      </c>
      <c r="B83" t="s">
        <v>94</v>
      </c>
      <c r="C83" t="s">
        <v>105</v>
      </c>
      <c r="D83">
        <v>60</v>
      </c>
      <c r="E83" s="11">
        <v>61.875</v>
      </c>
      <c r="F83" s="11">
        <f t="shared" si="9"/>
        <v>18.79</v>
      </c>
      <c r="G83" s="12">
        <f t="shared" si="10"/>
        <v>0.20010643959552954</v>
      </c>
      <c r="H83" s="12">
        <f t="shared" si="11"/>
        <v>0.20010643959552954</v>
      </c>
      <c r="I83">
        <v>3.76</v>
      </c>
      <c r="J83">
        <v>0</v>
      </c>
      <c r="K83">
        <v>15.030000000000001</v>
      </c>
      <c r="L83">
        <v>0</v>
      </c>
      <c r="M83">
        <v>18.79</v>
      </c>
      <c r="N83" s="10">
        <v>-24104.947</v>
      </c>
      <c r="O83" s="10">
        <v>146938.41899999999</v>
      </c>
      <c r="P83" s="10">
        <v>13263.636</v>
      </c>
      <c r="Q83" s="10">
        <v>31602.501</v>
      </c>
      <c r="R83" s="10">
        <v>178540.92</v>
      </c>
      <c r="S83" s="10">
        <v>154435.973</v>
      </c>
      <c r="T83" s="10">
        <f t="shared" si="17"/>
        <v>2885.5098181818184</v>
      </c>
      <c r="U83" s="10">
        <f t="shared" si="12"/>
        <v>2671.1480242424245</v>
      </c>
      <c r="V83" s="10">
        <f t="shared" si="13"/>
        <v>2281.5731232323233</v>
      </c>
      <c r="W83" s="10">
        <f t="shared" si="14"/>
        <v>2374.7623272727274</v>
      </c>
      <c r="X83" s="10">
        <f t="shared" si="15"/>
        <v>242.83163856749314</v>
      </c>
      <c r="Y83" s="10">
        <f t="shared" si="16"/>
        <v>207.41573847566576</v>
      </c>
    </row>
    <row r="84" spans="1:25">
      <c r="A84" t="s">
        <v>297</v>
      </c>
      <c r="B84" t="s">
        <v>94</v>
      </c>
      <c r="C84" t="s">
        <v>106</v>
      </c>
      <c r="D84">
        <v>74</v>
      </c>
      <c r="E84" s="11">
        <v>76.375</v>
      </c>
      <c r="F84" s="11">
        <f t="shared" si="9"/>
        <v>23.32</v>
      </c>
      <c r="G84" s="12">
        <f t="shared" si="10"/>
        <v>0.28001715265866212</v>
      </c>
      <c r="H84" s="12">
        <f t="shared" si="11"/>
        <v>0.3786449399656947</v>
      </c>
      <c r="I84">
        <v>6.53</v>
      </c>
      <c r="J84">
        <v>2.2999999999999998</v>
      </c>
      <c r="K84">
        <v>14.489999999999998</v>
      </c>
      <c r="L84">
        <v>1.75</v>
      </c>
      <c r="M84">
        <v>25.07</v>
      </c>
      <c r="N84" s="10">
        <v>-28886.633999999998</v>
      </c>
      <c r="O84" s="10">
        <v>192146.826</v>
      </c>
      <c r="P84" s="10">
        <v>13596.156000000001</v>
      </c>
      <c r="Q84" s="10">
        <v>35350.233</v>
      </c>
      <c r="R84" s="10">
        <v>227497.05900000001</v>
      </c>
      <c r="S84" s="10">
        <v>198610.42499999999</v>
      </c>
      <c r="T84" s="10">
        <f t="shared" si="17"/>
        <v>2978.6848968903437</v>
      </c>
      <c r="U84" s="10">
        <f t="shared" si="12"/>
        <v>2800.6664877250414</v>
      </c>
      <c r="V84" s="10">
        <f t="shared" si="13"/>
        <v>2422.4454206219311</v>
      </c>
      <c r="W84" s="10">
        <f t="shared" si="14"/>
        <v>2515.8340556464814</v>
      </c>
      <c r="X84" s="10">
        <f t="shared" si="15"/>
        <v>254.60604433864012</v>
      </c>
      <c r="Y84" s="10">
        <f t="shared" si="16"/>
        <v>220.2223109656301</v>
      </c>
    </row>
    <row r="85" spans="1:25">
      <c r="A85" t="s">
        <v>297</v>
      </c>
      <c r="B85" t="s">
        <v>94</v>
      </c>
      <c r="C85" t="s">
        <v>107</v>
      </c>
      <c r="D85">
        <v>70</v>
      </c>
      <c r="E85" s="11">
        <v>69.125</v>
      </c>
      <c r="F85" s="11">
        <f t="shared" si="9"/>
        <v>18.27</v>
      </c>
      <c r="G85" s="12">
        <f t="shared" si="10"/>
        <v>0.35358511220580185</v>
      </c>
      <c r="H85" s="12">
        <f t="shared" si="11"/>
        <v>0.46305418719211827</v>
      </c>
      <c r="I85">
        <v>6.46</v>
      </c>
      <c r="J85">
        <v>2</v>
      </c>
      <c r="K85">
        <v>9.8099999999999987</v>
      </c>
      <c r="L85">
        <v>1</v>
      </c>
      <c r="M85">
        <v>19.27</v>
      </c>
      <c r="N85" s="10">
        <v>-25315.485000000001</v>
      </c>
      <c r="O85" s="10">
        <v>175986.55499999999</v>
      </c>
      <c r="P85" s="10">
        <v>16720.044000000002</v>
      </c>
      <c r="Q85" s="10">
        <v>37794.152999999998</v>
      </c>
      <c r="R85" s="10">
        <v>213780.70800000001</v>
      </c>
      <c r="S85" s="10">
        <v>188465.223</v>
      </c>
      <c r="T85" s="10">
        <f t="shared" si="17"/>
        <v>3092.6684701627487</v>
      </c>
      <c r="U85" s="10">
        <f t="shared" si="12"/>
        <v>2850.7871826401451</v>
      </c>
      <c r="V85" s="10">
        <f t="shared" si="13"/>
        <v>2484.5595515370705</v>
      </c>
      <c r="W85" s="10">
        <f t="shared" si="14"/>
        <v>2545.9176130198912</v>
      </c>
      <c r="X85" s="10">
        <f t="shared" si="15"/>
        <v>259.16247114910408</v>
      </c>
      <c r="Y85" s="10">
        <f t="shared" si="16"/>
        <v>225.86905013973367</v>
      </c>
    </row>
    <row r="86" spans="1:25">
      <c r="A86" t="s">
        <v>298</v>
      </c>
      <c r="B86" t="s">
        <v>94</v>
      </c>
      <c r="C86" t="s">
        <v>108</v>
      </c>
      <c r="D86">
        <v>95</v>
      </c>
      <c r="E86" s="11">
        <v>96.125</v>
      </c>
      <c r="F86" s="11">
        <f t="shared" si="9"/>
        <v>29.71</v>
      </c>
      <c r="G86" s="12">
        <f t="shared" si="10"/>
        <v>0.22383036014809829</v>
      </c>
      <c r="H86" s="12">
        <f t="shared" si="11"/>
        <v>0.43015819589363852</v>
      </c>
      <c r="I86">
        <v>6.65</v>
      </c>
      <c r="J86">
        <v>6.13</v>
      </c>
      <c r="K86">
        <v>16.93</v>
      </c>
      <c r="L86">
        <v>1.56</v>
      </c>
      <c r="M86">
        <v>31.27</v>
      </c>
      <c r="N86" s="10">
        <v>-35789.017</v>
      </c>
      <c r="O86" s="10">
        <v>227256.71100000001</v>
      </c>
      <c r="P86" s="10">
        <v>32813.987999999998</v>
      </c>
      <c r="Q86" s="10">
        <v>64980.866000000002</v>
      </c>
      <c r="R86" s="10">
        <v>292237.57699999999</v>
      </c>
      <c r="S86" s="10">
        <v>256448.56</v>
      </c>
      <c r="T86" s="10">
        <f t="shared" si="17"/>
        <v>3040.182855656697</v>
      </c>
      <c r="U86" s="10">
        <f t="shared" si="12"/>
        <v>2698.8149700910271</v>
      </c>
      <c r="V86" s="10">
        <f t="shared" si="13"/>
        <v>2326.4974980494148</v>
      </c>
      <c r="W86" s="10">
        <f t="shared" si="14"/>
        <v>2364.1790481144344</v>
      </c>
      <c r="X86" s="10">
        <f t="shared" si="15"/>
        <v>245.34681546282064</v>
      </c>
      <c r="Y86" s="10">
        <f t="shared" si="16"/>
        <v>211.49977254994681</v>
      </c>
    </row>
    <row r="87" spans="1:25">
      <c r="A87" t="s">
        <v>298</v>
      </c>
      <c r="B87" t="s">
        <v>94</v>
      </c>
      <c r="C87" t="s">
        <v>109</v>
      </c>
      <c r="D87">
        <v>98</v>
      </c>
      <c r="E87" s="11">
        <v>98.75</v>
      </c>
      <c r="F87" s="11">
        <f t="shared" si="9"/>
        <v>26.6</v>
      </c>
      <c r="G87" s="12">
        <f t="shared" si="10"/>
        <v>0.26090225563909769</v>
      </c>
      <c r="H87" s="12">
        <f t="shared" si="11"/>
        <v>0.36503759398496233</v>
      </c>
      <c r="I87">
        <v>6.9399999999999995</v>
      </c>
      <c r="J87">
        <v>2.77</v>
      </c>
      <c r="K87">
        <v>16.89</v>
      </c>
      <c r="L87">
        <v>1</v>
      </c>
      <c r="M87">
        <v>27.6</v>
      </c>
      <c r="N87" s="10">
        <v>-36325.567999999999</v>
      </c>
      <c r="O87" s="10">
        <v>238760.09</v>
      </c>
      <c r="P87" s="10">
        <v>24746.964</v>
      </c>
      <c r="Q87" s="10">
        <v>59674.328999999998</v>
      </c>
      <c r="R87" s="10">
        <v>298434.41899999999</v>
      </c>
      <c r="S87" s="10">
        <v>262108.851</v>
      </c>
      <c r="T87" s="10">
        <f t="shared" si="17"/>
        <v>3022.120698734177</v>
      </c>
      <c r="U87" s="10">
        <f t="shared" si="12"/>
        <v>2771.51853164557</v>
      </c>
      <c r="V87" s="10">
        <f t="shared" si="13"/>
        <v>2403.6646784810127</v>
      </c>
      <c r="W87" s="10">
        <f t="shared" si="14"/>
        <v>2417.8236962025317</v>
      </c>
      <c r="X87" s="10">
        <f t="shared" si="15"/>
        <v>251.95623014959727</v>
      </c>
      <c r="Y87" s="10">
        <f t="shared" si="16"/>
        <v>218.51497077100115</v>
      </c>
    </row>
    <row r="88" spans="1:25">
      <c r="A88" t="s">
        <v>298</v>
      </c>
      <c r="B88" t="s">
        <v>94</v>
      </c>
      <c r="C88" t="s">
        <v>110</v>
      </c>
      <c r="D88">
        <v>91</v>
      </c>
      <c r="E88" s="11">
        <v>92</v>
      </c>
      <c r="F88" s="11">
        <f t="shared" si="9"/>
        <v>25.220000000000002</v>
      </c>
      <c r="G88" s="12">
        <f t="shared" si="10"/>
        <v>0.40999206978588426</v>
      </c>
      <c r="H88" s="12">
        <f t="shared" si="11"/>
        <v>0.48176050753370347</v>
      </c>
      <c r="I88">
        <v>10.340000000000002</v>
      </c>
      <c r="J88">
        <v>1.81</v>
      </c>
      <c r="K88">
        <v>13.07</v>
      </c>
      <c r="L88">
        <v>1.5</v>
      </c>
      <c r="M88">
        <v>26.720000000000002</v>
      </c>
      <c r="N88" s="10">
        <v>-35870.574999999997</v>
      </c>
      <c r="O88" s="10">
        <v>220238.72200000001</v>
      </c>
      <c r="P88" s="10">
        <v>23170.128000000001</v>
      </c>
      <c r="Q88" s="10">
        <v>52885.487999999998</v>
      </c>
      <c r="R88" s="10">
        <v>273124.21000000002</v>
      </c>
      <c r="S88" s="10">
        <v>237253.63500000001</v>
      </c>
      <c r="T88" s="10">
        <f t="shared" si="17"/>
        <v>2968.7414130434786</v>
      </c>
      <c r="U88" s="10">
        <f t="shared" si="12"/>
        <v>2716.892195652174</v>
      </c>
      <c r="V88" s="10">
        <f t="shared" si="13"/>
        <v>2326.9946413043481</v>
      </c>
      <c r="W88" s="10">
        <f t="shared" si="14"/>
        <v>2393.8991521739131</v>
      </c>
      <c r="X88" s="10">
        <f t="shared" si="15"/>
        <v>246.99019960474308</v>
      </c>
      <c r="Y88" s="10">
        <f t="shared" si="16"/>
        <v>211.54496739130437</v>
      </c>
    </row>
    <row r="89" spans="1:25">
      <c r="A89" t="s">
        <v>298</v>
      </c>
      <c r="B89" t="s">
        <v>94</v>
      </c>
      <c r="C89" t="s">
        <v>111</v>
      </c>
      <c r="D89">
        <v>101</v>
      </c>
      <c r="E89" s="11">
        <v>103.875</v>
      </c>
      <c r="F89" s="11">
        <f t="shared" si="9"/>
        <v>30.64</v>
      </c>
      <c r="G89" s="12">
        <f t="shared" si="10"/>
        <v>0.22780678851174932</v>
      </c>
      <c r="H89" s="12">
        <f t="shared" si="11"/>
        <v>0.55254569190600522</v>
      </c>
      <c r="I89">
        <v>6.9799999999999995</v>
      </c>
      <c r="J89">
        <v>9.9499999999999993</v>
      </c>
      <c r="K89">
        <v>13.71</v>
      </c>
      <c r="L89">
        <v>3</v>
      </c>
      <c r="M89">
        <v>33.64</v>
      </c>
      <c r="N89" s="10">
        <v>-39487.803</v>
      </c>
      <c r="O89" s="10">
        <v>251442.99100000001</v>
      </c>
      <c r="P89" s="10">
        <v>28027.164000000001</v>
      </c>
      <c r="Q89" s="10">
        <v>52853.358</v>
      </c>
      <c r="R89" s="10">
        <v>304296.34899999999</v>
      </c>
      <c r="S89" s="10">
        <v>264808.54599999997</v>
      </c>
      <c r="T89" s="10">
        <f t="shared" si="17"/>
        <v>2929.4474031287605</v>
      </c>
      <c r="U89" s="10">
        <f t="shared" si="12"/>
        <v>2659.6311432009625</v>
      </c>
      <c r="V89" s="10">
        <f t="shared" si="13"/>
        <v>2279.4838219013236</v>
      </c>
      <c r="W89" s="10">
        <f t="shared" si="14"/>
        <v>2420.6304789410351</v>
      </c>
      <c r="X89" s="10">
        <f t="shared" si="15"/>
        <v>241.78464938190567</v>
      </c>
      <c r="Y89" s="10">
        <f t="shared" si="16"/>
        <v>207.22580199102941</v>
      </c>
    </row>
    <row r="90" spans="1:25">
      <c r="A90" t="s">
        <v>298</v>
      </c>
      <c r="B90" t="s">
        <v>94</v>
      </c>
      <c r="C90" t="s">
        <v>112</v>
      </c>
      <c r="D90">
        <v>115</v>
      </c>
      <c r="E90" s="11">
        <v>120.375</v>
      </c>
      <c r="F90" s="11">
        <f t="shared" si="9"/>
        <v>38.450000000000003</v>
      </c>
      <c r="G90" s="12">
        <f t="shared" si="10"/>
        <v>0.2504551365409623</v>
      </c>
      <c r="H90" s="12">
        <f t="shared" si="11"/>
        <v>0.27646293888166451</v>
      </c>
      <c r="I90">
        <v>9.6300000000000008</v>
      </c>
      <c r="J90">
        <v>1</v>
      </c>
      <c r="K90">
        <v>27.82</v>
      </c>
      <c r="L90">
        <v>2.2400000000000002</v>
      </c>
      <c r="M90">
        <v>40.690000000000005</v>
      </c>
      <c r="N90" s="10">
        <v>-46550.402000000002</v>
      </c>
      <c r="O90" s="10">
        <v>247640.45800000001</v>
      </c>
      <c r="P90" s="10">
        <v>30369.768</v>
      </c>
      <c r="Q90" s="10">
        <v>71065.001000000004</v>
      </c>
      <c r="R90" s="10">
        <v>318705.45899999997</v>
      </c>
      <c r="S90" s="10">
        <v>272155.05699999997</v>
      </c>
      <c r="T90" s="10">
        <f t="shared" si="17"/>
        <v>2647.6050591900307</v>
      </c>
      <c r="U90" s="10">
        <f t="shared" si="12"/>
        <v>2395.3120747663552</v>
      </c>
      <c r="V90" s="10">
        <f t="shared" si="13"/>
        <v>2008.6005316718583</v>
      </c>
      <c r="W90" s="10">
        <f t="shared" si="14"/>
        <v>2057.2416033229492</v>
      </c>
      <c r="X90" s="10">
        <f t="shared" si="15"/>
        <v>217.75564316057773</v>
      </c>
      <c r="Y90" s="10">
        <f t="shared" si="16"/>
        <v>182.60004833380529</v>
      </c>
    </row>
    <row r="91" spans="1:25">
      <c r="A91" t="s">
        <v>299</v>
      </c>
      <c r="B91" t="s">
        <v>114</v>
      </c>
      <c r="C91" t="s">
        <v>115</v>
      </c>
      <c r="D91">
        <v>222</v>
      </c>
      <c r="E91" s="11">
        <v>225.75</v>
      </c>
      <c r="F91" s="11">
        <f t="shared" si="9"/>
        <v>70.09</v>
      </c>
      <c r="G91" s="12">
        <f t="shared" si="10"/>
        <v>0.15808246540162649</v>
      </c>
      <c r="H91" s="12">
        <f t="shared" si="11"/>
        <v>0.15808246540162649</v>
      </c>
      <c r="I91">
        <v>11.08</v>
      </c>
      <c r="J91">
        <v>0</v>
      </c>
      <c r="K91">
        <v>59.01</v>
      </c>
      <c r="L91">
        <v>0.81</v>
      </c>
      <c r="M91">
        <v>70.900000000000006</v>
      </c>
      <c r="N91" s="10">
        <v>-73516.092999999993</v>
      </c>
      <c r="O91" s="10">
        <v>588436.30900000001</v>
      </c>
      <c r="P91" s="10">
        <v>16764.258000000002</v>
      </c>
      <c r="Q91" s="10">
        <v>126207.67200000001</v>
      </c>
      <c r="R91" s="10">
        <v>714643.98100000003</v>
      </c>
      <c r="S91" s="10">
        <v>641127.88800000004</v>
      </c>
      <c r="T91" s="10">
        <f t="shared" si="17"/>
        <v>3165.6433266888153</v>
      </c>
      <c r="U91" s="10">
        <f t="shared" si="12"/>
        <v>3091.3830476190478</v>
      </c>
      <c r="V91" s="10">
        <f t="shared" si="13"/>
        <v>2765.7303654485049</v>
      </c>
      <c r="W91" s="10">
        <f t="shared" si="14"/>
        <v>2606.5838715393133</v>
      </c>
      <c r="X91" s="10">
        <f t="shared" si="15"/>
        <v>281.03482251082255</v>
      </c>
      <c r="Y91" s="10">
        <f t="shared" si="16"/>
        <v>251.43003322259136</v>
      </c>
    </row>
    <row r="92" spans="1:25">
      <c r="A92" t="s">
        <v>298</v>
      </c>
      <c r="B92" t="s">
        <v>116</v>
      </c>
      <c r="C92" t="s">
        <v>117</v>
      </c>
      <c r="D92">
        <v>96</v>
      </c>
      <c r="E92" s="11">
        <v>99.375</v>
      </c>
      <c r="F92" s="11">
        <f t="shared" si="9"/>
        <v>21.31</v>
      </c>
      <c r="G92" s="12">
        <f t="shared" si="10"/>
        <v>0.32848427968090099</v>
      </c>
      <c r="H92" s="12">
        <f t="shared" si="11"/>
        <v>0.32848427968090099</v>
      </c>
      <c r="I92">
        <v>7</v>
      </c>
      <c r="J92">
        <v>0</v>
      </c>
      <c r="K92">
        <v>14.309999999999999</v>
      </c>
      <c r="L92">
        <v>2.38</v>
      </c>
      <c r="M92">
        <v>23.689999999999998</v>
      </c>
      <c r="N92" s="10">
        <v>-45061.031000000003</v>
      </c>
      <c r="O92" s="10">
        <v>185913.761</v>
      </c>
      <c r="P92" s="10">
        <v>38432.364000000001</v>
      </c>
      <c r="Q92" s="10">
        <v>69920.888999999996</v>
      </c>
      <c r="R92" s="10">
        <v>255834.65</v>
      </c>
      <c r="S92" s="10">
        <v>210773.61900000001</v>
      </c>
      <c r="T92" s="10">
        <f t="shared" si="17"/>
        <v>2574.4367295597485</v>
      </c>
      <c r="U92" s="10">
        <f t="shared" si="12"/>
        <v>2187.6959597484274</v>
      </c>
      <c r="V92" s="10">
        <f t="shared" si="13"/>
        <v>1734.2516226415096</v>
      </c>
      <c r="W92" s="10">
        <f t="shared" si="14"/>
        <v>1870.8302993710693</v>
      </c>
      <c r="X92" s="10">
        <f t="shared" si="15"/>
        <v>198.88145088622068</v>
      </c>
      <c r="Y92" s="10">
        <f t="shared" si="16"/>
        <v>157.65923842195542</v>
      </c>
    </row>
    <row r="93" spans="1:25">
      <c r="A93" t="s">
        <v>297</v>
      </c>
      <c r="B93" t="s">
        <v>116</v>
      </c>
      <c r="C93" t="s">
        <v>118</v>
      </c>
      <c r="D93">
        <v>80</v>
      </c>
      <c r="E93" s="11">
        <v>80.125</v>
      </c>
      <c r="F93" s="11">
        <f t="shared" si="9"/>
        <v>21.33</v>
      </c>
      <c r="G93" s="12">
        <f t="shared" si="10"/>
        <v>0.17252695733708392</v>
      </c>
      <c r="H93" s="12">
        <f t="shared" si="11"/>
        <v>0.33755274261603374</v>
      </c>
      <c r="I93">
        <v>3.6799999999999997</v>
      </c>
      <c r="J93">
        <v>3.52</v>
      </c>
      <c r="K93">
        <v>14.129999999999999</v>
      </c>
      <c r="L93">
        <v>2</v>
      </c>
      <c r="M93">
        <v>23.33</v>
      </c>
      <c r="N93" s="10">
        <v>-36208.258999999998</v>
      </c>
      <c r="O93" s="10">
        <v>167636.538</v>
      </c>
      <c r="P93" s="10">
        <v>18533.892</v>
      </c>
      <c r="Q93" s="10">
        <v>43047.788999999997</v>
      </c>
      <c r="R93" s="10">
        <v>210684.32699999999</v>
      </c>
      <c r="S93" s="10">
        <v>174476.068</v>
      </c>
      <c r="T93" s="10">
        <f t="shared" si="17"/>
        <v>2629.4455787831512</v>
      </c>
      <c r="U93" s="10">
        <f t="shared" si="12"/>
        <v>2398.1333541341655</v>
      </c>
      <c r="V93" s="10">
        <f t="shared" si="13"/>
        <v>1946.2362059282373</v>
      </c>
      <c r="W93" s="10">
        <f t="shared" si="14"/>
        <v>2092.1876817472698</v>
      </c>
      <c r="X93" s="10">
        <f t="shared" si="15"/>
        <v>218.01212310310595</v>
      </c>
      <c r="Y93" s="10">
        <f t="shared" si="16"/>
        <v>176.93056417529431</v>
      </c>
    </row>
    <row r="94" spans="1:25">
      <c r="A94" t="s">
        <v>300</v>
      </c>
      <c r="B94" t="s">
        <v>116</v>
      </c>
      <c r="C94" t="s">
        <v>119</v>
      </c>
      <c r="D94">
        <v>23</v>
      </c>
      <c r="E94" s="11">
        <v>23.625</v>
      </c>
      <c r="F94" s="11">
        <f t="shared" si="9"/>
        <v>5.14</v>
      </c>
      <c r="G94" s="12">
        <f t="shared" si="10"/>
        <v>9.727626459143969E-2</v>
      </c>
      <c r="H94" s="12">
        <f t="shared" si="11"/>
        <v>0.37937743190661483</v>
      </c>
      <c r="I94">
        <v>0.5</v>
      </c>
      <c r="J94">
        <v>1.45</v>
      </c>
      <c r="K94">
        <v>3.19</v>
      </c>
      <c r="L94">
        <v>0</v>
      </c>
      <c r="M94">
        <v>5.14</v>
      </c>
      <c r="N94" s="10">
        <v>-10703.904</v>
      </c>
      <c r="O94" s="10">
        <v>26913.483</v>
      </c>
      <c r="P94" s="10">
        <v>4307.8559999999998</v>
      </c>
      <c r="Q94" s="10">
        <v>16759.904999999999</v>
      </c>
      <c r="R94" s="10">
        <v>43673.387999999999</v>
      </c>
      <c r="S94" s="10">
        <v>32969.483999999997</v>
      </c>
      <c r="T94" s="10">
        <f t="shared" si="17"/>
        <v>1848.6090158730158</v>
      </c>
      <c r="U94" s="10">
        <f t="shared" si="12"/>
        <v>1666.2659047619047</v>
      </c>
      <c r="V94" s="10">
        <f t="shared" si="13"/>
        <v>1213.190603174603</v>
      </c>
      <c r="W94" s="10">
        <f t="shared" si="14"/>
        <v>1139.1950476190477</v>
      </c>
      <c r="X94" s="10">
        <f t="shared" si="15"/>
        <v>151.47871861471862</v>
      </c>
      <c r="Y94" s="10">
        <f t="shared" si="16"/>
        <v>110.29005483405481</v>
      </c>
    </row>
    <row r="95" spans="1:25">
      <c r="A95" t="s">
        <v>296</v>
      </c>
      <c r="B95" t="s">
        <v>116</v>
      </c>
      <c r="C95" t="s">
        <v>121</v>
      </c>
      <c r="D95">
        <v>53</v>
      </c>
      <c r="E95" s="11">
        <v>54.25</v>
      </c>
      <c r="F95" s="11">
        <f t="shared" si="9"/>
        <v>16.75</v>
      </c>
      <c r="G95" s="12">
        <f t="shared" si="10"/>
        <v>0.55999999999999994</v>
      </c>
      <c r="H95" s="12">
        <f t="shared" si="11"/>
        <v>0.82447761194029845</v>
      </c>
      <c r="I95">
        <v>9.379999999999999</v>
      </c>
      <c r="J95">
        <v>4.43</v>
      </c>
      <c r="K95">
        <v>2.94</v>
      </c>
      <c r="L95">
        <v>2</v>
      </c>
      <c r="M95">
        <v>18.75</v>
      </c>
      <c r="N95" s="10">
        <v>-25679.228999999999</v>
      </c>
      <c r="O95" s="10">
        <v>135831.321</v>
      </c>
      <c r="P95" s="10">
        <v>12439.32</v>
      </c>
      <c r="Q95" s="10">
        <v>30867.449000000001</v>
      </c>
      <c r="R95" s="10">
        <v>166698.76999999999</v>
      </c>
      <c r="S95" s="10">
        <v>141019.541</v>
      </c>
      <c r="T95" s="10">
        <f t="shared" si="17"/>
        <v>3072.7883870967739</v>
      </c>
      <c r="U95" s="10">
        <f t="shared" si="12"/>
        <v>2843.4921658986173</v>
      </c>
      <c r="V95" s="10">
        <f t="shared" si="13"/>
        <v>2370.1423225806448</v>
      </c>
      <c r="W95" s="10">
        <f t="shared" si="14"/>
        <v>2503.8031520737327</v>
      </c>
      <c r="X95" s="10">
        <f t="shared" si="15"/>
        <v>258.49928780896522</v>
      </c>
      <c r="Y95" s="10">
        <f t="shared" si="16"/>
        <v>215.4674838709677</v>
      </c>
    </row>
    <row r="96" spans="1:25">
      <c r="A96" t="s">
        <v>297</v>
      </c>
      <c r="B96" t="s">
        <v>116</v>
      </c>
      <c r="C96" t="s">
        <v>120</v>
      </c>
      <c r="D96">
        <v>65</v>
      </c>
      <c r="E96" s="11">
        <v>64.375</v>
      </c>
      <c r="F96" s="11">
        <f t="shared" si="9"/>
        <v>18.72</v>
      </c>
      <c r="G96" s="12">
        <f t="shared" si="10"/>
        <v>0.23397435897435898</v>
      </c>
      <c r="H96" s="12">
        <f t="shared" si="11"/>
        <v>0.39423076923076927</v>
      </c>
      <c r="I96">
        <v>4.38</v>
      </c>
      <c r="J96">
        <v>3</v>
      </c>
      <c r="K96">
        <v>11.34</v>
      </c>
      <c r="L96">
        <v>1.83</v>
      </c>
      <c r="M96">
        <v>20.549999999999997</v>
      </c>
      <c r="N96" s="10">
        <v>-30422.053</v>
      </c>
      <c r="O96" s="10">
        <v>142252.45000000001</v>
      </c>
      <c r="P96" s="10">
        <v>41050.14</v>
      </c>
      <c r="Q96" s="10">
        <v>65695.668999999994</v>
      </c>
      <c r="R96" s="10">
        <v>207948.11900000001</v>
      </c>
      <c r="S96" s="10">
        <v>177526.06599999999</v>
      </c>
      <c r="T96" s="10">
        <f t="shared" si="17"/>
        <v>3230.2620427184465</v>
      </c>
      <c r="U96" s="10">
        <f t="shared" si="12"/>
        <v>2592.5899650485435</v>
      </c>
      <c r="V96" s="10">
        <f t="shared" si="13"/>
        <v>2120.0143844660192</v>
      </c>
      <c r="W96" s="10">
        <f t="shared" si="14"/>
        <v>2209.7467961165048</v>
      </c>
      <c r="X96" s="10">
        <f t="shared" si="15"/>
        <v>235.68999682259485</v>
      </c>
      <c r="Y96" s="10">
        <f t="shared" si="16"/>
        <v>192.72858040600175</v>
      </c>
    </row>
    <row r="97" spans="1:25">
      <c r="A97" t="s">
        <v>296</v>
      </c>
      <c r="B97" t="s">
        <v>116</v>
      </c>
      <c r="C97" t="s">
        <v>122</v>
      </c>
      <c r="D97">
        <v>49</v>
      </c>
      <c r="E97" s="11">
        <v>49.25</v>
      </c>
      <c r="F97" s="11">
        <f t="shared" si="9"/>
        <v>16.38</v>
      </c>
      <c r="G97" s="12">
        <f t="shared" si="10"/>
        <v>0.42612942612942617</v>
      </c>
      <c r="H97" s="12">
        <f t="shared" si="11"/>
        <v>0.42612942612942617</v>
      </c>
      <c r="I97">
        <v>6.98</v>
      </c>
      <c r="J97">
        <v>0</v>
      </c>
      <c r="K97">
        <v>9.3999999999999986</v>
      </c>
      <c r="L97">
        <v>1.6</v>
      </c>
      <c r="M97">
        <v>17.98</v>
      </c>
      <c r="N97" s="10">
        <v>-24866.712</v>
      </c>
      <c r="O97" s="10">
        <v>138276.22899999999</v>
      </c>
      <c r="P97" s="10">
        <v>10592.495999999999</v>
      </c>
      <c r="Q97" s="10">
        <v>31099.56</v>
      </c>
      <c r="R97" s="10">
        <v>169375.78899999999</v>
      </c>
      <c r="S97" s="10">
        <v>144509.07699999999</v>
      </c>
      <c r="T97" s="10">
        <f t="shared" si="17"/>
        <v>3439.102314720812</v>
      </c>
      <c r="U97" s="10">
        <f t="shared" si="12"/>
        <v>3224.0262538071065</v>
      </c>
      <c r="V97" s="10">
        <f t="shared" si="13"/>
        <v>2719.1183959390864</v>
      </c>
      <c r="W97" s="10">
        <f t="shared" si="14"/>
        <v>2807.6391675126902</v>
      </c>
      <c r="X97" s="10">
        <f t="shared" si="15"/>
        <v>293.09329580064605</v>
      </c>
      <c r="Y97" s="10">
        <f t="shared" si="16"/>
        <v>247.19258144900786</v>
      </c>
    </row>
    <row r="98" spans="1:25">
      <c r="A98" t="s">
        <v>298</v>
      </c>
      <c r="B98" t="s">
        <v>116</v>
      </c>
      <c r="C98" t="s">
        <v>123</v>
      </c>
      <c r="D98">
        <v>94</v>
      </c>
      <c r="E98" s="11">
        <v>94.125</v>
      </c>
      <c r="F98" s="11">
        <f t="shared" si="9"/>
        <v>23.46</v>
      </c>
      <c r="G98" s="12">
        <f t="shared" si="10"/>
        <v>0.32821824381926679</v>
      </c>
      <c r="H98" s="12">
        <f t="shared" si="11"/>
        <v>0.40920716112531969</v>
      </c>
      <c r="I98">
        <v>7.6999999999999993</v>
      </c>
      <c r="J98">
        <v>1.9</v>
      </c>
      <c r="K98">
        <v>13.860000000000001</v>
      </c>
      <c r="L98">
        <v>2</v>
      </c>
      <c r="M98">
        <v>25.46</v>
      </c>
      <c r="N98" s="10">
        <v>-43058.491000000002</v>
      </c>
      <c r="O98" s="10">
        <v>197626.34400000001</v>
      </c>
      <c r="P98" s="10">
        <v>51320.292000000001</v>
      </c>
      <c r="Q98" s="10">
        <v>81340.206999999995</v>
      </c>
      <c r="R98" s="10">
        <v>278966.55099999998</v>
      </c>
      <c r="S98" s="10">
        <v>235908.06</v>
      </c>
      <c r="T98" s="10">
        <f t="shared" si="17"/>
        <v>2963.7880584329346</v>
      </c>
      <c r="U98" s="10">
        <f t="shared" si="12"/>
        <v>2418.5525524568388</v>
      </c>
      <c r="V98" s="10">
        <f t="shared" si="13"/>
        <v>1961.091824701195</v>
      </c>
      <c r="W98" s="10">
        <f t="shared" si="14"/>
        <v>2099.6158725099604</v>
      </c>
      <c r="X98" s="10">
        <f t="shared" si="15"/>
        <v>219.86841385971263</v>
      </c>
      <c r="Y98" s="10">
        <f t="shared" si="16"/>
        <v>178.28107497283591</v>
      </c>
    </row>
    <row r="99" spans="1:25">
      <c r="A99" t="s">
        <v>297</v>
      </c>
      <c r="B99" t="s">
        <v>116</v>
      </c>
      <c r="C99" t="s">
        <v>124</v>
      </c>
      <c r="D99">
        <v>64</v>
      </c>
      <c r="E99" s="11">
        <v>64.875</v>
      </c>
      <c r="F99" s="11">
        <f t="shared" si="9"/>
        <v>15.620000000000001</v>
      </c>
      <c r="G99" s="12">
        <f t="shared" si="10"/>
        <v>0.53201024327784896</v>
      </c>
      <c r="H99" s="12">
        <f t="shared" si="11"/>
        <v>0.59603072983354677</v>
      </c>
      <c r="I99">
        <v>8.31</v>
      </c>
      <c r="J99">
        <v>1</v>
      </c>
      <c r="K99">
        <v>6.31</v>
      </c>
      <c r="L99">
        <v>2</v>
      </c>
      <c r="M99">
        <v>17.62</v>
      </c>
      <c r="N99" s="10">
        <v>-28855.109</v>
      </c>
      <c r="O99" s="10">
        <v>153257.20699999999</v>
      </c>
      <c r="P99" s="10">
        <v>28525.763999999999</v>
      </c>
      <c r="Q99" s="10">
        <v>50468.108999999997</v>
      </c>
      <c r="R99" s="10">
        <v>203725.31599999999</v>
      </c>
      <c r="S99" s="10">
        <v>174870.20699999999</v>
      </c>
      <c r="T99" s="10">
        <f t="shared" si="17"/>
        <v>3140.274620423892</v>
      </c>
      <c r="U99" s="10">
        <f t="shared" si="12"/>
        <v>2700.5711290944123</v>
      </c>
      <c r="V99" s="10">
        <f t="shared" si="13"/>
        <v>2255.7910289017341</v>
      </c>
      <c r="W99" s="10">
        <f t="shared" si="14"/>
        <v>2362.3461579961463</v>
      </c>
      <c r="X99" s="10">
        <f t="shared" si="15"/>
        <v>245.5064662813102</v>
      </c>
      <c r="Y99" s="10">
        <f t="shared" si="16"/>
        <v>205.07191171833946</v>
      </c>
    </row>
    <row r="100" spans="1:25">
      <c r="A100" t="s">
        <v>300</v>
      </c>
      <c r="B100" t="s">
        <v>116</v>
      </c>
      <c r="C100" t="s">
        <v>125</v>
      </c>
      <c r="D100">
        <v>27</v>
      </c>
      <c r="E100" s="11">
        <v>26.75</v>
      </c>
      <c r="F100" s="11">
        <f t="shared" si="9"/>
        <v>11.149999999999999</v>
      </c>
      <c r="G100" s="12">
        <f t="shared" si="10"/>
        <v>0.547085201793722</v>
      </c>
      <c r="H100" s="12">
        <f t="shared" si="11"/>
        <v>0.6188340807174888</v>
      </c>
      <c r="I100">
        <v>6.1</v>
      </c>
      <c r="J100">
        <v>0.8</v>
      </c>
      <c r="K100">
        <v>4.25</v>
      </c>
      <c r="L100">
        <v>1</v>
      </c>
      <c r="M100">
        <v>12.149999999999999</v>
      </c>
      <c r="N100" s="10">
        <v>-12235.126</v>
      </c>
      <c r="O100" s="10">
        <v>82501.619000000006</v>
      </c>
      <c r="P100" s="10">
        <v>1334.808</v>
      </c>
      <c r="Q100" s="10">
        <v>18865.132000000001</v>
      </c>
      <c r="R100" s="10">
        <v>101366.751</v>
      </c>
      <c r="S100" s="10">
        <v>89131.625</v>
      </c>
      <c r="T100" s="10">
        <f t="shared" si="17"/>
        <v>3789.4112523364488</v>
      </c>
      <c r="U100" s="10">
        <f t="shared" si="12"/>
        <v>3739.5118878504672</v>
      </c>
      <c r="V100" s="10">
        <f t="shared" si="13"/>
        <v>3282.1239999999998</v>
      </c>
      <c r="W100" s="10">
        <f t="shared" si="14"/>
        <v>3084.1726728971967</v>
      </c>
      <c r="X100" s="10">
        <f t="shared" si="15"/>
        <v>339.95562616822428</v>
      </c>
      <c r="Y100" s="10">
        <f t="shared" si="16"/>
        <v>298.37490909090906</v>
      </c>
    </row>
    <row r="101" spans="1:25">
      <c r="A101" t="s">
        <v>298</v>
      </c>
      <c r="B101" t="s">
        <v>116</v>
      </c>
      <c r="C101" t="s">
        <v>126</v>
      </c>
      <c r="D101">
        <v>117</v>
      </c>
      <c r="E101" s="11">
        <v>119.25</v>
      </c>
      <c r="F101" s="11">
        <f t="shared" si="9"/>
        <v>34.730000000000004</v>
      </c>
      <c r="G101" s="12">
        <f t="shared" si="10"/>
        <v>0.12237258854016698</v>
      </c>
      <c r="H101" s="12">
        <f t="shared" si="11"/>
        <v>0.19435646415202992</v>
      </c>
      <c r="I101">
        <v>4.25</v>
      </c>
      <c r="J101">
        <v>2.5</v>
      </c>
      <c r="K101">
        <v>27.98</v>
      </c>
      <c r="L101">
        <v>0</v>
      </c>
      <c r="M101">
        <v>34.730000000000004</v>
      </c>
      <c r="N101" s="10">
        <v>-41575.345000000001</v>
      </c>
      <c r="O101" s="10">
        <v>173281.723</v>
      </c>
      <c r="P101" s="10">
        <v>41334.864000000001</v>
      </c>
      <c r="Q101" s="10">
        <v>78942.646999999997</v>
      </c>
      <c r="R101" s="10">
        <v>252224.37</v>
      </c>
      <c r="S101" s="10">
        <v>210649.02499999999</v>
      </c>
      <c r="T101" s="10">
        <f t="shared" si="17"/>
        <v>2115.0890566037738</v>
      </c>
      <c r="U101" s="10">
        <f t="shared" si="12"/>
        <v>1768.4654591194967</v>
      </c>
      <c r="V101" s="10">
        <f t="shared" si="13"/>
        <v>1419.8252494758908</v>
      </c>
      <c r="W101" s="10">
        <f t="shared" si="14"/>
        <v>1453.0962096436058</v>
      </c>
      <c r="X101" s="10">
        <f t="shared" si="15"/>
        <v>160.76958719268151</v>
      </c>
      <c r="Y101" s="10">
        <f t="shared" si="16"/>
        <v>129.07502267962644</v>
      </c>
    </row>
    <row r="102" spans="1:25">
      <c r="A102" t="s">
        <v>297</v>
      </c>
      <c r="B102" t="s">
        <v>127</v>
      </c>
      <c r="C102" t="s">
        <v>129</v>
      </c>
      <c r="D102">
        <v>78</v>
      </c>
      <c r="E102" s="11">
        <v>80.125</v>
      </c>
      <c r="F102" s="11">
        <f t="shared" si="9"/>
        <v>24.75</v>
      </c>
      <c r="G102" s="12">
        <f t="shared" si="10"/>
        <v>0.24444444444444444</v>
      </c>
      <c r="H102" s="12">
        <f t="shared" si="11"/>
        <v>0.4719191919191919</v>
      </c>
      <c r="I102">
        <v>6.05</v>
      </c>
      <c r="J102">
        <v>5.629999999999999</v>
      </c>
      <c r="K102">
        <v>13.069999999999999</v>
      </c>
      <c r="L102">
        <v>0</v>
      </c>
      <c r="M102">
        <v>24.75</v>
      </c>
      <c r="N102" s="10">
        <v>-30361.399000000001</v>
      </c>
      <c r="O102" s="10">
        <v>170172.35699999999</v>
      </c>
      <c r="P102" s="10">
        <v>18084.599999999999</v>
      </c>
      <c r="Q102" s="10">
        <v>47502.504999999997</v>
      </c>
      <c r="R102" s="10">
        <v>217674.86199999999</v>
      </c>
      <c r="S102" s="10">
        <v>187313.46299999999</v>
      </c>
      <c r="T102" s="10">
        <f t="shared" si="17"/>
        <v>2716.690945397816</v>
      </c>
      <c r="U102" s="10">
        <f t="shared" si="12"/>
        <v>2490.9861092043679</v>
      </c>
      <c r="V102" s="10">
        <f t="shared" si="13"/>
        <v>2112.0606926677065</v>
      </c>
      <c r="W102" s="10">
        <f t="shared" si="14"/>
        <v>2123.8359687987518</v>
      </c>
      <c r="X102" s="10">
        <f t="shared" si="15"/>
        <v>226.45328265494254</v>
      </c>
      <c r="Y102" s="10">
        <f t="shared" si="16"/>
        <v>192.00551751524605</v>
      </c>
    </row>
    <row r="103" spans="1:25">
      <c r="A103" t="s">
        <v>297</v>
      </c>
      <c r="B103" t="s">
        <v>127</v>
      </c>
      <c r="C103" t="s">
        <v>130</v>
      </c>
      <c r="D103">
        <v>73</v>
      </c>
      <c r="E103" s="11">
        <v>75.375</v>
      </c>
      <c r="F103" s="11">
        <f t="shared" si="9"/>
        <v>26.479999999999997</v>
      </c>
      <c r="G103" s="12">
        <f t="shared" si="10"/>
        <v>0.1144259818731118</v>
      </c>
      <c r="H103" s="12">
        <f t="shared" si="11"/>
        <v>0.4142749244712991</v>
      </c>
      <c r="I103">
        <v>3.0300000000000002</v>
      </c>
      <c r="J103">
        <v>7.9399999999999995</v>
      </c>
      <c r="K103">
        <v>15.509999999999998</v>
      </c>
      <c r="L103">
        <v>1</v>
      </c>
      <c r="M103">
        <v>27.479999999999997</v>
      </c>
      <c r="N103" s="10">
        <v>-28836.344000000001</v>
      </c>
      <c r="O103" s="10">
        <v>179997.95800000001</v>
      </c>
      <c r="P103" s="10">
        <v>23513.565999999999</v>
      </c>
      <c r="Q103" s="10">
        <v>41714.637000000002</v>
      </c>
      <c r="R103" s="10">
        <v>221712.595</v>
      </c>
      <c r="S103" s="10">
        <v>192876.25099999999</v>
      </c>
      <c r="T103" s="10">
        <f t="shared" si="17"/>
        <v>2941.460630182421</v>
      </c>
      <c r="U103" s="10">
        <f t="shared" si="12"/>
        <v>2629.5061890547263</v>
      </c>
      <c r="V103" s="10">
        <f t="shared" si="13"/>
        <v>2246.9344610281923</v>
      </c>
      <c r="W103" s="10">
        <f t="shared" si="14"/>
        <v>2388.032610281924</v>
      </c>
      <c r="X103" s="10">
        <f t="shared" si="15"/>
        <v>239.04601718679331</v>
      </c>
      <c r="Y103" s="10">
        <f t="shared" si="16"/>
        <v>204.26676918438113</v>
      </c>
    </row>
    <row r="104" spans="1:25">
      <c r="A104" t="s">
        <v>297</v>
      </c>
      <c r="B104" t="s">
        <v>127</v>
      </c>
      <c r="C104" t="s">
        <v>128</v>
      </c>
      <c r="D104">
        <v>78</v>
      </c>
      <c r="E104" s="11">
        <v>77.125</v>
      </c>
      <c r="F104" s="11">
        <f t="shared" si="9"/>
        <v>22.439999999999998</v>
      </c>
      <c r="G104" s="12">
        <f t="shared" si="10"/>
        <v>0.303475935828877</v>
      </c>
      <c r="H104" s="12">
        <f t="shared" si="11"/>
        <v>0.46969696969696972</v>
      </c>
      <c r="I104">
        <v>6.81</v>
      </c>
      <c r="J104">
        <v>3.73</v>
      </c>
      <c r="K104">
        <v>11.9</v>
      </c>
      <c r="L104">
        <v>1</v>
      </c>
      <c r="M104">
        <v>23.439999999999998</v>
      </c>
      <c r="N104" s="10">
        <v>-28961.233</v>
      </c>
      <c r="O104" s="10">
        <v>172691.856</v>
      </c>
      <c r="P104" s="10">
        <v>13829.4</v>
      </c>
      <c r="Q104" s="10">
        <v>34502.063999999998</v>
      </c>
      <c r="R104" s="10">
        <v>207193.92</v>
      </c>
      <c r="S104" s="10">
        <v>178232.68700000001</v>
      </c>
      <c r="T104" s="10">
        <f t="shared" si="17"/>
        <v>2686.4689789303079</v>
      </c>
      <c r="U104" s="10">
        <f t="shared" si="12"/>
        <v>2507.1574716369532</v>
      </c>
      <c r="V104" s="10">
        <f t="shared" si="13"/>
        <v>2131.6471572123178</v>
      </c>
      <c r="W104" s="10">
        <f t="shared" si="14"/>
        <v>2239.11644732577</v>
      </c>
      <c r="X104" s="10">
        <f t="shared" si="15"/>
        <v>227.9234065124503</v>
      </c>
      <c r="Y104" s="10">
        <f t="shared" si="16"/>
        <v>193.7861052011198</v>
      </c>
    </row>
    <row r="105" spans="1:25">
      <c r="A105" t="s">
        <v>297</v>
      </c>
      <c r="B105" t="s">
        <v>127</v>
      </c>
      <c r="C105" t="s">
        <v>131</v>
      </c>
      <c r="D105">
        <v>71</v>
      </c>
      <c r="E105" s="11">
        <v>74.5</v>
      </c>
      <c r="F105" s="11">
        <f t="shared" si="9"/>
        <v>29.64</v>
      </c>
      <c r="G105" s="12">
        <f t="shared" si="10"/>
        <v>7.1524966261808376E-2</v>
      </c>
      <c r="H105" s="12">
        <f t="shared" si="11"/>
        <v>0.3181511470985155</v>
      </c>
      <c r="I105">
        <v>2.12</v>
      </c>
      <c r="J105">
        <v>7.3100000000000005</v>
      </c>
      <c r="K105">
        <v>20.21</v>
      </c>
      <c r="L105">
        <v>0</v>
      </c>
      <c r="M105">
        <v>29.64</v>
      </c>
      <c r="N105" s="10">
        <v>-28431.737000000001</v>
      </c>
      <c r="O105" s="10">
        <v>167766.269</v>
      </c>
      <c r="P105" s="10">
        <v>22458.815999999999</v>
      </c>
      <c r="Q105" s="10">
        <v>54064.428</v>
      </c>
      <c r="R105" s="10">
        <v>221830.69699999999</v>
      </c>
      <c r="S105" s="10">
        <v>193398.96</v>
      </c>
      <c r="T105" s="10">
        <f t="shared" si="17"/>
        <v>2977.5932483221472</v>
      </c>
      <c r="U105" s="10">
        <f t="shared" si="12"/>
        <v>2676.1326308724833</v>
      </c>
      <c r="V105" s="10">
        <f t="shared" si="13"/>
        <v>2294.498577181208</v>
      </c>
      <c r="W105" s="10">
        <f t="shared" si="14"/>
        <v>2251.8962281879194</v>
      </c>
      <c r="X105" s="10">
        <f t="shared" si="15"/>
        <v>243.28478462477122</v>
      </c>
      <c r="Y105" s="10">
        <f t="shared" si="16"/>
        <v>208.5907797437462</v>
      </c>
    </row>
    <row r="106" spans="1:25">
      <c r="A106" t="s">
        <v>298</v>
      </c>
      <c r="B106" t="s">
        <v>127</v>
      </c>
      <c r="C106" t="s">
        <v>132</v>
      </c>
      <c r="D106">
        <v>95</v>
      </c>
      <c r="E106" s="11">
        <v>97.125</v>
      </c>
      <c r="F106" s="11">
        <f t="shared" si="9"/>
        <v>29.8</v>
      </c>
      <c r="G106" s="12">
        <f t="shared" si="10"/>
        <v>0.41744966442953019</v>
      </c>
      <c r="H106" s="12">
        <f t="shared" si="11"/>
        <v>0.53120805369127511</v>
      </c>
      <c r="I106">
        <v>12.44</v>
      </c>
      <c r="J106">
        <v>3.39</v>
      </c>
      <c r="K106">
        <v>13.97</v>
      </c>
      <c r="L106">
        <v>1</v>
      </c>
      <c r="M106">
        <v>30.8</v>
      </c>
      <c r="N106" s="10">
        <v>-37091.623</v>
      </c>
      <c r="O106" s="10">
        <v>220197.99</v>
      </c>
      <c r="P106" s="10">
        <v>18025.128000000001</v>
      </c>
      <c r="Q106" s="10">
        <v>41357.086000000003</v>
      </c>
      <c r="R106" s="10">
        <v>261555.076</v>
      </c>
      <c r="S106" s="10">
        <v>224463.45300000001</v>
      </c>
      <c r="T106" s="10">
        <f t="shared" si="17"/>
        <v>2692.9737554697554</v>
      </c>
      <c r="U106" s="10">
        <f t="shared" si="12"/>
        <v>2507.3868519948519</v>
      </c>
      <c r="V106" s="10">
        <f t="shared" si="13"/>
        <v>2125.4911196911198</v>
      </c>
      <c r="W106" s="10">
        <f t="shared" si="14"/>
        <v>2267.160772200772</v>
      </c>
      <c r="X106" s="10">
        <f t="shared" si="15"/>
        <v>227.94425927225927</v>
      </c>
      <c r="Y106" s="10">
        <f t="shared" si="16"/>
        <v>193.22646542646544</v>
      </c>
    </row>
    <row r="107" spans="1:25">
      <c r="A107" t="s">
        <v>297</v>
      </c>
      <c r="B107" t="s">
        <v>127</v>
      </c>
      <c r="C107" t="s">
        <v>133</v>
      </c>
      <c r="D107">
        <v>82</v>
      </c>
      <c r="E107" s="11">
        <v>84.875</v>
      </c>
      <c r="F107" s="11">
        <f t="shared" si="9"/>
        <v>23.269999999999996</v>
      </c>
      <c r="G107" s="12">
        <f t="shared" si="10"/>
        <v>0.23764503652771815</v>
      </c>
      <c r="H107" s="12">
        <f t="shared" si="11"/>
        <v>0.39449935539321018</v>
      </c>
      <c r="I107">
        <v>5.53</v>
      </c>
      <c r="J107">
        <v>3.6500000000000004</v>
      </c>
      <c r="K107">
        <v>14.089999999999998</v>
      </c>
      <c r="L107">
        <v>2.02</v>
      </c>
      <c r="M107">
        <v>25.289999999999996</v>
      </c>
      <c r="N107" s="10">
        <v>-30567.396000000001</v>
      </c>
      <c r="O107" s="10">
        <v>160655.55499999999</v>
      </c>
      <c r="P107" s="10">
        <v>13612.38</v>
      </c>
      <c r="Q107" s="10">
        <v>31741.249</v>
      </c>
      <c r="R107" s="10">
        <v>192396.804</v>
      </c>
      <c r="S107" s="10">
        <v>161829.408</v>
      </c>
      <c r="T107" s="10">
        <f t="shared" si="17"/>
        <v>2266.825378497791</v>
      </c>
      <c r="U107" s="10">
        <f t="shared" si="12"/>
        <v>2106.4438762886598</v>
      </c>
      <c r="V107" s="10">
        <f t="shared" si="13"/>
        <v>1746.297826215022</v>
      </c>
      <c r="W107" s="10">
        <f t="shared" si="14"/>
        <v>1892.8489543446244</v>
      </c>
      <c r="X107" s="10">
        <f t="shared" si="15"/>
        <v>191.4948978444236</v>
      </c>
      <c r="Y107" s="10">
        <f t="shared" si="16"/>
        <v>158.75434783772928</v>
      </c>
    </row>
    <row r="108" spans="1:25">
      <c r="A108" t="s">
        <v>297</v>
      </c>
      <c r="B108" t="s">
        <v>127</v>
      </c>
      <c r="C108" t="s">
        <v>136</v>
      </c>
      <c r="D108">
        <v>73</v>
      </c>
      <c r="E108" s="11">
        <v>74.75</v>
      </c>
      <c r="F108" s="11">
        <f t="shared" si="9"/>
        <v>20.369999999999997</v>
      </c>
      <c r="G108" s="12">
        <f t="shared" si="10"/>
        <v>0.31271477663230246</v>
      </c>
      <c r="H108" s="12">
        <f t="shared" si="11"/>
        <v>0.31271477663230246</v>
      </c>
      <c r="I108">
        <v>6.37</v>
      </c>
      <c r="J108">
        <v>0</v>
      </c>
      <c r="K108">
        <v>13.999999999999998</v>
      </c>
      <c r="L108">
        <v>1.02</v>
      </c>
      <c r="M108">
        <v>21.389999999999997</v>
      </c>
      <c r="N108" s="10">
        <v>-27616.405999999999</v>
      </c>
      <c r="O108" s="10">
        <v>144094.266</v>
      </c>
      <c r="P108" s="10">
        <v>0</v>
      </c>
      <c r="Q108" s="10">
        <v>49338.945</v>
      </c>
      <c r="R108" s="10">
        <v>193433.21100000001</v>
      </c>
      <c r="S108" s="10">
        <v>165816.80499999999</v>
      </c>
      <c r="T108" s="10">
        <f t="shared" si="17"/>
        <v>2587.7352642140468</v>
      </c>
      <c r="U108" s="10">
        <f t="shared" si="12"/>
        <v>2587.7352642140468</v>
      </c>
      <c r="V108" s="10">
        <f t="shared" si="13"/>
        <v>2218.2850167224078</v>
      </c>
      <c r="W108" s="10">
        <f t="shared" si="14"/>
        <v>1927.6824882943145</v>
      </c>
      <c r="X108" s="10">
        <f t="shared" si="15"/>
        <v>235.24866038309517</v>
      </c>
      <c r="Y108" s="10">
        <f t="shared" si="16"/>
        <v>201.66227424749161</v>
      </c>
    </row>
    <row r="109" spans="1:25">
      <c r="A109" t="s">
        <v>297</v>
      </c>
      <c r="B109" t="s">
        <v>127</v>
      </c>
      <c r="C109" t="s">
        <v>134</v>
      </c>
      <c r="D109">
        <v>67</v>
      </c>
      <c r="E109" s="11">
        <v>67.625</v>
      </c>
      <c r="F109" s="11">
        <f t="shared" si="9"/>
        <v>27.58</v>
      </c>
      <c r="G109" s="12">
        <f t="shared" si="10"/>
        <v>0.21863669325598259</v>
      </c>
      <c r="H109" s="12">
        <f t="shared" si="11"/>
        <v>0.29187817258883247</v>
      </c>
      <c r="I109">
        <v>6.0299999999999994</v>
      </c>
      <c r="J109">
        <v>2.02</v>
      </c>
      <c r="K109">
        <v>19.529999999999998</v>
      </c>
      <c r="L109">
        <v>0</v>
      </c>
      <c r="M109">
        <v>27.58</v>
      </c>
      <c r="N109" s="10">
        <v>-27870.944</v>
      </c>
      <c r="O109" s="10">
        <v>155630.21100000001</v>
      </c>
      <c r="P109" s="10">
        <v>27785.052</v>
      </c>
      <c r="Q109" s="10">
        <v>58739.930999999997</v>
      </c>
      <c r="R109" s="10">
        <v>214370.14199999999</v>
      </c>
      <c r="S109" s="10">
        <v>186499.198</v>
      </c>
      <c r="T109" s="10">
        <f t="shared" si="17"/>
        <v>3169.9836155268022</v>
      </c>
      <c r="U109" s="10">
        <f t="shared" si="12"/>
        <v>2759.1140850277266</v>
      </c>
      <c r="V109" s="10">
        <f t="shared" si="13"/>
        <v>2346.9744325323477</v>
      </c>
      <c r="W109" s="10">
        <f t="shared" si="14"/>
        <v>2301.3709574861368</v>
      </c>
      <c r="X109" s="10">
        <f t="shared" si="15"/>
        <v>250.82855318433877</v>
      </c>
      <c r="Y109" s="10">
        <f t="shared" si="16"/>
        <v>213.36131204839523</v>
      </c>
    </row>
    <row r="110" spans="1:25">
      <c r="A110" t="s">
        <v>298</v>
      </c>
      <c r="B110" t="s">
        <v>127</v>
      </c>
      <c r="C110" t="s">
        <v>135</v>
      </c>
      <c r="D110">
        <v>113</v>
      </c>
      <c r="E110" s="11">
        <v>118</v>
      </c>
      <c r="F110" s="11">
        <f t="shared" si="9"/>
        <v>36.859999999999992</v>
      </c>
      <c r="G110" s="12">
        <f t="shared" si="10"/>
        <v>0.21649484536082475</v>
      </c>
      <c r="H110" s="12">
        <f t="shared" si="11"/>
        <v>0.38415626695604993</v>
      </c>
      <c r="I110">
        <v>7.9799999999999986</v>
      </c>
      <c r="J110">
        <v>6.18</v>
      </c>
      <c r="K110">
        <v>22.699999999999996</v>
      </c>
      <c r="L110">
        <v>1.87</v>
      </c>
      <c r="M110">
        <v>38.72999999999999</v>
      </c>
      <c r="N110" s="10">
        <v>-42159.203000000001</v>
      </c>
      <c r="O110" s="10">
        <v>223909.10800000001</v>
      </c>
      <c r="P110" s="10">
        <v>18109.151999999998</v>
      </c>
      <c r="Q110" s="10">
        <v>44314.31</v>
      </c>
      <c r="R110" s="10">
        <v>268223.41800000001</v>
      </c>
      <c r="S110" s="10">
        <v>226064.215</v>
      </c>
      <c r="T110" s="10">
        <f t="shared" si="17"/>
        <v>2273.0798135593222</v>
      </c>
      <c r="U110" s="10">
        <f t="shared" si="12"/>
        <v>2119.6124237288136</v>
      </c>
      <c r="V110" s="10">
        <f t="shared" si="13"/>
        <v>1762.3310423728813</v>
      </c>
      <c r="W110" s="10">
        <f t="shared" si="14"/>
        <v>1897.5348135593222</v>
      </c>
      <c r="X110" s="10">
        <f t="shared" si="15"/>
        <v>192.69203852080125</v>
      </c>
      <c r="Y110" s="10">
        <f t="shared" si="16"/>
        <v>160.21191294298922</v>
      </c>
    </row>
    <row r="111" spans="1:25">
      <c r="A111" t="s">
        <v>298</v>
      </c>
      <c r="B111" t="s">
        <v>127</v>
      </c>
      <c r="C111" t="s">
        <v>137</v>
      </c>
      <c r="D111">
        <v>112</v>
      </c>
      <c r="E111" s="11">
        <v>114</v>
      </c>
      <c r="F111" s="11">
        <f t="shared" si="9"/>
        <v>31.910000000000004</v>
      </c>
      <c r="G111" s="12">
        <f t="shared" si="10"/>
        <v>0.40206831714196173</v>
      </c>
      <c r="H111" s="12">
        <f t="shared" si="11"/>
        <v>0.56596678157317459</v>
      </c>
      <c r="I111">
        <v>12.83</v>
      </c>
      <c r="J111">
        <v>5.23</v>
      </c>
      <c r="K111">
        <v>13.85</v>
      </c>
      <c r="L111">
        <v>1</v>
      </c>
      <c r="M111">
        <v>32.910000000000004</v>
      </c>
      <c r="N111" s="10">
        <v>-39090.953999999998</v>
      </c>
      <c r="O111" s="10">
        <v>229675.465</v>
      </c>
      <c r="P111" s="10">
        <v>17874.383999999998</v>
      </c>
      <c r="Q111" s="10">
        <v>37955.216</v>
      </c>
      <c r="R111" s="10">
        <v>267630.68099999998</v>
      </c>
      <c r="S111" s="10">
        <v>228539.72700000001</v>
      </c>
      <c r="T111" s="10">
        <f t="shared" si="17"/>
        <v>2347.6375526315787</v>
      </c>
      <c r="U111" s="10">
        <f t="shared" si="12"/>
        <v>2190.8447105263158</v>
      </c>
      <c r="V111" s="10">
        <f t="shared" si="13"/>
        <v>1847.9416052631582</v>
      </c>
      <c r="W111" s="10">
        <f t="shared" si="14"/>
        <v>2014.6970614035088</v>
      </c>
      <c r="X111" s="10">
        <f t="shared" si="15"/>
        <v>199.16770095693781</v>
      </c>
      <c r="Y111" s="10">
        <f t="shared" si="16"/>
        <v>167.99469138755984</v>
      </c>
    </row>
    <row r="112" spans="1:25">
      <c r="A112" t="s">
        <v>296</v>
      </c>
      <c r="B112" t="s">
        <v>127</v>
      </c>
      <c r="C112" t="s">
        <v>138</v>
      </c>
      <c r="D112">
        <v>38</v>
      </c>
      <c r="E112" s="11">
        <v>38.375</v>
      </c>
      <c r="F112" s="11">
        <f t="shared" si="9"/>
        <v>16.690000000000001</v>
      </c>
      <c r="G112" s="12">
        <f t="shared" si="10"/>
        <v>0.23966446974236066</v>
      </c>
      <c r="H112" s="12">
        <f t="shared" si="11"/>
        <v>0.3624925104853205</v>
      </c>
      <c r="I112">
        <v>4</v>
      </c>
      <c r="J112">
        <v>2.0499999999999998</v>
      </c>
      <c r="K112">
        <v>10.64</v>
      </c>
      <c r="L112">
        <v>0</v>
      </c>
      <c r="M112">
        <v>16.690000000000001</v>
      </c>
      <c r="N112" s="10">
        <v>-4944.5029999999997</v>
      </c>
      <c r="O112" s="10">
        <v>49677.726999999999</v>
      </c>
      <c r="P112" s="10">
        <v>-8098.32</v>
      </c>
      <c r="Q112" s="10">
        <v>5752.9530000000004</v>
      </c>
      <c r="R112" s="10">
        <v>55430.68</v>
      </c>
      <c r="S112" s="10">
        <v>50486.177000000003</v>
      </c>
      <c r="T112" s="10">
        <f t="shared" si="17"/>
        <v>1444.4476872964169</v>
      </c>
      <c r="U112" s="10">
        <f t="shared" si="12"/>
        <v>1655.4788273615636</v>
      </c>
      <c r="V112" s="10">
        <f t="shared" si="13"/>
        <v>1526.6318436482086</v>
      </c>
      <c r="W112" s="10">
        <f t="shared" si="14"/>
        <v>1294.5336026058631</v>
      </c>
      <c r="X112" s="10">
        <f t="shared" si="15"/>
        <v>150.49807521468759</v>
      </c>
      <c r="Y112" s="10">
        <f t="shared" si="16"/>
        <v>138.78471305892805</v>
      </c>
    </row>
    <row r="113" spans="1:25">
      <c r="A113" t="s">
        <v>297</v>
      </c>
      <c r="B113" t="s">
        <v>127</v>
      </c>
      <c r="C113" t="s">
        <v>139</v>
      </c>
      <c r="D113">
        <v>68</v>
      </c>
      <c r="E113" s="11">
        <v>66.625</v>
      </c>
      <c r="F113" s="11">
        <f t="shared" si="9"/>
        <v>20.82</v>
      </c>
      <c r="G113" s="12">
        <f t="shared" si="10"/>
        <v>0.35062439961575409</v>
      </c>
      <c r="H113" s="12">
        <f t="shared" si="11"/>
        <v>0.53410182516810767</v>
      </c>
      <c r="I113">
        <v>7.3</v>
      </c>
      <c r="J113">
        <v>3.8200000000000003</v>
      </c>
      <c r="K113">
        <v>9.6999999999999993</v>
      </c>
      <c r="L113">
        <v>1</v>
      </c>
      <c r="M113">
        <v>21.82</v>
      </c>
      <c r="N113" s="10">
        <v>-21763.237000000001</v>
      </c>
      <c r="O113" s="10">
        <v>147942.79199999999</v>
      </c>
      <c r="P113" s="10">
        <v>10727.364</v>
      </c>
      <c r="Q113" s="10">
        <v>30665.875</v>
      </c>
      <c r="R113" s="10">
        <v>178608.66699999999</v>
      </c>
      <c r="S113" s="10">
        <v>156845.43</v>
      </c>
      <c r="T113" s="10">
        <f t="shared" si="17"/>
        <v>2680.8055084427765</v>
      </c>
      <c r="U113" s="10">
        <f t="shared" si="12"/>
        <v>2519.7944165103186</v>
      </c>
      <c r="V113" s="10">
        <f t="shared" si="13"/>
        <v>2193.1417035647278</v>
      </c>
      <c r="W113" s="10">
        <f t="shared" si="14"/>
        <v>2220.5297110694182</v>
      </c>
      <c r="X113" s="10">
        <f t="shared" si="15"/>
        <v>229.07221968275624</v>
      </c>
      <c r="Y113" s="10">
        <f t="shared" si="16"/>
        <v>199.37651850588435</v>
      </c>
    </row>
    <row r="114" spans="1:25">
      <c r="A114" t="s">
        <v>299</v>
      </c>
      <c r="B114" t="s">
        <v>127</v>
      </c>
      <c r="C114" t="s">
        <v>140</v>
      </c>
      <c r="D114">
        <v>143</v>
      </c>
      <c r="E114" s="11">
        <v>146.375</v>
      </c>
      <c r="F114" s="11">
        <f t="shared" si="9"/>
        <v>53.839999999999996</v>
      </c>
      <c r="G114" s="12">
        <f t="shared" si="10"/>
        <v>0.28138930163447251</v>
      </c>
      <c r="H114" s="12">
        <f t="shared" si="11"/>
        <v>0.40917533432392272</v>
      </c>
      <c r="I114">
        <v>15.149999999999999</v>
      </c>
      <c r="J114">
        <v>6.88</v>
      </c>
      <c r="K114">
        <v>31.81</v>
      </c>
      <c r="L114">
        <v>1.38</v>
      </c>
      <c r="M114">
        <v>55.22</v>
      </c>
      <c r="N114" s="10">
        <v>-56780.406999999999</v>
      </c>
      <c r="O114" s="10">
        <v>334394.62900000002</v>
      </c>
      <c r="P114" s="10">
        <v>30822.54</v>
      </c>
      <c r="Q114" s="10">
        <v>66412.342000000004</v>
      </c>
      <c r="R114" s="10">
        <v>400806.97100000002</v>
      </c>
      <c r="S114" s="10">
        <v>344026.56400000001</v>
      </c>
      <c r="T114" s="10">
        <f t="shared" si="17"/>
        <v>2738.2201263877027</v>
      </c>
      <c r="U114" s="10">
        <f t="shared" si="12"/>
        <v>2527.6476925704528</v>
      </c>
      <c r="V114" s="10">
        <f t="shared" si="13"/>
        <v>2139.7371409052093</v>
      </c>
      <c r="W114" s="10">
        <f t="shared" si="14"/>
        <v>2284.5064321093082</v>
      </c>
      <c r="X114" s="10">
        <f t="shared" si="15"/>
        <v>229.78615387004118</v>
      </c>
      <c r="Y114" s="10">
        <f t="shared" si="16"/>
        <v>194.52155826410993</v>
      </c>
    </row>
    <row r="115" spans="1:25">
      <c r="A115" t="s">
        <v>297</v>
      </c>
      <c r="B115" t="s">
        <v>127</v>
      </c>
      <c r="C115" t="s">
        <v>141</v>
      </c>
      <c r="D115">
        <v>74</v>
      </c>
      <c r="E115" s="11">
        <v>77</v>
      </c>
      <c r="F115" s="11">
        <f t="shared" si="9"/>
        <v>26.509999999999998</v>
      </c>
      <c r="G115" s="12">
        <f t="shared" si="10"/>
        <v>0.34251225952470771</v>
      </c>
      <c r="H115" s="12">
        <f t="shared" si="11"/>
        <v>0.50358355337608451</v>
      </c>
      <c r="I115">
        <v>9.08</v>
      </c>
      <c r="J115">
        <v>4.2699999999999996</v>
      </c>
      <c r="K115">
        <v>13.16</v>
      </c>
      <c r="L115">
        <v>1</v>
      </c>
      <c r="M115">
        <v>27.509999999999998</v>
      </c>
      <c r="N115" s="10">
        <v>-26850.894</v>
      </c>
      <c r="O115" s="10">
        <v>185220.492</v>
      </c>
      <c r="P115" s="10">
        <v>0</v>
      </c>
      <c r="Q115" s="10">
        <v>49809.262999999999</v>
      </c>
      <c r="R115" s="10">
        <v>235029.755</v>
      </c>
      <c r="S115" s="10">
        <v>208178.861</v>
      </c>
      <c r="T115" s="10">
        <f t="shared" si="17"/>
        <v>3052.3344805194806</v>
      </c>
      <c r="U115" s="10">
        <f t="shared" si="12"/>
        <v>3052.3344805194806</v>
      </c>
      <c r="V115" s="10">
        <f t="shared" si="13"/>
        <v>2703.6215714285713</v>
      </c>
      <c r="W115" s="10">
        <f t="shared" si="14"/>
        <v>2405.4609350649353</v>
      </c>
      <c r="X115" s="10">
        <f t="shared" si="15"/>
        <v>277.48495277449825</v>
      </c>
      <c r="Y115" s="10">
        <f t="shared" si="16"/>
        <v>245.78377922077922</v>
      </c>
    </row>
    <row r="116" spans="1:25">
      <c r="A116" t="s">
        <v>297</v>
      </c>
      <c r="B116" t="s">
        <v>127</v>
      </c>
      <c r="C116" t="s">
        <v>142</v>
      </c>
      <c r="D116">
        <v>75</v>
      </c>
      <c r="E116" s="11">
        <v>76.875</v>
      </c>
      <c r="F116" s="11">
        <f t="shared" si="9"/>
        <v>25.93</v>
      </c>
      <c r="G116" s="12">
        <f t="shared" si="10"/>
        <v>0.24064789818742771</v>
      </c>
      <c r="H116" s="12">
        <f t="shared" si="11"/>
        <v>0.43116081758580793</v>
      </c>
      <c r="I116">
        <v>6.24</v>
      </c>
      <c r="J116">
        <v>4.9400000000000004</v>
      </c>
      <c r="K116">
        <v>14.750000000000002</v>
      </c>
      <c r="L116">
        <v>1</v>
      </c>
      <c r="M116">
        <v>26.93</v>
      </c>
      <c r="N116" s="10">
        <v>-30340.453000000001</v>
      </c>
      <c r="O116" s="10">
        <v>177873.834</v>
      </c>
      <c r="P116" s="10">
        <v>13414.523999999999</v>
      </c>
      <c r="Q116" s="10">
        <v>32715.843000000001</v>
      </c>
      <c r="R116" s="10">
        <v>210589.677</v>
      </c>
      <c r="S116" s="10">
        <v>180249.22399999999</v>
      </c>
      <c r="T116" s="10">
        <f t="shared" si="17"/>
        <v>2739.377912195122</v>
      </c>
      <c r="U116" s="10">
        <f t="shared" si="12"/>
        <v>2564.88003902439</v>
      </c>
      <c r="V116" s="10">
        <f t="shared" si="13"/>
        <v>2170.2074796747966</v>
      </c>
      <c r="W116" s="10">
        <f t="shared" si="14"/>
        <v>2313.8059707317075</v>
      </c>
      <c r="X116" s="10">
        <f t="shared" si="15"/>
        <v>233.17091263858092</v>
      </c>
      <c r="Y116" s="10">
        <f t="shared" si="16"/>
        <v>197.29158906134515</v>
      </c>
    </row>
    <row r="117" spans="1:25">
      <c r="A117" t="s">
        <v>298</v>
      </c>
      <c r="B117" t="s">
        <v>127</v>
      </c>
      <c r="C117" t="s">
        <v>143</v>
      </c>
      <c r="D117">
        <v>102</v>
      </c>
      <c r="E117" s="11">
        <v>104.25</v>
      </c>
      <c r="F117" s="11">
        <f t="shared" si="9"/>
        <v>44.72</v>
      </c>
      <c r="G117" s="12">
        <f t="shared" si="10"/>
        <v>0.25067084078711982</v>
      </c>
      <c r="H117" s="12">
        <f t="shared" si="11"/>
        <v>0.39020572450805008</v>
      </c>
      <c r="I117">
        <v>11.209999999999999</v>
      </c>
      <c r="J117">
        <v>6.24</v>
      </c>
      <c r="K117">
        <v>27.27</v>
      </c>
      <c r="L117">
        <v>0</v>
      </c>
      <c r="M117">
        <v>44.72</v>
      </c>
      <c r="N117" s="10">
        <v>-40508.769</v>
      </c>
      <c r="O117" s="10">
        <v>279157.12</v>
      </c>
      <c r="P117" s="10">
        <v>20842.392</v>
      </c>
      <c r="Q117" s="10">
        <v>61677.87</v>
      </c>
      <c r="R117" s="10">
        <v>340834.99</v>
      </c>
      <c r="S117" s="10">
        <v>300326.22100000002</v>
      </c>
      <c r="T117" s="10">
        <f t="shared" si="17"/>
        <v>3269.4003836930456</v>
      </c>
      <c r="U117" s="10">
        <f t="shared" si="12"/>
        <v>3069.4733621103119</v>
      </c>
      <c r="V117" s="10">
        <f t="shared" si="13"/>
        <v>2680.9000383693046</v>
      </c>
      <c r="W117" s="10">
        <f t="shared" si="14"/>
        <v>2677.7661390887288</v>
      </c>
      <c r="X117" s="10">
        <f t="shared" si="15"/>
        <v>279.04303291911924</v>
      </c>
      <c r="Y117" s="10">
        <f t="shared" si="16"/>
        <v>243.71818530630043</v>
      </c>
    </row>
    <row r="118" spans="1:25">
      <c r="A118" t="s">
        <v>297</v>
      </c>
      <c r="B118" t="s">
        <v>144</v>
      </c>
      <c r="C118" s="48" t="s">
        <v>145</v>
      </c>
      <c r="D118">
        <v>73</v>
      </c>
      <c r="E118" s="11">
        <v>77.25</v>
      </c>
      <c r="F118" s="11">
        <f t="shared" si="9"/>
        <v>20.880000000000003</v>
      </c>
      <c r="G118" s="12">
        <f t="shared" si="10"/>
        <v>5.5555555555555546E-2</v>
      </c>
      <c r="H118" s="12">
        <f t="shared" si="11"/>
        <v>0.21216475095785436</v>
      </c>
      <c r="I118">
        <v>1.1599999999999999</v>
      </c>
      <c r="J118">
        <v>3.27</v>
      </c>
      <c r="K118">
        <v>16.450000000000003</v>
      </c>
      <c r="L118">
        <v>0.3</v>
      </c>
      <c r="M118">
        <v>21.180000000000003</v>
      </c>
      <c r="N118" s="10">
        <v>-9891.5348400000003</v>
      </c>
      <c r="O118" s="10">
        <v>81933.489660000007</v>
      </c>
      <c r="P118" s="10">
        <v>86714.32044000001</v>
      </c>
      <c r="Q118" s="10">
        <v>56296.32228</v>
      </c>
      <c r="R118" s="10">
        <v>168647.8101</v>
      </c>
      <c r="S118" s="10">
        <v>158756.27525999999</v>
      </c>
      <c r="T118" s="10">
        <f t="shared" si="17"/>
        <v>2183.1431728155339</v>
      </c>
      <c r="U118" s="10">
        <f t="shared" si="12"/>
        <v>1060.6276978640776</v>
      </c>
      <c r="V118" s="10">
        <f t="shared" si="13"/>
        <v>932.5819394174755</v>
      </c>
      <c r="W118" s="10">
        <f t="shared" si="14"/>
        <v>1060.6276978640778</v>
      </c>
      <c r="X118" s="10">
        <f t="shared" si="15"/>
        <v>96.420699805825237</v>
      </c>
      <c r="Y118" s="10">
        <f t="shared" si="16"/>
        <v>84.780176310679593</v>
      </c>
    </row>
    <row r="119" spans="1:25">
      <c r="A119" t="s">
        <v>297</v>
      </c>
      <c r="B119" t="s">
        <v>144</v>
      </c>
      <c r="C119" t="s">
        <v>146</v>
      </c>
      <c r="D119">
        <v>80</v>
      </c>
      <c r="E119" s="11">
        <v>81.375</v>
      </c>
      <c r="F119" s="11">
        <f t="shared" si="9"/>
        <v>21.009999999999998</v>
      </c>
      <c r="G119" s="12">
        <f t="shared" si="10"/>
        <v>0.21037601142313186</v>
      </c>
      <c r="H119" s="12">
        <f t="shared" si="11"/>
        <v>0.56258924321751558</v>
      </c>
      <c r="I119">
        <v>4.42</v>
      </c>
      <c r="J119">
        <v>7.4</v>
      </c>
      <c r="K119">
        <v>9.19</v>
      </c>
      <c r="L119">
        <v>1.63</v>
      </c>
      <c r="M119">
        <v>22.639999999999997</v>
      </c>
      <c r="N119" s="10">
        <v>-27618.778999999999</v>
      </c>
      <c r="O119" s="10">
        <v>165263.79399999999</v>
      </c>
      <c r="P119" s="10">
        <v>18100.403999999999</v>
      </c>
      <c r="Q119" s="10">
        <v>45437.665000000001</v>
      </c>
      <c r="R119" s="10">
        <v>210701.459</v>
      </c>
      <c r="S119" s="10">
        <v>183082.68</v>
      </c>
      <c r="T119" s="10">
        <f t="shared" si="17"/>
        <v>2589.2652411674349</v>
      </c>
      <c r="U119" s="10">
        <f t="shared" si="12"/>
        <v>2366.8332411674346</v>
      </c>
      <c r="V119" s="10">
        <f t="shared" si="13"/>
        <v>2027.4319631336402</v>
      </c>
      <c r="W119" s="10">
        <f t="shared" si="14"/>
        <v>2030.8914777265745</v>
      </c>
      <c r="X119" s="10">
        <f t="shared" si="15"/>
        <v>215.16665828794859</v>
      </c>
      <c r="Y119" s="10">
        <f t="shared" si="16"/>
        <v>184.31199664851275</v>
      </c>
    </row>
    <row r="120" spans="1:25">
      <c r="A120" t="s">
        <v>297</v>
      </c>
      <c r="B120" t="s">
        <v>144</v>
      </c>
      <c r="C120" t="s">
        <v>147</v>
      </c>
      <c r="D120">
        <v>78</v>
      </c>
      <c r="E120" s="11">
        <v>79.875</v>
      </c>
      <c r="F120" s="11">
        <f t="shared" si="9"/>
        <v>27.04</v>
      </c>
      <c r="G120" s="12">
        <f t="shared" si="10"/>
        <v>0.23409763313609469</v>
      </c>
      <c r="H120" s="12">
        <f t="shared" si="11"/>
        <v>0.50702662721893499</v>
      </c>
      <c r="I120">
        <v>6.33</v>
      </c>
      <c r="J120">
        <v>7.38</v>
      </c>
      <c r="K120">
        <v>13.33</v>
      </c>
      <c r="L120">
        <v>1.75</v>
      </c>
      <c r="M120">
        <v>28.79</v>
      </c>
      <c r="N120" s="10">
        <v>-29434.992999999999</v>
      </c>
      <c r="O120" s="10">
        <v>180001.44099999999</v>
      </c>
      <c r="P120" s="10">
        <v>28135.439999999999</v>
      </c>
      <c r="Q120" s="10">
        <v>50987.322999999997</v>
      </c>
      <c r="R120" s="10">
        <v>230988.764</v>
      </c>
      <c r="S120" s="10">
        <v>201553.77100000001</v>
      </c>
      <c r="T120" s="10">
        <f t="shared" si="17"/>
        <v>2891.8781095461659</v>
      </c>
      <c r="U120" s="10">
        <f t="shared" si="12"/>
        <v>2539.6347292644755</v>
      </c>
      <c r="V120" s="10">
        <f t="shared" si="13"/>
        <v>2171.1215148669799</v>
      </c>
      <c r="W120" s="10">
        <f t="shared" si="14"/>
        <v>2253.5391674491393</v>
      </c>
      <c r="X120" s="10">
        <f t="shared" si="15"/>
        <v>230.87588447858869</v>
      </c>
      <c r="Y120" s="10">
        <f t="shared" si="16"/>
        <v>197.37468316972544</v>
      </c>
    </row>
    <row r="121" spans="1:25">
      <c r="A121" t="s">
        <v>297</v>
      </c>
      <c r="B121" t="s">
        <v>144</v>
      </c>
      <c r="C121" t="s">
        <v>149</v>
      </c>
      <c r="D121">
        <v>67</v>
      </c>
      <c r="E121" s="11">
        <v>69.75</v>
      </c>
      <c r="F121" s="11">
        <f t="shared" si="9"/>
        <v>13.73</v>
      </c>
      <c r="G121" s="12">
        <f t="shared" si="10"/>
        <v>0.28404952658412236</v>
      </c>
      <c r="H121" s="12">
        <f t="shared" si="11"/>
        <v>0.43117261471230878</v>
      </c>
      <c r="I121">
        <v>3.9</v>
      </c>
      <c r="J121">
        <v>2.02</v>
      </c>
      <c r="K121">
        <v>7.8100000000000005</v>
      </c>
      <c r="L121">
        <v>0</v>
      </c>
      <c r="M121">
        <v>13.73</v>
      </c>
      <c r="N121" s="10">
        <v>-30349.03</v>
      </c>
      <c r="O121" s="10">
        <v>193363.58199999999</v>
      </c>
      <c r="P121" s="10">
        <v>26553.864000000001</v>
      </c>
      <c r="Q121" s="10">
        <v>87170.456000000006</v>
      </c>
      <c r="R121" s="10">
        <v>280534.038</v>
      </c>
      <c r="S121" s="10">
        <v>250185.008</v>
      </c>
      <c r="T121" s="10">
        <f t="shared" si="17"/>
        <v>4021.9933763440858</v>
      </c>
      <c r="U121" s="10">
        <f t="shared" si="12"/>
        <v>3641.2928172043012</v>
      </c>
      <c r="V121" s="10">
        <f t="shared" si="13"/>
        <v>3206.181275985663</v>
      </c>
      <c r="W121" s="10">
        <f t="shared" si="14"/>
        <v>2772.2377347670249</v>
      </c>
      <c r="X121" s="10">
        <f t="shared" si="15"/>
        <v>331.02661974584555</v>
      </c>
      <c r="Y121" s="10">
        <f t="shared" si="16"/>
        <v>291.47102508960575</v>
      </c>
    </row>
    <row r="122" spans="1:25">
      <c r="A122" t="s">
        <v>298</v>
      </c>
      <c r="B122" t="s">
        <v>144</v>
      </c>
      <c r="C122" t="s">
        <v>148</v>
      </c>
      <c r="D122">
        <v>111</v>
      </c>
      <c r="E122" s="11">
        <v>113.25</v>
      </c>
      <c r="F122" s="11">
        <f t="shared" si="9"/>
        <v>30.93</v>
      </c>
      <c r="G122" s="12">
        <f t="shared" si="10"/>
        <v>0.18913676042677013</v>
      </c>
      <c r="H122" s="12">
        <f t="shared" si="11"/>
        <v>0.43258971871968965</v>
      </c>
      <c r="I122">
        <v>5.8500000000000005</v>
      </c>
      <c r="J122">
        <v>7.53</v>
      </c>
      <c r="K122">
        <v>17.55</v>
      </c>
      <c r="L122">
        <v>2.5</v>
      </c>
      <c r="M122">
        <v>33.43</v>
      </c>
      <c r="N122" s="10">
        <v>-42338.021000000001</v>
      </c>
      <c r="O122" s="10">
        <v>227377.965</v>
      </c>
      <c r="P122" s="10">
        <v>35423.748</v>
      </c>
      <c r="Q122" s="10">
        <v>71910.111999999994</v>
      </c>
      <c r="R122" s="10">
        <v>299288.07699999999</v>
      </c>
      <c r="S122" s="10">
        <v>256950.05600000001</v>
      </c>
      <c r="T122" s="10">
        <f t="shared" si="17"/>
        <v>2642.7203267108166</v>
      </c>
      <c r="U122" s="10">
        <f t="shared" si="12"/>
        <v>2329.9278498896247</v>
      </c>
      <c r="V122" s="10">
        <f t="shared" si="13"/>
        <v>1956.0821898454749</v>
      </c>
      <c r="W122" s="10">
        <f t="shared" si="14"/>
        <v>2007.7524503311258</v>
      </c>
      <c r="X122" s="10">
        <f t="shared" si="15"/>
        <v>211.81162271723861</v>
      </c>
      <c r="Y122" s="10">
        <f t="shared" si="16"/>
        <v>177.82565362231591</v>
      </c>
    </row>
    <row r="123" spans="1:25">
      <c r="A123" t="s">
        <v>298</v>
      </c>
      <c r="B123" t="s">
        <v>144</v>
      </c>
      <c r="C123" t="s">
        <v>150</v>
      </c>
      <c r="D123">
        <v>101</v>
      </c>
      <c r="E123" s="11">
        <v>107.375</v>
      </c>
      <c r="F123" s="11">
        <f t="shared" si="9"/>
        <v>27.41</v>
      </c>
      <c r="G123" s="12">
        <f t="shared" si="10"/>
        <v>0.31083546151039765</v>
      </c>
      <c r="H123" s="12">
        <f t="shared" si="11"/>
        <v>0.37650492520977746</v>
      </c>
      <c r="I123">
        <v>8.52</v>
      </c>
      <c r="J123">
        <v>1.8</v>
      </c>
      <c r="K123">
        <v>17.09</v>
      </c>
      <c r="L123">
        <v>1</v>
      </c>
      <c r="M123">
        <v>28.41</v>
      </c>
      <c r="N123" s="10">
        <v>-31022</v>
      </c>
      <c r="O123" s="10">
        <v>172631</v>
      </c>
      <c r="P123" s="10">
        <v>56065</v>
      </c>
      <c r="Q123" s="10">
        <v>79189</v>
      </c>
      <c r="R123" s="31">
        <f>+O123+Q123</f>
        <v>251820</v>
      </c>
      <c r="S123" s="31">
        <f>+R123+N123</f>
        <v>220798</v>
      </c>
      <c r="T123" s="10">
        <f t="shared" si="17"/>
        <v>2345.2386495925493</v>
      </c>
      <c r="U123" s="10">
        <f t="shared" si="12"/>
        <v>1823.0966239813738</v>
      </c>
      <c r="V123" s="10">
        <f t="shared" si="13"/>
        <v>1534.1839348079161</v>
      </c>
      <c r="W123" s="10">
        <f t="shared" si="14"/>
        <v>1607.7392316647265</v>
      </c>
      <c r="X123" s="10">
        <f t="shared" si="15"/>
        <v>165.73605672557943</v>
      </c>
      <c r="Y123" s="10">
        <f t="shared" si="16"/>
        <v>139.47126680071963</v>
      </c>
    </row>
    <row r="124" spans="1:25">
      <c r="A124" t="s">
        <v>297</v>
      </c>
      <c r="B124" t="s">
        <v>144</v>
      </c>
      <c r="C124" t="s">
        <v>151</v>
      </c>
      <c r="D124">
        <v>81</v>
      </c>
      <c r="E124" s="11">
        <v>84.625</v>
      </c>
      <c r="F124" s="11">
        <f t="shared" si="9"/>
        <v>15.929999999999998</v>
      </c>
      <c r="G124" s="12">
        <f t="shared" si="10"/>
        <v>0.29504080351537976</v>
      </c>
      <c r="H124" s="12">
        <f t="shared" si="11"/>
        <v>0.43251726302573756</v>
      </c>
      <c r="I124">
        <v>4.6999999999999993</v>
      </c>
      <c r="J124">
        <v>2.19</v>
      </c>
      <c r="K124">
        <v>9.0399999999999991</v>
      </c>
      <c r="L124">
        <v>2.35</v>
      </c>
      <c r="M124">
        <v>18.279999999999998</v>
      </c>
      <c r="N124" s="10">
        <v>-28884.751</v>
      </c>
      <c r="O124" s="10">
        <v>130364.216</v>
      </c>
      <c r="P124" s="10">
        <v>49114.404000000002</v>
      </c>
      <c r="Q124" s="10">
        <v>65965.010999999999</v>
      </c>
      <c r="R124" s="10">
        <v>196329.22700000001</v>
      </c>
      <c r="S124" s="10">
        <v>167444.476</v>
      </c>
      <c r="T124" s="10">
        <f t="shared" si="17"/>
        <v>2319.9908655834565</v>
      </c>
      <c r="U124" s="10">
        <f t="shared" si="12"/>
        <v>1739.6138611521419</v>
      </c>
      <c r="V124" s="10">
        <f t="shared" si="13"/>
        <v>1398.28740915805</v>
      </c>
      <c r="W124" s="10">
        <f t="shared" si="14"/>
        <v>1540.4929512555391</v>
      </c>
      <c r="X124" s="10">
        <f t="shared" si="15"/>
        <v>158.14671465019472</v>
      </c>
      <c r="Y124" s="10">
        <f t="shared" si="16"/>
        <v>127.11703719618636</v>
      </c>
    </row>
    <row r="125" spans="1:25">
      <c r="A125" t="s">
        <v>297</v>
      </c>
      <c r="B125" t="s">
        <v>144</v>
      </c>
      <c r="C125" t="s">
        <v>152</v>
      </c>
      <c r="D125">
        <v>78</v>
      </c>
      <c r="E125" s="11">
        <v>80.125</v>
      </c>
      <c r="F125" s="11">
        <f t="shared" si="9"/>
        <v>18.850000000000001</v>
      </c>
      <c r="G125" s="12">
        <f t="shared" si="10"/>
        <v>0.21379310344827587</v>
      </c>
      <c r="H125" s="12">
        <f t="shared" si="11"/>
        <v>0.61220159151193621</v>
      </c>
      <c r="I125">
        <v>4.03</v>
      </c>
      <c r="J125">
        <v>7.51</v>
      </c>
      <c r="K125">
        <v>7.3100000000000005</v>
      </c>
      <c r="L125">
        <v>1.95</v>
      </c>
      <c r="M125">
        <v>20.8</v>
      </c>
      <c r="N125" s="10">
        <v>-29404.407999999999</v>
      </c>
      <c r="O125" s="10">
        <v>158626.837</v>
      </c>
      <c r="P125" s="10">
        <v>18996.419999999998</v>
      </c>
      <c r="Q125" s="10">
        <v>42857.845999999998</v>
      </c>
      <c r="R125" s="10">
        <v>201484.68299999999</v>
      </c>
      <c r="S125" s="10">
        <v>172080.27499999999</v>
      </c>
      <c r="T125" s="10">
        <f t="shared" si="17"/>
        <v>2514.6294290171604</v>
      </c>
      <c r="U125" s="10">
        <f t="shared" si="12"/>
        <v>2277.5446240249607</v>
      </c>
      <c r="V125" s="10">
        <f t="shared" si="13"/>
        <v>1910.5629329173164</v>
      </c>
      <c r="W125" s="10">
        <f t="shared" si="14"/>
        <v>1979.7421154446179</v>
      </c>
      <c r="X125" s="10">
        <f t="shared" si="15"/>
        <v>207.04951127499643</v>
      </c>
      <c r="Y125" s="10">
        <f t="shared" si="16"/>
        <v>173.68753935611969</v>
      </c>
    </row>
    <row r="126" spans="1:25">
      <c r="A126" t="s">
        <v>298</v>
      </c>
      <c r="B126" t="s">
        <v>153</v>
      </c>
      <c r="C126" t="s">
        <v>154</v>
      </c>
      <c r="D126">
        <v>94</v>
      </c>
      <c r="E126" s="11">
        <v>97.375</v>
      </c>
      <c r="F126" s="11">
        <f t="shared" si="9"/>
        <v>24.21</v>
      </c>
      <c r="G126" s="12">
        <f t="shared" si="10"/>
        <v>0.36389921520033036</v>
      </c>
      <c r="H126" s="12">
        <f t="shared" si="11"/>
        <v>0.36389921520033036</v>
      </c>
      <c r="I126">
        <v>8.8099999999999987</v>
      </c>
      <c r="J126">
        <v>0</v>
      </c>
      <c r="K126">
        <v>15.400000000000002</v>
      </c>
      <c r="L126">
        <v>2.0300000000000002</v>
      </c>
      <c r="M126">
        <v>26.240000000000002</v>
      </c>
      <c r="N126" s="10">
        <v>-36843.521999999997</v>
      </c>
      <c r="O126" s="10">
        <v>185711.99299999999</v>
      </c>
      <c r="P126" s="10">
        <v>15409.044</v>
      </c>
      <c r="Q126" s="10">
        <v>43536.781000000003</v>
      </c>
      <c r="R126" s="10">
        <v>229248.774</v>
      </c>
      <c r="S126" s="10">
        <v>192405.25200000001</v>
      </c>
      <c r="T126" s="10">
        <f t="shared" si="17"/>
        <v>2354.2877946084723</v>
      </c>
      <c r="U126" s="10">
        <f t="shared" si="12"/>
        <v>2196.0434403080876</v>
      </c>
      <c r="V126" s="10">
        <f t="shared" si="13"/>
        <v>1817.6760770218229</v>
      </c>
      <c r="W126" s="10">
        <f t="shared" si="14"/>
        <v>1907.1834967907573</v>
      </c>
      <c r="X126" s="10">
        <f t="shared" si="15"/>
        <v>199.64031275528069</v>
      </c>
      <c r="Y126" s="10">
        <f t="shared" si="16"/>
        <v>165.24327972925664</v>
      </c>
    </row>
    <row r="127" spans="1:25">
      <c r="A127" t="s">
        <v>298</v>
      </c>
      <c r="B127" t="s">
        <v>153</v>
      </c>
      <c r="C127" t="s">
        <v>155</v>
      </c>
      <c r="D127">
        <v>91</v>
      </c>
      <c r="E127" s="11">
        <v>92.5</v>
      </c>
      <c r="F127" s="11">
        <f t="shared" si="9"/>
        <v>24.33</v>
      </c>
      <c r="G127" s="12">
        <f t="shared" si="10"/>
        <v>0.2581175503493629</v>
      </c>
      <c r="H127" s="12">
        <f t="shared" si="11"/>
        <v>0.53390875462392107</v>
      </c>
      <c r="I127">
        <v>6.2799999999999994</v>
      </c>
      <c r="J127">
        <v>6.71</v>
      </c>
      <c r="K127">
        <v>11.34</v>
      </c>
      <c r="L127">
        <v>1.66</v>
      </c>
      <c r="M127">
        <v>25.99</v>
      </c>
      <c r="N127" s="10">
        <v>-35200.267</v>
      </c>
      <c r="O127" s="10">
        <v>177321.50099999999</v>
      </c>
      <c r="P127" s="10">
        <v>11931.468000000001</v>
      </c>
      <c r="Q127" s="10">
        <v>40330.603000000003</v>
      </c>
      <c r="R127" s="10">
        <v>217652.10399999999</v>
      </c>
      <c r="S127" s="10">
        <v>182451.837</v>
      </c>
      <c r="T127" s="10">
        <f t="shared" si="17"/>
        <v>2352.995718918919</v>
      </c>
      <c r="U127" s="10">
        <f t="shared" si="12"/>
        <v>2224.0068756756755</v>
      </c>
      <c r="V127" s="10">
        <f t="shared" si="13"/>
        <v>1843.4634486486486</v>
      </c>
      <c r="W127" s="10">
        <f t="shared" si="14"/>
        <v>1916.9892</v>
      </c>
      <c r="X127" s="10">
        <f t="shared" si="15"/>
        <v>202.18244324324323</v>
      </c>
      <c r="Y127" s="10">
        <f t="shared" si="16"/>
        <v>167.58758624078624</v>
      </c>
    </row>
    <row r="128" spans="1:25">
      <c r="A128" t="s">
        <v>298</v>
      </c>
      <c r="B128" t="s">
        <v>153</v>
      </c>
      <c r="C128" t="s">
        <v>156</v>
      </c>
      <c r="D128">
        <v>111</v>
      </c>
      <c r="E128" s="11">
        <v>111.375</v>
      </c>
      <c r="F128" s="11">
        <f t="shared" si="9"/>
        <v>30.63</v>
      </c>
      <c r="G128" s="12">
        <f t="shared" si="10"/>
        <v>0.20829252366960496</v>
      </c>
      <c r="H128" s="12">
        <f t="shared" si="11"/>
        <v>0.39699640874959191</v>
      </c>
      <c r="I128">
        <v>6.38</v>
      </c>
      <c r="J128">
        <v>5.7799999999999994</v>
      </c>
      <c r="K128">
        <v>18.47</v>
      </c>
      <c r="L128">
        <v>0</v>
      </c>
      <c r="M128">
        <v>30.63</v>
      </c>
      <c r="N128" s="10">
        <v>-42240.307000000001</v>
      </c>
      <c r="O128" s="10">
        <v>193305.34400000001</v>
      </c>
      <c r="P128" s="10">
        <v>14748.972</v>
      </c>
      <c r="Q128" s="10">
        <v>60753.224000000002</v>
      </c>
      <c r="R128" s="10">
        <v>254058.568</v>
      </c>
      <c r="S128" s="10">
        <v>211818.261</v>
      </c>
      <c r="T128" s="10">
        <f t="shared" si="17"/>
        <v>2281.1094769921438</v>
      </c>
      <c r="U128" s="10">
        <f t="shared" si="12"/>
        <v>2148.6832413019079</v>
      </c>
      <c r="V128" s="10">
        <f t="shared" si="13"/>
        <v>1769.4212255892255</v>
      </c>
      <c r="W128" s="10">
        <f t="shared" si="14"/>
        <v>1735.6259842873178</v>
      </c>
      <c r="X128" s="10">
        <f t="shared" si="15"/>
        <v>195.33484011835526</v>
      </c>
      <c r="Y128" s="10">
        <f t="shared" si="16"/>
        <v>160.85647505356596</v>
      </c>
    </row>
    <row r="129" spans="1:25">
      <c r="A129" t="s">
        <v>297</v>
      </c>
      <c r="B129" t="s">
        <v>153</v>
      </c>
      <c r="C129" t="s">
        <v>58</v>
      </c>
      <c r="D129">
        <v>87</v>
      </c>
      <c r="E129" s="11">
        <v>88.25</v>
      </c>
      <c r="F129" s="11">
        <f t="shared" si="9"/>
        <v>22.09</v>
      </c>
      <c r="G129" s="12">
        <f t="shared" si="10"/>
        <v>0.33318243549117244</v>
      </c>
      <c r="H129" s="12">
        <f t="shared" si="11"/>
        <v>0.54006337709370755</v>
      </c>
      <c r="I129">
        <v>7.3599999999999994</v>
      </c>
      <c r="J129">
        <v>4.57</v>
      </c>
      <c r="K129">
        <v>10.16</v>
      </c>
      <c r="L129">
        <v>1.75</v>
      </c>
      <c r="M129">
        <v>23.84</v>
      </c>
      <c r="N129" s="10">
        <v>-34109.260999999999</v>
      </c>
      <c r="O129" s="10">
        <v>172110.73300000001</v>
      </c>
      <c r="P129" s="10">
        <v>16791.504000000001</v>
      </c>
      <c r="Q129" s="10">
        <v>41757.908000000003</v>
      </c>
      <c r="R129" s="10">
        <v>213868.641</v>
      </c>
      <c r="S129" s="10">
        <v>179759.38</v>
      </c>
      <c r="T129" s="10">
        <f t="shared" si="17"/>
        <v>2423.4406912181303</v>
      </c>
      <c r="U129" s="10">
        <f t="shared" si="12"/>
        <v>2233.1686912181303</v>
      </c>
      <c r="V129" s="10">
        <f t="shared" si="13"/>
        <v>1846.6614844192634</v>
      </c>
      <c r="W129" s="10">
        <f t="shared" si="14"/>
        <v>1950.2632634560907</v>
      </c>
      <c r="X129" s="10">
        <f t="shared" si="15"/>
        <v>203.01533556528457</v>
      </c>
      <c r="Y129" s="10">
        <f t="shared" si="16"/>
        <v>167.87831676538758</v>
      </c>
    </row>
    <row r="130" spans="1:25">
      <c r="A130" t="s">
        <v>297</v>
      </c>
      <c r="B130" t="s">
        <v>153</v>
      </c>
      <c r="C130" t="s">
        <v>157</v>
      </c>
      <c r="D130">
        <v>78</v>
      </c>
      <c r="E130" s="11">
        <v>78.75</v>
      </c>
      <c r="F130" s="11">
        <f t="shared" si="9"/>
        <v>21.42</v>
      </c>
      <c r="G130" s="12">
        <f t="shared" si="10"/>
        <v>0.49393090569561154</v>
      </c>
      <c r="H130" s="12">
        <f t="shared" si="11"/>
        <v>0.62511671335200747</v>
      </c>
      <c r="I130">
        <v>10.58</v>
      </c>
      <c r="J130">
        <v>2.81</v>
      </c>
      <c r="K130">
        <v>8.0299999999999994</v>
      </c>
      <c r="L130">
        <v>1.72</v>
      </c>
      <c r="M130">
        <v>23.14</v>
      </c>
      <c r="N130" s="10">
        <v>-30530.748</v>
      </c>
      <c r="O130" s="10">
        <v>171602.46599999999</v>
      </c>
      <c r="P130" s="10">
        <v>9301.2240000000002</v>
      </c>
      <c r="Q130" s="10">
        <v>30516.819</v>
      </c>
      <c r="R130" s="10">
        <v>202119.285</v>
      </c>
      <c r="S130" s="10">
        <v>171588.53700000001</v>
      </c>
      <c r="T130" s="10">
        <f t="shared" si="17"/>
        <v>2566.5940952380952</v>
      </c>
      <c r="U130" s="10">
        <f t="shared" si="12"/>
        <v>2448.4833142857146</v>
      </c>
      <c r="V130" s="10">
        <f t="shared" si="13"/>
        <v>2060.7912761904763</v>
      </c>
      <c r="W130" s="10">
        <f t="shared" si="14"/>
        <v>2179.0789333333332</v>
      </c>
      <c r="X130" s="10">
        <f t="shared" si="15"/>
        <v>222.58939220779223</v>
      </c>
      <c r="Y130" s="10">
        <f t="shared" si="16"/>
        <v>187.34466147186149</v>
      </c>
    </row>
    <row r="131" spans="1:25">
      <c r="A131" t="s">
        <v>298</v>
      </c>
      <c r="B131" t="s">
        <v>153</v>
      </c>
      <c r="C131" t="s">
        <v>158</v>
      </c>
      <c r="D131">
        <v>92</v>
      </c>
      <c r="E131" s="11">
        <v>94.25</v>
      </c>
      <c r="F131" s="11">
        <f t="shared" si="9"/>
        <v>23.540000000000003</v>
      </c>
      <c r="G131" s="12">
        <f t="shared" si="10"/>
        <v>0.24001699235344093</v>
      </c>
      <c r="H131" s="12">
        <f t="shared" si="11"/>
        <v>0.80968564146134236</v>
      </c>
      <c r="I131">
        <v>5.65</v>
      </c>
      <c r="J131">
        <v>13.41</v>
      </c>
      <c r="K131">
        <v>4.4800000000000004</v>
      </c>
      <c r="L131">
        <v>1.93</v>
      </c>
      <c r="M131">
        <v>25.470000000000002</v>
      </c>
      <c r="N131" s="10">
        <v>-35457.31</v>
      </c>
      <c r="O131" s="10">
        <v>168184.72500000001</v>
      </c>
      <c r="P131" s="10">
        <v>31222.080000000002</v>
      </c>
      <c r="Q131" s="10">
        <v>57773.006000000001</v>
      </c>
      <c r="R131" s="10">
        <v>225957.731</v>
      </c>
      <c r="S131" s="10">
        <v>190500.421</v>
      </c>
      <c r="T131" s="10">
        <f t="shared" si="17"/>
        <v>2397.4295066312998</v>
      </c>
      <c r="U131" s="10">
        <f t="shared" si="12"/>
        <v>2066.1607533156498</v>
      </c>
      <c r="V131" s="10">
        <f t="shared" si="13"/>
        <v>1689.9558726790453</v>
      </c>
      <c r="W131" s="10">
        <f t="shared" si="14"/>
        <v>1784.4533156498674</v>
      </c>
      <c r="X131" s="10">
        <f t="shared" si="15"/>
        <v>187.83279575596816</v>
      </c>
      <c r="Y131" s="10">
        <f t="shared" si="16"/>
        <v>153.63235206173138</v>
      </c>
    </row>
    <row r="132" spans="1:25">
      <c r="A132" t="s">
        <v>298</v>
      </c>
      <c r="B132" t="s">
        <v>159</v>
      </c>
      <c r="C132" t="s">
        <v>160</v>
      </c>
      <c r="D132">
        <v>96</v>
      </c>
      <c r="E132" s="11">
        <v>93.375</v>
      </c>
      <c r="F132" s="11">
        <f t="shared" si="9"/>
        <v>23.71</v>
      </c>
      <c r="G132" s="12">
        <f t="shared" si="10"/>
        <v>0.26275832981864194</v>
      </c>
      <c r="H132" s="12">
        <f t="shared" si="11"/>
        <v>0.38928722058203291</v>
      </c>
      <c r="I132">
        <v>6.23</v>
      </c>
      <c r="J132">
        <v>3</v>
      </c>
      <c r="K132">
        <v>14.48</v>
      </c>
      <c r="L132">
        <v>2</v>
      </c>
      <c r="M132">
        <v>25.71</v>
      </c>
      <c r="N132" s="10">
        <v>-39141.315999999999</v>
      </c>
      <c r="O132" s="10">
        <v>189361.37100000001</v>
      </c>
      <c r="P132" s="10">
        <v>31757.611000000001</v>
      </c>
      <c r="Q132" s="10">
        <v>54255.201000000001</v>
      </c>
      <c r="R132" s="10">
        <v>243616.57199999999</v>
      </c>
      <c r="S132" s="10">
        <v>204475.25599999999</v>
      </c>
      <c r="T132" s="10">
        <f t="shared" si="17"/>
        <v>2609.0128192771081</v>
      </c>
      <c r="U132" s="10">
        <f t="shared" si="12"/>
        <v>2268.9045354752338</v>
      </c>
      <c r="V132" s="10">
        <f t="shared" si="13"/>
        <v>1849.7204283801873</v>
      </c>
      <c r="W132" s="10">
        <f t="shared" si="14"/>
        <v>2027.9664899598395</v>
      </c>
      <c r="X132" s="10">
        <f t="shared" si="15"/>
        <v>206.26404867956671</v>
      </c>
      <c r="Y132" s="10">
        <f t="shared" si="16"/>
        <v>168.15640258001702</v>
      </c>
    </row>
    <row r="133" spans="1:25">
      <c r="A133" t="s">
        <v>296</v>
      </c>
      <c r="B133" t="s">
        <v>161</v>
      </c>
      <c r="C133" t="s">
        <v>162</v>
      </c>
      <c r="D133">
        <v>57</v>
      </c>
      <c r="E133" s="11">
        <v>54.75</v>
      </c>
      <c r="F133" s="11">
        <f t="shared" si="9"/>
        <v>15.969999999999999</v>
      </c>
      <c r="G133" s="12">
        <f t="shared" si="10"/>
        <v>0.27426424546023798</v>
      </c>
      <c r="H133" s="12">
        <f t="shared" si="11"/>
        <v>0.39949906073888541</v>
      </c>
      <c r="I133">
        <v>4.38</v>
      </c>
      <c r="J133">
        <v>2</v>
      </c>
      <c r="K133">
        <v>9.59</v>
      </c>
      <c r="L133">
        <v>1.75</v>
      </c>
      <c r="M133">
        <v>17.72</v>
      </c>
      <c r="N133" s="10">
        <v>-23236.32</v>
      </c>
      <c r="O133" s="10">
        <v>128049.848</v>
      </c>
      <c r="P133" s="10">
        <v>16274.472</v>
      </c>
      <c r="Q133" s="10">
        <v>37198.534</v>
      </c>
      <c r="R133" s="10">
        <v>165248.38200000001</v>
      </c>
      <c r="S133" s="10">
        <v>142012.06200000001</v>
      </c>
      <c r="T133" s="10">
        <f t="shared" si="17"/>
        <v>3018.235287671233</v>
      </c>
      <c r="U133" s="10">
        <f t="shared" si="12"/>
        <v>2720.9846575342467</v>
      </c>
      <c r="V133" s="10">
        <f t="shared" si="13"/>
        <v>2296.5769863013702</v>
      </c>
      <c r="W133" s="10">
        <f t="shared" si="14"/>
        <v>2338.81000913242</v>
      </c>
      <c r="X133" s="10">
        <f t="shared" si="15"/>
        <v>247.36224159402244</v>
      </c>
      <c r="Y133" s="10">
        <f t="shared" si="16"/>
        <v>208.77972602739729</v>
      </c>
    </row>
    <row r="134" spans="1:25">
      <c r="A134" t="s">
        <v>299</v>
      </c>
      <c r="B134" t="s">
        <v>163</v>
      </c>
      <c r="C134" t="s">
        <v>164</v>
      </c>
      <c r="D134">
        <v>151</v>
      </c>
      <c r="E134" s="11">
        <v>155.125</v>
      </c>
      <c r="F134" s="11">
        <f t="shared" si="9"/>
        <v>35.6</v>
      </c>
      <c r="G134" s="12">
        <f t="shared" si="10"/>
        <v>0.46067415730337075</v>
      </c>
      <c r="H134" s="12">
        <f t="shared" si="11"/>
        <v>0.7654494382022472</v>
      </c>
      <c r="I134">
        <v>16.399999999999999</v>
      </c>
      <c r="J134">
        <v>10.85</v>
      </c>
      <c r="K134">
        <v>8.35</v>
      </c>
      <c r="L134">
        <v>2.44</v>
      </c>
      <c r="M134">
        <v>38.04</v>
      </c>
      <c r="N134" s="10">
        <v>-72654.826000000001</v>
      </c>
      <c r="O134" s="10">
        <v>253036.899</v>
      </c>
      <c r="P134" s="10">
        <v>37378.487999999998</v>
      </c>
      <c r="Q134" s="10">
        <v>79145.505999999994</v>
      </c>
      <c r="R134" s="10">
        <v>332182.40500000003</v>
      </c>
      <c r="S134" s="10">
        <v>259527.579</v>
      </c>
      <c r="T134" s="10">
        <f t="shared" si="17"/>
        <v>2141.3853666398068</v>
      </c>
      <c r="U134" s="10">
        <f t="shared" si="12"/>
        <v>1900.4281514907334</v>
      </c>
      <c r="V134" s="10">
        <f t="shared" si="13"/>
        <v>1432.0650507655118</v>
      </c>
      <c r="W134" s="10">
        <f t="shared" si="14"/>
        <v>1631.1806543110395</v>
      </c>
      <c r="X134" s="10">
        <f t="shared" si="15"/>
        <v>172.76619559006667</v>
      </c>
      <c r="Y134" s="10">
        <f t="shared" si="16"/>
        <v>130.18773188777379</v>
      </c>
    </row>
    <row r="135" spans="1:25">
      <c r="A135" t="s">
        <v>297</v>
      </c>
      <c r="B135" t="s">
        <v>163</v>
      </c>
      <c r="C135" t="s">
        <v>154</v>
      </c>
      <c r="D135">
        <v>77</v>
      </c>
      <c r="E135" s="11">
        <v>79.125</v>
      </c>
      <c r="F135" s="11">
        <f t="shared" si="9"/>
        <v>20.599999999999998</v>
      </c>
      <c r="G135" s="12">
        <f t="shared" si="10"/>
        <v>0.49514563106796117</v>
      </c>
      <c r="H135" s="12">
        <f t="shared" si="11"/>
        <v>0.72330097087378642</v>
      </c>
      <c r="I135">
        <v>10.199999999999999</v>
      </c>
      <c r="J135">
        <v>4.7</v>
      </c>
      <c r="K135">
        <v>5.6999999999999993</v>
      </c>
      <c r="L135">
        <v>1.5</v>
      </c>
      <c r="M135">
        <v>22.099999999999998</v>
      </c>
      <c r="N135" s="10">
        <v>-31682.710999999999</v>
      </c>
      <c r="O135" s="10">
        <v>140777.26500000001</v>
      </c>
      <c r="P135" s="10">
        <v>9121.5720000000001</v>
      </c>
      <c r="Q135" s="10">
        <v>30314.846000000001</v>
      </c>
      <c r="R135" s="10">
        <v>171092.111</v>
      </c>
      <c r="S135" s="10">
        <v>139409.4</v>
      </c>
      <c r="T135" s="10">
        <f t="shared" si="17"/>
        <v>2162.3015608214851</v>
      </c>
      <c r="U135" s="10">
        <f t="shared" si="12"/>
        <v>2047.0210300157976</v>
      </c>
      <c r="V135" s="10">
        <f t="shared" si="13"/>
        <v>1646.6076208530806</v>
      </c>
      <c r="W135" s="10">
        <f t="shared" si="14"/>
        <v>1779.1755450236969</v>
      </c>
      <c r="X135" s="10">
        <f t="shared" si="15"/>
        <v>186.09282091052705</v>
      </c>
      <c r="Y135" s="10">
        <f t="shared" si="16"/>
        <v>149.69160189573461</v>
      </c>
    </row>
    <row r="136" spans="1:25">
      <c r="A136" t="s">
        <v>297</v>
      </c>
      <c r="B136" t="s">
        <v>163</v>
      </c>
      <c r="C136" t="s">
        <v>165</v>
      </c>
      <c r="D136">
        <v>68</v>
      </c>
      <c r="E136" s="11">
        <v>68.5</v>
      </c>
      <c r="F136" s="11">
        <f t="shared" ref="F136:F199" si="18">+I136+J136+K136</f>
        <v>17.18</v>
      </c>
      <c r="G136" s="12">
        <f t="shared" ref="G136:G199" si="19">+I136/(I136+J136+K136)</f>
        <v>0.33178114086146682</v>
      </c>
      <c r="H136" s="12">
        <f t="shared" ref="H136:H199" si="20">+(I136+J136)/F136</f>
        <v>0.58789289871944128</v>
      </c>
      <c r="I136">
        <v>5.7</v>
      </c>
      <c r="J136">
        <v>4.4000000000000004</v>
      </c>
      <c r="K136">
        <v>7.08</v>
      </c>
      <c r="L136">
        <v>1.5</v>
      </c>
      <c r="M136">
        <v>18.68</v>
      </c>
      <c r="N136" s="10">
        <v>-29263.821</v>
      </c>
      <c r="O136" s="10">
        <v>133216.64799999999</v>
      </c>
      <c r="P136" s="10">
        <v>9129.8040000000001</v>
      </c>
      <c r="Q136" s="10">
        <v>28158.175999999999</v>
      </c>
      <c r="R136" s="10">
        <v>161374.82399999999</v>
      </c>
      <c r="S136" s="10">
        <v>132111.003</v>
      </c>
      <c r="T136" s="10">
        <f t="shared" si="17"/>
        <v>2355.8368467153282</v>
      </c>
      <c r="U136" s="10">
        <f t="shared" ref="U136:U199" si="21">+(R136-P136)/E136</f>
        <v>2222.5550364963501</v>
      </c>
      <c r="V136" s="10">
        <f t="shared" ref="V136:V199" si="22">+(S136-P136)/E136</f>
        <v>1795.3459708029195</v>
      </c>
      <c r="W136" s="10">
        <f t="shared" ref="W136:W199" si="23">+O136/E136</f>
        <v>1944.7685839416056</v>
      </c>
      <c r="X136" s="10">
        <f t="shared" ref="X136:X199" si="24">+U136/$X$1</f>
        <v>202.05045786330456</v>
      </c>
      <c r="Y136" s="10">
        <f t="shared" ref="Y136:Y199" si="25">+V136/$X$1</f>
        <v>163.21327007299269</v>
      </c>
    </row>
    <row r="137" spans="1:25">
      <c r="A137" t="s">
        <v>299</v>
      </c>
      <c r="B137" t="s">
        <v>163</v>
      </c>
      <c r="C137" t="s">
        <v>166</v>
      </c>
      <c r="D137">
        <v>129</v>
      </c>
      <c r="E137" s="11">
        <v>132.75</v>
      </c>
      <c r="F137" s="11">
        <f t="shared" si="18"/>
        <v>33.349999999999994</v>
      </c>
      <c r="G137" s="12">
        <f t="shared" si="19"/>
        <v>0.43958020989505253</v>
      </c>
      <c r="H137" s="12">
        <f t="shared" si="20"/>
        <v>0.49205397301349335</v>
      </c>
      <c r="I137">
        <v>14.66</v>
      </c>
      <c r="J137">
        <v>1.75</v>
      </c>
      <c r="K137">
        <v>16.939999999999998</v>
      </c>
      <c r="L137">
        <v>1.75</v>
      </c>
      <c r="M137">
        <v>35.099999999999994</v>
      </c>
      <c r="N137" s="10">
        <v>-55022.92</v>
      </c>
      <c r="O137" s="10">
        <v>251460.01</v>
      </c>
      <c r="P137" s="10">
        <v>22222.907999999999</v>
      </c>
      <c r="Q137" s="10">
        <v>54230.802000000003</v>
      </c>
      <c r="R137" s="10">
        <v>305690.81199999998</v>
      </c>
      <c r="S137" s="10">
        <v>250667.89199999999</v>
      </c>
      <c r="T137" s="10">
        <f t="shared" si="17"/>
        <v>2302.7556459510356</v>
      </c>
      <c r="U137" s="10">
        <f t="shared" si="21"/>
        <v>2135.3514425612052</v>
      </c>
      <c r="V137" s="10">
        <f t="shared" si="22"/>
        <v>1720.8661694915254</v>
      </c>
      <c r="W137" s="10">
        <f t="shared" si="23"/>
        <v>1894.2373634651601</v>
      </c>
      <c r="X137" s="10">
        <f t="shared" si="24"/>
        <v>194.12285841465501</v>
      </c>
      <c r="Y137" s="10">
        <f t="shared" si="25"/>
        <v>156.44237904468412</v>
      </c>
    </row>
    <row r="138" spans="1:25">
      <c r="A138" t="s">
        <v>300</v>
      </c>
      <c r="B138" t="s">
        <v>167</v>
      </c>
      <c r="C138" t="s">
        <v>168</v>
      </c>
      <c r="D138">
        <v>30</v>
      </c>
      <c r="E138" s="11">
        <v>30.875</v>
      </c>
      <c r="F138" s="11">
        <f t="shared" si="18"/>
        <v>10.43</v>
      </c>
      <c r="G138" s="12">
        <f t="shared" si="19"/>
        <v>0.44007670182166825</v>
      </c>
      <c r="H138" s="12">
        <f t="shared" si="20"/>
        <v>0.52444870565675938</v>
      </c>
      <c r="I138">
        <v>4.59</v>
      </c>
      <c r="J138">
        <v>0.88</v>
      </c>
      <c r="K138">
        <v>4.96</v>
      </c>
      <c r="L138">
        <v>1.4</v>
      </c>
      <c r="M138">
        <v>11.83</v>
      </c>
      <c r="N138" s="10">
        <v>-13823.847</v>
      </c>
      <c r="O138" s="10">
        <v>82284.479999999996</v>
      </c>
      <c r="P138" s="10">
        <v>10637.88</v>
      </c>
      <c r="Q138" s="10">
        <v>21729.175999999999</v>
      </c>
      <c r="R138" s="10">
        <v>104013.656</v>
      </c>
      <c r="S138" s="10">
        <v>90189.808999999994</v>
      </c>
      <c r="T138" s="10">
        <f t="shared" ref="T138:T201" si="26">+R138/E138</f>
        <v>3368.8633522267205</v>
      </c>
      <c r="U138" s="10">
        <f t="shared" si="21"/>
        <v>3024.3166315789472</v>
      </c>
      <c r="V138" s="10">
        <f t="shared" si="22"/>
        <v>2576.580696356275</v>
      </c>
      <c r="W138" s="10">
        <f t="shared" si="23"/>
        <v>2665.0843724696356</v>
      </c>
      <c r="X138" s="10">
        <f t="shared" si="24"/>
        <v>274.93787559808612</v>
      </c>
      <c r="Y138" s="10">
        <f t="shared" si="25"/>
        <v>234.23460875966137</v>
      </c>
    </row>
    <row r="139" spans="1:25">
      <c r="A139" t="s">
        <v>296</v>
      </c>
      <c r="B139" t="s">
        <v>169</v>
      </c>
      <c r="C139" t="s">
        <v>170</v>
      </c>
      <c r="D139">
        <v>51</v>
      </c>
      <c r="E139" s="11">
        <v>50.125</v>
      </c>
      <c r="F139" s="11">
        <f t="shared" si="18"/>
        <v>14.280000000000001</v>
      </c>
      <c r="G139" s="12">
        <f t="shared" si="19"/>
        <v>0.33473389355742295</v>
      </c>
      <c r="H139" s="12">
        <f t="shared" si="20"/>
        <v>0.43977591036414565</v>
      </c>
      <c r="I139">
        <v>4.78</v>
      </c>
      <c r="J139">
        <v>1.5</v>
      </c>
      <c r="K139">
        <v>8</v>
      </c>
      <c r="L139">
        <v>1.6</v>
      </c>
      <c r="M139">
        <v>15.88</v>
      </c>
      <c r="N139" s="10">
        <v>-24384.59</v>
      </c>
      <c r="O139" s="10">
        <v>153032.49799999999</v>
      </c>
      <c r="P139" s="10">
        <v>28015.727999999999</v>
      </c>
      <c r="Q139" s="10">
        <v>42702.807000000001</v>
      </c>
      <c r="R139" s="10">
        <v>195735.30499999999</v>
      </c>
      <c r="S139" s="10">
        <v>171350.715</v>
      </c>
      <c r="T139" s="10">
        <f t="shared" si="26"/>
        <v>3904.9437406483789</v>
      </c>
      <c r="U139" s="10">
        <f t="shared" si="21"/>
        <v>3346.026473815461</v>
      </c>
      <c r="V139" s="10">
        <f t="shared" si="22"/>
        <v>2859.5508628428925</v>
      </c>
      <c r="W139" s="10">
        <f t="shared" si="23"/>
        <v>3053.0174164588525</v>
      </c>
      <c r="X139" s="10">
        <f t="shared" si="24"/>
        <v>304.18422489231466</v>
      </c>
      <c r="Y139" s="10">
        <f t="shared" si="25"/>
        <v>259.95916934935389</v>
      </c>
    </row>
    <row r="140" spans="1:25">
      <c r="A140" t="s">
        <v>300</v>
      </c>
      <c r="B140" t="s">
        <v>169</v>
      </c>
      <c r="C140" t="s">
        <v>171</v>
      </c>
      <c r="D140">
        <v>22</v>
      </c>
      <c r="E140" s="11">
        <v>21.625</v>
      </c>
      <c r="F140" s="11">
        <f t="shared" si="18"/>
        <v>6.75</v>
      </c>
      <c r="G140" s="12">
        <f t="shared" si="19"/>
        <v>0.14814814814814814</v>
      </c>
      <c r="H140" s="12">
        <f t="shared" si="20"/>
        <v>0.29629629629629628</v>
      </c>
      <c r="I140">
        <v>1</v>
      </c>
      <c r="J140">
        <v>1</v>
      </c>
      <c r="K140">
        <v>4.75</v>
      </c>
      <c r="L140">
        <v>1.22</v>
      </c>
      <c r="M140">
        <v>7.97</v>
      </c>
      <c r="N140" s="10">
        <v>-9253.6810000000005</v>
      </c>
      <c r="O140" s="10">
        <v>59417.964</v>
      </c>
      <c r="P140" s="10">
        <v>4612.5</v>
      </c>
      <c r="Q140" s="10">
        <v>11334.334000000001</v>
      </c>
      <c r="R140" s="10">
        <v>70752.297999999995</v>
      </c>
      <c r="S140" s="10">
        <v>61498.616999999998</v>
      </c>
      <c r="T140" s="10">
        <f t="shared" si="26"/>
        <v>3271.782566473988</v>
      </c>
      <c r="U140" s="10">
        <f t="shared" si="21"/>
        <v>3058.4877687861272</v>
      </c>
      <c r="V140" s="10">
        <f t="shared" si="22"/>
        <v>2630.5718843930636</v>
      </c>
      <c r="W140" s="10">
        <f t="shared" si="23"/>
        <v>2747.6515144508671</v>
      </c>
      <c r="X140" s="10">
        <f t="shared" si="24"/>
        <v>278.04434261692063</v>
      </c>
      <c r="Y140" s="10">
        <f t="shared" si="25"/>
        <v>239.14289858118761</v>
      </c>
    </row>
    <row r="141" spans="1:25">
      <c r="A141" t="s">
        <v>296</v>
      </c>
      <c r="B141" t="s">
        <v>169</v>
      </c>
      <c r="C141" t="s">
        <v>65</v>
      </c>
      <c r="D141">
        <v>51</v>
      </c>
      <c r="E141" s="11">
        <v>51</v>
      </c>
      <c r="F141" s="11">
        <f t="shared" si="18"/>
        <v>15.600000000000001</v>
      </c>
      <c r="G141" s="12">
        <f t="shared" si="19"/>
        <v>0.39935897435897433</v>
      </c>
      <c r="H141" s="12">
        <f t="shared" si="20"/>
        <v>0.50384615384615383</v>
      </c>
      <c r="I141">
        <v>6.23</v>
      </c>
      <c r="J141">
        <v>1.63</v>
      </c>
      <c r="K141">
        <v>7.74</v>
      </c>
      <c r="L141">
        <v>1.84</v>
      </c>
      <c r="M141">
        <v>17.440000000000001</v>
      </c>
      <c r="N141" s="10">
        <v>-22171.623</v>
      </c>
      <c r="O141" s="10">
        <v>132549.361</v>
      </c>
      <c r="P141" s="10">
        <v>15184.26</v>
      </c>
      <c r="Q141" s="10">
        <v>28821.940999999999</v>
      </c>
      <c r="R141" s="10">
        <v>161371.302</v>
      </c>
      <c r="S141" s="10">
        <v>139199.679</v>
      </c>
      <c r="T141" s="10">
        <f t="shared" si="26"/>
        <v>3164.1431764705881</v>
      </c>
      <c r="U141" s="10">
        <f t="shared" si="21"/>
        <v>2866.4125882352937</v>
      </c>
      <c r="V141" s="10">
        <f t="shared" si="22"/>
        <v>2431.6748823529415</v>
      </c>
      <c r="W141" s="10">
        <f t="shared" si="23"/>
        <v>2599.0070784313725</v>
      </c>
      <c r="X141" s="10">
        <f t="shared" si="24"/>
        <v>260.58296256684486</v>
      </c>
      <c r="Y141" s="10">
        <f t="shared" si="25"/>
        <v>221.06135294117649</v>
      </c>
    </row>
    <row r="142" spans="1:25">
      <c r="A142" t="s">
        <v>297</v>
      </c>
      <c r="B142" t="s">
        <v>169</v>
      </c>
      <c r="C142" t="s">
        <v>172</v>
      </c>
      <c r="D142">
        <v>63</v>
      </c>
      <c r="E142" s="11">
        <v>61.25</v>
      </c>
      <c r="F142" s="11">
        <f t="shared" si="18"/>
        <v>18.759999999999998</v>
      </c>
      <c r="G142" s="12">
        <f t="shared" si="19"/>
        <v>0.38752665245202561</v>
      </c>
      <c r="H142" s="12">
        <f t="shared" si="20"/>
        <v>0.64392324093816633</v>
      </c>
      <c r="I142">
        <v>7.27</v>
      </c>
      <c r="J142">
        <v>4.8100000000000005</v>
      </c>
      <c r="K142">
        <v>6.68</v>
      </c>
      <c r="L142">
        <v>1.5</v>
      </c>
      <c r="M142">
        <v>20.259999999999998</v>
      </c>
      <c r="N142" s="10">
        <v>-20309.437999999998</v>
      </c>
      <c r="O142" s="10">
        <v>107413.962</v>
      </c>
      <c r="P142" s="10">
        <v>28599.72</v>
      </c>
      <c r="Q142" s="10">
        <v>40520.870999999999</v>
      </c>
      <c r="R142" s="10">
        <v>147934.83300000001</v>
      </c>
      <c r="S142" s="10">
        <v>127625.395</v>
      </c>
      <c r="T142" s="10">
        <f t="shared" si="26"/>
        <v>2415.262579591837</v>
      </c>
      <c r="U142" s="10">
        <f t="shared" si="21"/>
        <v>1948.3283755102043</v>
      </c>
      <c r="V142" s="10">
        <f t="shared" si="22"/>
        <v>1616.7457142857143</v>
      </c>
      <c r="W142" s="10">
        <f t="shared" si="23"/>
        <v>1753.6973387755102</v>
      </c>
      <c r="X142" s="10">
        <f t="shared" si="24"/>
        <v>177.12076141001856</v>
      </c>
      <c r="Y142" s="10">
        <f t="shared" si="25"/>
        <v>146.9768831168831</v>
      </c>
    </row>
    <row r="143" spans="1:25">
      <c r="A143" t="s">
        <v>296</v>
      </c>
      <c r="B143" t="s">
        <v>173</v>
      </c>
      <c r="C143" t="s">
        <v>174</v>
      </c>
      <c r="D143">
        <v>55</v>
      </c>
      <c r="E143" s="11">
        <v>52.625</v>
      </c>
      <c r="F143" s="11">
        <f t="shared" si="18"/>
        <v>13.1</v>
      </c>
      <c r="G143" s="12">
        <f t="shared" si="19"/>
        <v>0.13358778625954199</v>
      </c>
      <c r="H143" s="12">
        <f t="shared" si="20"/>
        <v>0.26717557251908397</v>
      </c>
      <c r="I143">
        <v>1.75</v>
      </c>
      <c r="J143">
        <v>1.75</v>
      </c>
      <c r="K143">
        <v>9.6</v>
      </c>
      <c r="L143">
        <v>0.75</v>
      </c>
      <c r="M143">
        <v>13.85</v>
      </c>
      <c r="N143" s="10">
        <v>-22600.078000000001</v>
      </c>
      <c r="O143" s="10">
        <v>101349.376</v>
      </c>
      <c r="P143" s="10">
        <v>22737.851999999999</v>
      </c>
      <c r="Q143" s="10">
        <v>38102.718000000001</v>
      </c>
      <c r="R143" s="10">
        <v>139452.09400000001</v>
      </c>
      <c r="S143" s="10">
        <v>116852.016</v>
      </c>
      <c r="T143" s="10">
        <f t="shared" si="26"/>
        <v>2649.9210261282665</v>
      </c>
      <c r="U143" s="10">
        <f t="shared" si="21"/>
        <v>2217.8478289786226</v>
      </c>
      <c r="V143" s="10">
        <f t="shared" si="22"/>
        <v>1788.3926650831354</v>
      </c>
      <c r="W143" s="10">
        <f t="shared" si="23"/>
        <v>1925.8788788598577</v>
      </c>
      <c r="X143" s="10">
        <f t="shared" si="24"/>
        <v>201.62252990714751</v>
      </c>
      <c r="Y143" s="10">
        <f t="shared" si="25"/>
        <v>162.58115137119412</v>
      </c>
    </row>
    <row r="144" spans="1:25">
      <c r="A144" t="s">
        <v>297</v>
      </c>
      <c r="B144" t="s">
        <v>175</v>
      </c>
      <c r="C144" t="s">
        <v>176</v>
      </c>
      <c r="D144">
        <v>81</v>
      </c>
      <c r="E144" s="11">
        <v>78.625</v>
      </c>
      <c r="F144" s="11">
        <f t="shared" si="18"/>
        <v>20.509999999999998</v>
      </c>
      <c r="G144" s="12">
        <f t="shared" si="19"/>
        <v>0.18673817649926866</v>
      </c>
      <c r="H144" s="12">
        <f t="shared" si="20"/>
        <v>0.45294978059483182</v>
      </c>
      <c r="I144">
        <v>3.83</v>
      </c>
      <c r="J144">
        <v>5.46</v>
      </c>
      <c r="K144">
        <v>11.22</v>
      </c>
      <c r="L144">
        <v>3.5</v>
      </c>
      <c r="M144">
        <v>24.009999999999998</v>
      </c>
      <c r="N144" s="10">
        <v>-43567.527999999998</v>
      </c>
      <c r="O144" s="10">
        <v>154415.32500000001</v>
      </c>
      <c r="P144" s="10">
        <v>38169.756000000001</v>
      </c>
      <c r="Q144" s="10">
        <v>55582.790999999997</v>
      </c>
      <c r="R144" s="10">
        <v>209998.11600000001</v>
      </c>
      <c r="S144" s="10">
        <v>166430.58799999999</v>
      </c>
      <c r="T144" s="10">
        <f t="shared" si="26"/>
        <v>2670.8822384737682</v>
      </c>
      <c r="U144" s="10">
        <f t="shared" si="21"/>
        <v>2185.4163434022257</v>
      </c>
      <c r="V144" s="10">
        <f t="shared" si="22"/>
        <v>1631.2983402225755</v>
      </c>
      <c r="W144" s="10">
        <f t="shared" si="23"/>
        <v>1963.9468998410177</v>
      </c>
      <c r="X144" s="10">
        <f t="shared" si="24"/>
        <v>198.67421303656599</v>
      </c>
      <c r="Y144" s="10">
        <f t="shared" si="25"/>
        <v>148.29984911114323</v>
      </c>
    </row>
    <row r="145" spans="1:25">
      <c r="A145" t="s">
        <v>300</v>
      </c>
      <c r="B145" t="s">
        <v>177</v>
      </c>
      <c r="C145" t="s">
        <v>178</v>
      </c>
      <c r="D145">
        <v>9</v>
      </c>
      <c r="E145" s="11">
        <v>7.875</v>
      </c>
      <c r="F145" s="11">
        <f t="shared" si="18"/>
        <v>2.96</v>
      </c>
      <c r="G145" s="12">
        <f t="shared" si="19"/>
        <v>0</v>
      </c>
      <c r="H145" s="12">
        <f t="shared" si="20"/>
        <v>0.51689189189189189</v>
      </c>
      <c r="I145">
        <v>0</v>
      </c>
      <c r="J145">
        <v>1.5299999999999998</v>
      </c>
      <c r="K145">
        <v>1.4300000000000002</v>
      </c>
      <c r="L145">
        <v>0.25</v>
      </c>
      <c r="M145">
        <v>3.21</v>
      </c>
      <c r="N145" s="10">
        <v>-9085</v>
      </c>
      <c r="O145" s="10">
        <v>18039</v>
      </c>
      <c r="P145" s="10"/>
      <c r="Q145" s="10">
        <v>3120</v>
      </c>
      <c r="R145" s="10">
        <v>21159</v>
      </c>
      <c r="S145" s="10">
        <v>12074</v>
      </c>
      <c r="T145" s="10">
        <f t="shared" si="26"/>
        <v>2686.8571428571427</v>
      </c>
      <c r="U145" s="10">
        <f t="shared" si="21"/>
        <v>2686.8571428571427</v>
      </c>
      <c r="V145" s="10">
        <f t="shared" si="22"/>
        <v>1533.2063492063492</v>
      </c>
      <c r="W145" s="10">
        <f t="shared" si="23"/>
        <v>2290.6666666666665</v>
      </c>
      <c r="X145" s="10">
        <f t="shared" si="24"/>
        <v>244.25974025974025</v>
      </c>
      <c r="Y145" s="10">
        <f t="shared" si="25"/>
        <v>139.38239538239537</v>
      </c>
    </row>
    <row r="146" spans="1:25">
      <c r="A146" t="s">
        <v>297</v>
      </c>
      <c r="B146" t="s">
        <v>179</v>
      </c>
      <c r="C146" t="s">
        <v>180</v>
      </c>
      <c r="D146">
        <v>72</v>
      </c>
      <c r="E146" s="11">
        <v>67.75</v>
      </c>
      <c r="F146" s="11">
        <f t="shared" si="18"/>
        <v>17.489999999999998</v>
      </c>
      <c r="G146" s="12">
        <f t="shared" si="19"/>
        <v>0.31789594053744996</v>
      </c>
      <c r="H146" s="12">
        <f t="shared" si="20"/>
        <v>0.58319039451114929</v>
      </c>
      <c r="I146">
        <v>5.56</v>
      </c>
      <c r="J146">
        <v>4.6399999999999997</v>
      </c>
      <c r="K146">
        <v>7.2899999999999991</v>
      </c>
      <c r="L146">
        <v>3.0999999999999996</v>
      </c>
      <c r="M146">
        <v>20.589999999999996</v>
      </c>
      <c r="N146" s="10">
        <v>-30335.621999999999</v>
      </c>
      <c r="O146" s="10">
        <v>185143.72899999999</v>
      </c>
      <c r="P146" s="10">
        <v>23586.083999999999</v>
      </c>
      <c r="Q146" s="10">
        <v>43809.608999999997</v>
      </c>
      <c r="R146" s="10">
        <v>228953.33799999999</v>
      </c>
      <c r="S146" s="10">
        <v>198617.71599999999</v>
      </c>
      <c r="T146" s="10">
        <f t="shared" si="26"/>
        <v>3379.3850627306269</v>
      </c>
      <c r="U146" s="10">
        <f t="shared" si="21"/>
        <v>3031.2509815498152</v>
      </c>
      <c r="V146" s="10">
        <f t="shared" si="22"/>
        <v>2583.4927232472323</v>
      </c>
      <c r="W146" s="10">
        <f t="shared" si="23"/>
        <v>2732.7487675276752</v>
      </c>
      <c r="X146" s="10">
        <f t="shared" si="24"/>
        <v>275.5682710499832</v>
      </c>
      <c r="Y146" s="10">
        <f t="shared" si="25"/>
        <v>234.86297484065747</v>
      </c>
    </row>
    <row r="147" spans="1:25">
      <c r="A147" t="s">
        <v>300</v>
      </c>
      <c r="B147" t="s">
        <v>181</v>
      </c>
      <c r="C147" t="s">
        <v>182</v>
      </c>
      <c r="D147">
        <v>22</v>
      </c>
      <c r="E147" s="11">
        <v>19.875</v>
      </c>
      <c r="F147" s="11">
        <f t="shared" si="18"/>
        <v>5.01</v>
      </c>
      <c r="G147" s="12">
        <f t="shared" si="19"/>
        <v>3.992015968063873E-2</v>
      </c>
      <c r="H147" s="12">
        <f t="shared" si="20"/>
        <v>0.41916167664670662</v>
      </c>
      <c r="I147">
        <v>0.2</v>
      </c>
      <c r="J147">
        <v>1.9</v>
      </c>
      <c r="K147">
        <v>2.91</v>
      </c>
      <c r="L147">
        <v>0.8</v>
      </c>
      <c r="M147">
        <v>5.81</v>
      </c>
      <c r="N147" s="10">
        <v>-7136.9319999999998</v>
      </c>
      <c r="O147" s="10">
        <v>56083.87</v>
      </c>
      <c r="P147" s="10">
        <v>10412.484</v>
      </c>
      <c r="Q147" s="10">
        <v>16206.007</v>
      </c>
      <c r="R147" s="10">
        <v>72289.876999999993</v>
      </c>
      <c r="S147" s="10">
        <v>65152.945</v>
      </c>
      <c r="T147" s="10">
        <f t="shared" si="26"/>
        <v>3637.22651572327</v>
      </c>
      <c r="U147" s="10">
        <f t="shared" si="21"/>
        <v>3113.3279496855343</v>
      </c>
      <c r="V147" s="10">
        <f t="shared" si="22"/>
        <v>2754.2370314465406</v>
      </c>
      <c r="W147" s="10">
        <f t="shared" si="23"/>
        <v>2821.8299371069184</v>
      </c>
      <c r="X147" s="10">
        <f t="shared" si="24"/>
        <v>283.02981360777585</v>
      </c>
      <c r="Y147" s="10">
        <f t="shared" si="25"/>
        <v>250.38518467695823</v>
      </c>
    </row>
    <row r="148" spans="1:25">
      <c r="A148" t="s">
        <v>296</v>
      </c>
      <c r="B148" t="s">
        <v>183</v>
      </c>
      <c r="C148" t="s">
        <v>184</v>
      </c>
      <c r="D148">
        <v>43</v>
      </c>
      <c r="E148" s="11">
        <v>44.625</v>
      </c>
      <c r="F148" s="11">
        <f t="shared" si="18"/>
        <v>14.3</v>
      </c>
      <c r="G148" s="12">
        <f t="shared" si="19"/>
        <v>0.23846153846153845</v>
      </c>
      <c r="H148" s="12">
        <f t="shared" si="20"/>
        <v>0.50699300699300698</v>
      </c>
      <c r="I148">
        <v>3.41</v>
      </c>
      <c r="J148">
        <v>3.84</v>
      </c>
      <c r="K148">
        <v>7.05</v>
      </c>
      <c r="L148">
        <v>1</v>
      </c>
      <c r="M148">
        <v>15.3</v>
      </c>
      <c r="N148" s="10">
        <v>-15415.585999999999</v>
      </c>
      <c r="O148" s="10">
        <v>105872.80100000001</v>
      </c>
      <c r="P148" s="10">
        <v>4925.652</v>
      </c>
      <c r="Q148" s="10">
        <v>16970.477999999999</v>
      </c>
      <c r="R148" s="10">
        <v>122843.27899999999</v>
      </c>
      <c r="S148" s="10">
        <v>107427.693</v>
      </c>
      <c r="T148" s="10">
        <f t="shared" si="26"/>
        <v>2752.7905658263303</v>
      </c>
      <c r="U148" s="10">
        <f t="shared" si="21"/>
        <v>2642.4118095238096</v>
      </c>
      <c r="V148" s="10">
        <f t="shared" si="22"/>
        <v>2296.9645042016805</v>
      </c>
      <c r="W148" s="10">
        <f t="shared" si="23"/>
        <v>2372.4997422969191</v>
      </c>
      <c r="X148" s="10">
        <f t="shared" si="24"/>
        <v>240.2192554112554</v>
      </c>
      <c r="Y148" s="10">
        <f t="shared" si="25"/>
        <v>208.8149549274255</v>
      </c>
    </row>
    <row r="149" spans="1:25">
      <c r="A149" t="s">
        <v>297</v>
      </c>
      <c r="B149" t="s">
        <v>185</v>
      </c>
      <c r="C149" t="s">
        <v>186</v>
      </c>
      <c r="D149">
        <v>65</v>
      </c>
      <c r="E149" s="11">
        <v>65.375</v>
      </c>
      <c r="F149" s="11">
        <f t="shared" si="18"/>
        <v>17.14</v>
      </c>
      <c r="G149" s="12">
        <f t="shared" si="19"/>
        <v>0.22637106184364059</v>
      </c>
      <c r="H149" s="12">
        <f t="shared" si="20"/>
        <v>0.45274212368728117</v>
      </c>
      <c r="I149">
        <v>3.88</v>
      </c>
      <c r="J149">
        <v>3.88</v>
      </c>
      <c r="K149">
        <v>9.379999999999999</v>
      </c>
      <c r="L149">
        <v>1.5</v>
      </c>
      <c r="M149">
        <v>18.64</v>
      </c>
      <c r="N149" s="10">
        <v>0</v>
      </c>
      <c r="O149" s="10">
        <v>0</v>
      </c>
      <c r="P149" s="10">
        <v>9954.18</v>
      </c>
      <c r="Q149" s="10">
        <v>170991.41</v>
      </c>
      <c r="R149" s="10">
        <v>170991.41</v>
      </c>
      <c r="S149" s="10">
        <v>170991.41</v>
      </c>
      <c r="T149" s="10">
        <f t="shared" si="26"/>
        <v>2615.5473804971321</v>
      </c>
      <c r="U149" s="10">
        <f t="shared" si="21"/>
        <v>2463.2845889101341</v>
      </c>
      <c r="V149" s="10">
        <f t="shared" si="22"/>
        <v>2463.2845889101341</v>
      </c>
      <c r="W149" s="10">
        <f t="shared" si="23"/>
        <v>0</v>
      </c>
      <c r="X149" s="10">
        <f t="shared" si="24"/>
        <v>223.934962628194</v>
      </c>
      <c r="Y149" s="10">
        <f t="shared" si="25"/>
        <v>223.934962628194</v>
      </c>
    </row>
    <row r="150" spans="1:25">
      <c r="A150" t="s">
        <v>300</v>
      </c>
      <c r="B150" t="s">
        <v>185</v>
      </c>
      <c r="C150" t="s">
        <v>187</v>
      </c>
      <c r="D150">
        <v>17</v>
      </c>
      <c r="E150" s="11">
        <v>15.625</v>
      </c>
      <c r="F150" s="11">
        <f t="shared" si="18"/>
        <v>5.17</v>
      </c>
      <c r="G150" s="12">
        <f t="shared" si="19"/>
        <v>0.19342359767891684</v>
      </c>
      <c r="H150" s="12">
        <f t="shared" si="20"/>
        <v>0.5415860735009671</v>
      </c>
      <c r="I150">
        <v>1</v>
      </c>
      <c r="J150">
        <v>1.8</v>
      </c>
      <c r="K150">
        <v>2.37</v>
      </c>
      <c r="L150">
        <v>0</v>
      </c>
      <c r="M150">
        <v>5.17</v>
      </c>
      <c r="N150" s="10">
        <v>-10053.058000000001</v>
      </c>
      <c r="O150" s="10">
        <v>32054.909</v>
      </c>
      <c r="P150" s="10">
        <v>7165.1940000000004</v>
      </c>
      <c r="Q150" s="10">
        <v>19088.645</v>
      </c>
      <c r="R150" s="10">
        <v>51143.553999999996</v>
      </c>
      <c r="S150" s="10">
        <v>41090.495999999999</v>
      </c>
      <c r="T150" s="10">
        <f t="shared" si="26"/>
        <v>3273.1874559999997</v>
      </c>
      <c r="U150" s="10">
        <f t="shared" si="21"/>
        <v>2814.6150399999997</v>
      </c>
      <c r="V150" s="10">
        <f t="shared" si="22"/>
        <v>2171.2193279999997</v>
      </c>
      <c r="W150" s="10">
        <f t="shared" si="23"/>
        <v>2051.5141760000001</v>
      </c>
      <c r="X150" s="10">
        <f t="shared" si="24"/>
        <v>255.87409454545451</v>
      </c>
      <c r="Y150" s="10">
        <f t="shared" si="25"/>
        <v>197.38357527272726</v>
      </c>
    </row>
    <row r="151" spans="1:25">
      <c r="A151" t="s">
        <v>300</v>
      </c>
      <c r="B151" t="s">
        <v>185</v>
      </c>
      <c r="C151" t="s">
        <v>188</v>
      </c>
      <c r="D151">
        <v>13</v>
      </c>
      <c r="E151" s="11">
        <v>11.625</v>
      </c>
      <c r="F151" s="11">
        <f t="shared" si="18"/>
        <v>4.08</v>
      </c>
      <c r="G151" s="12">
        <f t="shared" si="19"/>
        <v>0</v>
      </c>
      <c r="H151" s="12">
        <f t="shared" si="20"/>
        <v>0.68382352941176472</v>
      </c>
      <c r="I151">
        <v>0</v>
      </c>
      <c r="J151">
        <v>2.79</v>
      </c>
      <c r="K151">
        <v>1.29</v>
      </c>
      <c r="L151">
        <v>0.84</v>
      </c>
      <c r="M151">
        <v>4.92</v>
      </c>
      <c r="N151" s="10">
        <v>-7361.09</v>
      </c>
      <c r="O151" s="10">
        <v>27426.638999999999</v>
      </c>
      <c r="P151" s="10">
        <v>6929.76</v>
      </c>
      <c r="Q151" s="10">
        <v>14516.916999999999</v>
      </c>
      <c r="R151" s="10">
        <v>41943.555999999997</v>
      </c>
      <c r="S151" s="10">
        <v>34582.466</v>
      </c>
      <c r="T151" s="10">
        <f t="shared" si="26"/>
        <v>3608.0478279569888</v>
      </c>
      <c r="U151" s="10">
        <f t="shared" si="21"/>
        <v>3011.9394408602147</v>
      </c>
      <c r="V151" s="10">
        <f t="shared" si="22"/>
        <v>2378.7273978494622</v>
      </c>
      <c r="W151" s="10">
        <f t="shared" si="23"/>
        <v>2359.2807741935485</v>
      </c>
      <c r="X151" s="10">
        <f t="shared" si="24"/>
        <v>273.81267644183771</v>
      </c>
      <c r="Y151" s="10">
        <f t="shared" si="25"/>
        <v>216.24794525904201</v>
      </c>
    </row>
    <row r="152" spans="1:25">
      <c r="A152" t="s">
        <v>298</v>
      </c>
      <c r="B152" t="s">
        <v>185</v>
      </c>
      <c r="C152" t="s">
        <v>82</v>
      </c>
      <c r="D152">
        <v>98</v>
      </c>
      <c r="E152" s="11">
        <v>96.5</v>
      </c>
      <c r="F152" s="11">
        <f t="shared" si="18"/>
        <v>27.82</v>
      </c>
      <c r="G152" s="12">
        <f t="shared" si="19"/>
        <v>0.3371675053918044</v>
      </c>
      <c r="H152" s="12">
        <f t="shared" si="20"/>
        <v>0.6067577282530553</v>
      </c>
      <c r="I152">
        <v>9.379999999999999</v>
      </c>
      <c r="J152">
        <v>7.5</v>
      </c>
      <c r="K152">
        <v>10.94</v>
      </c>
      <c r="L152">
        <v>2.8099999999999996</v>
      </c>
      <c r="M152">
        <v>30.63</v>
      </c>
      <c r="N152" s="10">
        <v>-40650.578000000001</v>
      </c>
      <c r="O152" s="10">
        <v>210426.02100000001</v>
      </c>
      <c r="P152" s="10">
        <v>34580.027999999998</v>
      </c>
      <c r="Q152" s="10">
        <v>63833.207999999999</v>
      </c>
      <c r="R152" s="10">
        <v>274259.22899999999</v>
      </c>
      <c r="S152" s="10">
        <v>233608.65100000001</v>
      </c>
      <c r="T152" s="10">
        <f t="shared" si="26"/>
        <v>2842.0645492227977</v>
      </c>
      <c r="U152" s="10">
        <f t="shared" si="21"/>
        <v>2483.7222901554405</v>
      </c>
      <c r="V152" s="10">
        <f t="shared" si="22"/>
        <v>2062.4727772020728</v>
      </c>
      <c r="W152" s="10">
        <f t="shared" si="23"/>
        <v>2180.5805284974094</v>
      </c>
      <c r="X152" s="10">
        <f t="shared" si="24"/>
        <v>225.7929354686764</v>
      </c>
      <c r="Y152" s="10">
        <f t="shared" si="25"/>
        <v>187.49752520018845</v>
      </c>
    </row>
    <row r="153" spans="1:25">
      <c r="A153" t="s">
        <v>300</v>
      </c>
      <c r="B153" t="s">
        <v>185</v>
      </c>
      <c r="C153" t="s">
        <v>189</v>
      </c>
      <c r="D153">
        <v>12</v>
      </c>
      <c r="E153" s="11">
        <v>11.875</v>
      </c>
      <c r="F153" s="11">
        <f t="shared" si="18"/>
        <v>4.6500000000000004</v>
      </c>
      <c r="G153" s="12">
        <f t="shared" si="19"/>
        <v>0.43010752688172038</v>
      </c>
      <c r="H153" s="12">
        <f t="shared" si="20"/>
        <v>0.78494623655913975</v>
      </c>
      <c r="I153">
        <v>2</v>
      </c>
      <c r="J153">
        <v>1.65</v>
      </c>
      <c r="K153">
        <v>1</v>
      </c>
      <c r="L153">
        <v>1.19</v>
      </c>
      <c r="M153">
        <v>5.84</v>
      </c>
      <c r="N153" s="10">
        <v>-8907.8780000000006</v>
      </c>
      <c r="O153" s="10">
        <v>44002.597000000002</v>
      </c>
      <c r="P153" s="10">
        <v>5962.1040000000003</v>
      </c>
      <c r="Q153" s="10">
        <v>13251.531000000001</v>
      </c>
      <c r="R153" s="10">
        <v>57254.127999999997</v>
      </c>
      <c r="S153" s="10">
        <v>48346.25</v>
      </c>
      <c r="T153" s="10">
        <f t="shared" si="26"/>
        <v>4821.400252631579</v>
      </c>
      <c r="U153" s="10">
        <f t="shared" si="21"/>
        <v>4319.3283368421053</v>
      </c>
      <c r="V153" s="10">
        <f t="shared" si="22"/>
        <v>3569.1912421052634</v>
      </c>
      <c r="W153" s="10">
        <f t="shared" si="23"/>
        <v>3705.4818526315789</v>
      </c>
      <c r="X153" s="10">
        <f t="shared" si="24"/>
        <v>392.66621244019137</v>
      </c>
      <c r="Y153" s="10">
        <f t="shared" si="25"/>
        <v>324.47193110047851</v>
      </c>
    </row>
    <row r="154" spans="1:25">
      <c r="A154" t="s">
        <v>300</v>
      </c>
      <c r="B154" t="s">
        <v>190</v>
      </c>
      <c r="C154" t="s">
        <v>191</v>
      </c>
      <c r="D154">
        <v>17</v>
      </c>
      <c r="E154" s="11">
        <v>16.625</v>
      </c>
      <c r="F154" s="11">
        <f t="shared" si="18"/>
        <v>3.02</v>
      </c>
      <c r="G154" s="12">
        <f t="shared" si="19"/>
        <v>0.37086092715231789</v>
      </c>
      <c r="H154" s="12">
        <f t="shared" si="20"/>
        <v>0.45364238410596031</v>
      </c>
      <c r="I154">
        <v>1.1200000000000001</v>
      </c>
      <c r="J154">
        <v>0.25</v>
      </c>
      <c r="K154">
        <v>1.65</v>
      </c>
      <c r="L154">
        <v>0</v>
      </c>
      <c r="M154">
        <v>3.02</v>
      </c>
      <c r="N154" s="10">
        <v>-4920.6080000000002</v>
      </c>
      <c r="O154" s="10">
        <v>37432.377999999997</v>
      </c>
      <c r="P154" s="10">
        <v>7763.7240000000002</v>
      </c>
      <c r="Q154" s="10">
        <v>19568.150000000001</v>
      </c>
      <c r="R154" s="10">
        <v>57000.527999999998</v>
      </c>
      <c r="S154" s="10">
        <v>52079.92</v>
      </c>
      <c r="T154" s="10">
        <f t="shared" si="26"/>
        <v>3428.6031879699249</v>
      </c>
      <c r="U154" s="10">
        <f t="shared" si="21"/>
        <v>2961.6122706766914</v>
      </c>
      <c r="V154" s="10">
        <f t="shared" si="22"/>
        <v>2665.63584962406</v>
      </c>
      <c r="W154" s="10">
        <f t="shared" si="23"/>
        <v>2251.571609022556</v>
      </c>
      <c r="X154" s="10">
        <f t="shared" si="24"/>
        <v>269.23747915242649</v>
      </c>
      <c r="Y154" s="10">
        <f t="shared" si="25"/>
        <v>242.33053178400544</v>
      </c>
    </row>
    <row r="155" spans="1:25">
      <c r="A155" t="s">
        <v>300</v>
      </c>
      <c r="B155" t="s">
        <v>192</v>
      </c>
      <c r="C155" t="s">
        <v>193</v>
      </c>
      <c r="D155">
        <v>8</v>
      </c>
      <c r="E155" s="11">
        <v>7.625</v>
      </c>
      <c r="F155" s="11">
        <f t="shared" si="18"/>
        <v>1.7</v>
      </c>
      <c r="G155" s="12">
        <f t="shared" si="19"/>
        <v>0</v>
      </c>
      <c r="H155" s="12">
        <f t="shared" si="20"/>
        <v>0.41176470588235292</v>
      </c>
      <c r="I155">
        <v>0</v>
      </c>
      <c r="J155">
        <v>0.7</v>
      </c>
      <c r="K155">
        <v>1</v>
      </c>
      <c r="L155">
        <v>0</v>
      </c>
      <c r="M155">
        <v>1.7</v>
      </c>
      <c r="N155" s="10">
        <v>-2374.047</v>
      </c>
      <c r="O155" s="10">
        <v>10739.478999999999</v>
      </c>
      <c r="P155" s="10">
        <v>3893.328</v>
      </c>
      <c r="Q155" s="10">
        <v>4997.9570000000003</v>
      </c>
      <c r="R155" s="10">
        <v>15737.436</v>
      </c>
      <c r="S155" s="10">
        <v>13363.388999999999</v>
      </c>
      <c r="T155" s="10">
        <f t="shared" si="26"/>
        <v>2063.9260327868851</v>
      </c>
      <c r="U155" s="10">
        <f t="shared" si="21"/>
        <v>1553.3256393442623</v>
      </c>
      <c r="V155" s="10">
        <f t="shared" si="22"/>
        <v>1241.9752131147541</v>
      </c>
      <c r="W155" s="10">
        <f t="shared" si="23"/>
        <v>1408.4562622950818</v>
      </c>
      <c r="X155" s="10">
        <f t="shared" si="24"/>
        <v>141.21142175856929</v>
      </c>
      <c r="Y155" s="10">
        <f t="shared" si="25"/>
        <v>112.90683755588674</v>
      </c>
    </row>
    <row r="156" spans="1:25">
      <c r="A156" t="s">
        <v>296</v>
      </c>
      <c r="B156" t="s">
        <v>194</v>
      </c>
      <c r="C156" t="s">
        <v>195</v>
      </c>
      <c r="D156">
        <v>36</v>
      </c>
      <c r="E156" s="11">
        <v>35.875</v>
      </c>
      <c r="F156" s="11">
        <f t="shared" si="18"/>
        <v>13.639999999999999</v>
      </c>
      <c r="G156" s="12">
        <f t="shared" si="19"/>
        <v>0.1466275659824047</v>
      </c>
      <c r="H156" s="12">
        <f t="shared" si="20"/>
        <v>0.38563049853372439</v>
      </c>
      <c r="I156">
        <v>2</v>
      </c>
      <c r="J156">
        <v>3.26</v>
      </c>
      <c r="K156">
        <v>8.379999999999999</v>
      </c>
      <c r="L156">
        <v>1.38</v>
      </c>
      <c r="M156">
        <v>15.02</v>
      </c>
      <c r="N156" s="10">
        <v>-20134.016</v>
      </c>
      <c r="O156" s="10">
        <v>117818.77499999999</v>
      </c>
      <c r="P156" s="10">
        <v>9043.5720000000001</v>
      </c>
      <c r="Q156" s="10">
        <v>25687.965</v>
      </c>
      <c r="R156" s="10">
        <v>143506.74</v>
      </c>
      <c r="S156" s="10">
        <v>123372.724</v>
      </c>
      <c r="T156" s="10">
        <f t="shared" si="26"/>
        <v>4000.1878745644599</v>
      </c>
      <c r="U156" s="10">
        <f t="shared" si="21"/>
        <v>3748.1022439024391</v>
      </c>
      <c r="V156" s="10">
        <f t="shared" si="22"/>
        <v>3186.8753170731707</v>
      </c>
      <c r="W156" s="10">
        <f t="shared" si="23"/>
        <v>3284.1470383275259</v>
      </c>
      <c r="X156" s="10">
        <f t="shared" si="24"/>
        <v>340.73656762749448</v>
      </c>
      <c r="Y156" s="10">
        <f t="shared" si="25"/>
        <v>289.71593791574281</v>
      </c>
    </row>
    <row r="157" spans="1:25">
      <c r="A157" t="s">
        <v>300</v>
      </c>
      <c r="B157" t="s">
        <v>194</v>
      </c>
      <c r="C157" s="48" t="s">
        <v>196</v>
      </c>
      <c r="D157">
        <v>14</v>
      </c>
      <c r="E157" s="11">
        <v>14</v>
      </c>
      <c r="F157" s="11">
        <f t="shared" si="18"/>
        <v>3.1</v>
      </c>
      <c r="G157" s="12">
        <f t="shared" si="19"/>
        <v>0</v>
      </c>
      <c r="H157" s="12">
        <f t="shared" si="20"/>
        <v>0.35483870967741937</v>
      </c>
      <c r="I157">
        <v>0</v>
      </c>
      <c r="J157">
        <v>1.1000000000000001</v>
      </c>
      <c r="K157">
        <v>2</v>
      </c>
      <c r="L157">
        <v>0</v>
      </c>
      <c r="M157">
        <v>3.1</v>
      </c>
      <c r="T157" s="10">
        <f t="shared" si="26"/>
        <v>0</v>
      </c>
      <c r="U157" s="10">
        <f t="shared" si="21"/>
        <v>0</v>
      </c>
      <c r="V157" s="10">
        <f t="shared" si="22"/>
        <v>0</v>
      </c>
      <c r="W157" s="10">
        <f t="shared" si="23"/>
        <v>0</v>
      </c>
      <c r="X157" s="10">
        <f t="shared" si="24"/>
        <v>0</v>
      </c>
      <c r="Y157" s="10">
        <f t="shared" si="25"/>
        <v>0</v>
      </c>
    </row>
    <row r="158" spans="1:25">
      <c r="A158" t="s">
        <v>300</v>
      </c>
      <c r="B158" t="s">
        <v>194</v>
      </c>
      <c r="C158" t="s">
        <v>197</v>
      </c>
      <c r="D158">
        <v>9</v>
      </c>
      <c r="E158" s="11">
        <v>9.25</v>
      </c>
      <c r="F158" s="11">
        <f t="shared" si="18"/>
        <v>3.3</v>
      </c>
      <c r="G158" s="12">
        <f t="shared" si="19"/>
        <v>0</v>
      </c>
      <c r="H158" s="12">
        <f t="shared" si="20"/>
        <v>9.0909090909090912E-2</v>
      </c>
      <c r="I158">
        <v>0</v>
      </c>
      <c r="J158">
        <v>0.3</v>
      </c>
      <c r="K158">
        <v>3</v>
      </c>
      <c r="L158">
        <v>0</v>
      </c>
      <c r="M158">
        <v>3.3</v>
      </c>
      <c r="N158" s="10">
        <v>-3349.9279999999999</v>
      </c>
      <c r="O158" s="10">
        <v>22863.254000000001</v>
      </c>
      <c r="P158" s="10">
        <v>2833.4760000000001</v>
      </c>
      <c r="Q158" s="10">
        <v>5308.8320000000003</v>
      </c>
      <c r="R158" s="10">
        <v>28172.085999999999</v>
      </c>
      <c r="S158" s="10">
        <v>24822.157999999999</v>
      </c>
      <c r="T158" s="10">
        <f t="shared" si="26"/>
        <v>3045.6309189189187</v>
      </c>
      <c r="U158" s="10">
        <f t="shared" si="21"/>
        <v>2739.3091891891891</v>
      </c>
      <c r="V158" s="10">
        <f t="shared" si="22"/>
        <v>2377.1548108108109</v>
      </c>
      <c r="W158" s="10">
        <f t="shared" si="23"/>
        <v>2471.7031351351352</v>
      </c>
      <c r="X158" s="10">
        <f t="shared" si="24"/>
        <v>249.02810810810809</v>
      </c>
      <c r="Y158" s="10">
        <f t="shared" si="25"/>
        <v>216.10498280098281</v>
      </c>
    </row>
    <row r="159" spans="1:25">
      <c r="A159" t="s">
        <v>300</v>
      </c>
      <c r="B159" t="s">
        <v>198</v>
      </c>
      <c r="C159" t="s">
        <v>199</v>
      </c>
      <c r="D159">
        <v>10</v>
      </c>
      <c r="E159" s="11">
        <v>10</v>
      </c>
      <c r="F159" s="11">
        <f t="shared" si="18"/>
        <v>3.25</v>
      </c>
      <c r="G159" s="12">
        <f t="shared" si="19"/>
        <v>0</v>
      </c>
      <c r="H159" s="12">
        <f t="shared" si="20"/>
        <v>7.6923076923076927E-2</v>
      </c>
      <c r="I159">
        <v>0</v>
      </c>
      <c r="J159">
        <v>0.25</v>
      </c>
      <c r="K159">
        <v>3</v>
      </c>
      <c r="L159">
        <v>0</v>
      </c>
      <c r="M159">
        <v>3.25</v>
      </c>
      <c r="N159" s="10">
        <v>-2162.779</v>
      </c>
      <c r="O159" s="10">
        <v>16282.893</v>
      </c>
      <c r="P159" s="10">
        <v>1598</v>
      </c>
      <c r="Q159" s="10">
        <v>3954.2550000000001</v>
      </c>
      <c r="R159" s="10">
        <v>20237.148000000001</v>
      </c>
      <c r="S159" s="10">
        <v>18074.368999999999</v>
      </c>
      <c r="T159" s="10">
        <f t="shared" si="26"/>
        <v>2023.7148000000002</v>
      </c>
      <c r="U159" s="10">
        <f t="shared" si="21"/>
        <v>1863.9148</v>
      </c>
      <c r="V159" s="10">
        <f t="shared" si="22"/>
        <v>1647.6369</v>
      </c>
      <c r="W159" s="10">
        <f t="shared" si="23"/>
        <v>1628.2892999999999</v>
      </c>
      <c r="X159" s="10">
        <f t="shared" si="24"/>
        <v>169.4468</v>
      </c>
      <c r="Y159" s="10">
        <f t="shared" si="25"/>
        <v>149.78517272727274</v>
      </c>
    </row>
    <row r="160" spans="1:25">
      <c r="A160" t="s">
        <v>300</v>
      </c>
      <c r="B160" t="s">
        <v>200</v>
      </c>
      <c r="C160" t="s">
        <v>201</v>
      </c>
      <c r="D160">
        <v>22</v>
      </c>
      <c r="E160" s="11">
        <v>22.125</v>
      </c>
      <c r="F160" s="11">
        <f t="shared" si="18"/>
        <v>8.5</v>
      </c>
      <c r="G160" s="12">
        <f t="shared" si="19"/>
        <v>0.11764705882352941</v>
      </c>
      <c r="H160" s="12">
        <f t="shared" si="20"/>
        <v>0.23529411764705882</v>
      </c>
      <c r="I160">
        <v>1</v>
      </c>
      <c r="J160">
        <v>1</v>
      </c>
      <c r="K160">
        <v>6.5</v>
      </c>
      <c r="L160">
        <v>1.2</v>
      </c>
      <c r="M160">
        <v>9.6999999999999993</v>
      </c>
      <c r="N160" s="10">
        <v>-7761.1059999999998</v>
      </c>
      <c r="O160" s="10">
        <v>66861.205000000002</v>
      </c>
      <c r="P160" s="10">
        <v>2271.4679999999998</v>
      </c>
      <c r="Q160" s="10">
        <v>18599.424999999999</v>
      </c>
      <c r="R160" s="10">
        <v>85460.63</v>
      </c>
      <c r="S160" s="10">
        <v>77699.524000000005</v>
      </c>
      <c r="T160" s="10">
        <f t="shared" si="26"/>
        <v>3862.6273446327687</v>
      </c>
      <c r="U160" s="10">
        <f t="shared" si="21"/>
        <v>3759.962124293786</v>
      </c>
      <c r="V160" s="10">
        <f t="shared" si="22"/>
        <v>3409.1776723163848</v>
      </c>
      <c r="W160" s="10">
        <f t="shared" si="23"/>
        <v>3021.9753672316383</v>
      </c>
      <c r="X160" s="10">
        <f t="shared" si="24"/>
        <v>341.81473857216236</v>
      </c>
      <c r="Y160" s="10">
        <f t="shared" si="25"/>
        <v>309.92524293785317</v>
      </c>
    </row>
    <row r="161" spans="1:25">
      <c r="A161" t="s">
        <v>299</v>
      </c>
      <c r="B161" t="s">
        <v>202</v>
      </c>
      <c r="C161" t="s">
        <v>203</v>
      </c>
      <c r="D161">
        <v>172</v>
      </c>
      <c r="E161" s="11">
        <v>178.625</v>
      </c>
      <c r="F161" s="11">
        <f t="shared" si="18"/>
        <v>50</v>
      </c>
      <c r="G161" s="12">
        <f t="shared" si="19"/>
        <v>0.33840000000000003</v>
      </c>
      <c r="H161" s="12">
        <f t="shared" si="20"/>
        <v>0.45840000000000003</v>
      </c>
      <c r="I161">
        <v>16.920000000000002</v>
      </c>
      <c r="J161">
        <v>6</v>
      </c>
      <c r="K161">
        <v>27.08</v>
      </c>
      <c r="L161">
        <v>2.62</v>
      </c>
      <c r="M161">
        <v>52.62</v>
      </c>
      <c r="N161" s="10">
        <v>-77002.129000000001</v>
      </c>
      <c r="O161" s="10">
        <v>352096.66100000002</v>
      </c>
      <c r="P161" s="10">
        <v>49468.434999999998</v>
      </c>
      <c r="Q161" s="10">
        <v>95074.73</v>
      </c>
      <c r="R161" s="10">
        <v>447171.391</v>
      </c>
      <c r="S161" s="10">
        <v>370169.26199999999</v>
      </c>
      <c r="T161" s="10">
        <f t="shared" si="26"/>
        <v>2503.4087669699093</v>
      </c>
      <c r="U161" s="10">
        <f t="shared" si="21"/>
        <v>2226.4686130160953</v>
      </c>
      <c r="V161" s="10">
        <f t="shared" si="22"/>
        <v>1795.3860153953813</v>
      </c>
      <c r="W161" s="10">
        <f t="shared" si="23"/>
        <v>1971.1499566130162</v>
      </c>
      <c r="X161" s="10">
        <f t="shared" si="24"/>
        <v>202.40623754691777</v>
      </c>
      <c r="Y161" s="10">
        <f t="shared" si="25"/>
        <v>163.2169104904892</v>
      </c>
    </row>
    <row r="162" spans="1:25">
      <c r="A162" t="s">
        <v>296</v>
      </c>
      <c r="B162" t="s">
        <v>202</v>
      </c>
      <c r="C162" t="s">
        <v>204</v>
      </c>
      <c r="D162">
        <v>37</v>
      </c>
      <c r="E162" s="11">
        <v>34.125</v>
      </c>
      <c r="F162" s="11">
        <f t="shared" si="18"/>
        <v>11.15</v>
      </c>
      <c r="G162" s="12">
        <f t="shared" si="19"/>
        <v>0.33901345291479823</v>
      </c>
      <c r="H162" s="12">
        <f t="shared" si="20"/>
        <v>0.6242152466367713</v>
      </c>
      <c r="I162">
        <v>3.7800000000000002</v>
      </c>
      <c r="J162">
        <v>3.18</v>
      </c>
      <c r="K162">
        <v>4.1899999999999995</v>
      </c>
      <c r="L162">
        <v>0.68</v>
      </c>
      <c r="M162">
        <v>11.83</v>
      </c>
      <c r="N162" s="10">
        <v>-27709.925999999999</v>
      </c>
      <c r="O162" s="10">
        <v>84921.731</v>
      </c>
      <c r="P162" s="10">
        <v>5347.2160000000003</v>
      </c>
      <c r="Q162" s="10">
        <v>13745.333000000001</v>
      </c>
      <c r="R162" s="10">
        <v>98667.063999999998</v>
      </c>
      <c r="S162" s="10">
        <v>70957.138000000006</v>
      </c>
      <c r="T162" s="10">
        <f t="shared" si="26"/>
        <v>2891.3425347985349</v>
      </c>
      <c r="U162" s="10">
        <f t="shared" si="21"/>
        <v>2734.6475604395605</v>
      </c>
      <c r="V162" s="10">
        <f t="shared" si="22"/>
        <v>1922.6350769230771</v>
      </c>
      <c r="W162" s="10">
        <f t="shared" si="23"/>
        <v>2488.5488937728937</v>
      </c>
      <c r="X162" s="10">
        <f t="shared" si="24"/>
        <v>248.60432367632367</v>
      </c>
      <c r="Y162" s="10">
        <f t="shared" si="25"/>
        <v>174.78500699300702</v>
      </c>
    </row>
    <row r="163" spans="1:25">
      <c r="A163" t="s">
        <v>300</v>
      </c>
      <c r="B163" t="s">
        <v>202</v>
      </c>
      <c r="C163" t="s">
        <v>205</v>
      </c>
      <c r="D163">
        <v>27</v>
      </c>
      <c r="E163" s="11">
        <v>24</v>
      </c>
      <c r="F163" s="11">
        <f t="shared" si="18"/>
        <v>8.4600000000000009</v>
      </c>
      <c r="G163" s="12">
        <f t="shared" si="19"/>
        <v>0.47281323877068554</v>
      </c>
      <c r="H163" s="12">
        <f t="shared" si="20"/>
        <v>0.47281323877068554</v>
      </c>
      <c r="I163">
        <v>4</v>
      </c>
      <c r="J163">
        <v>0</v>
      </c>
      <c r="K163">
        <v>4.46</v>
      </c>
      <c r="L163">
        <v>1</v>
      </c>
      <c r="M163">
        <v>9.4600000000000009</v>
      </c>
      <c r="N163" s="10">
        <v>-14345.721</v>
      </c>
      <c r="O163" s="10">
        <v>67944.896999999997</v>
      </c>
      <c r="P163" s="10">
        <v>5148.4129999999996</v>
      </c>
      <c r="Q163" s="10">
        <v>11224.958000000001</v>
      </c>
      <c r="R163" s="10">
        <v>79169.854999999996</v>
      </c>
      <c r="S163" s="10">
        <v>64824.133999999998</v>
      </c>
      <c r="T163" s="10">
        <f t="shared" si="26"/>
        <v>3298.743958333333</v>
      </c>
      <c r="U163" s="10">
        <f t="shared" si="21"/>
        <v>3084.2267499999998</v>
      </c>
      <c r="V163" s="10">
        <f t="shared" si="22"/>
        <v>2486.4883749999999</v>
      </c>
      <c r="W163" s="10">
        <f t="shared" si="23"/>
        <v>2831.0373749999999</v>
      </c>
      <c r="X163" s="10">
        <f t="shared" si="24"/>
        <v>280.38425000000001</v>
      </c>
      <c r="Y163" s="10">
        <f t="shared" si="25"/>
        <v>226.04439772727272</v>
      </c>
    </row>
    <row r="164" spans="1:25">
      <c r="A164" t="s">
        <v>296</v>
      </c>
      <c r="B164" t="s">
        <v>206</v>
      </c>
      <c r="C164" t="s">
        <v>207</v>
      </c>
      <c r="D164">
        <v>58</v>
      </c>
      <c r="E164" s="11">
        <v>56.125</v>
      </c>
      <c r="F164" s="11">
        <f t="shared" si="18"/>
        <v>14.07</v>
      </c>
      <c r="G164" s="12">
        <f t="shared" si="19"/>
        <v>0.10660980810234541</v>
      </c>
      <c r="H164" s="12">
        <f t="shared" si="20"/>
        <v>0.25159914712153519</v>
      </c>
      <c r="I164">
        <v>1.5</v>
      </c>
      <c r="J164">
        <v>2.04</v>
      </c>
      <c r="K164">
        <v>10.530000000000001</v>
      </c>
      <c r="L164">
        <v>1</v>
      </c>
      <c r="M164">
        <v>15.07</v>
      </c>
      <c r="N164" s="10">
        <v>-20880.275000000001</v>
      </c>
      <c r="O164" s="10">
        <v>102503.838</v>
      </c>
      <c r="P164" s="10">
        <v>10561.644</v>
      </c>
      <c r="Q164" s="10">
        <v>25769.34</v>
      </c>
      <c r="R164" s="10">
        <v>128273.178</v>
      </c>
      <c r="S164" s="10">
        <v>107392.90300000001</v>
      </c>
      <c r="T164" s="10">
        <f t="shared" si="26"/>
        <v>2285.4909220489976</v>
      </c>
      <c r="U164" s="10">
        <f t="shared" si="21"/>
        <v>2097.3101826280622</v>
      </c>
      <c r="V164" s="10">
        <f t="shared" si="22"/>
        <v>1725.2785567928731</v>
      </c>
      <c r="W164" s="10">
        <f t="shared" si="23"/>
        <v>1826.3490066815145</v>
      </c>
      <c r="X164" s="10">
        <f t="shared" si="24"/>
        <v>190.66456205709656</v>
      </c>
      <c r="Y164" s="10">
        <f t="shared" si="25"/>
        <v>156.84350516298846</v>
      </c>
    </row>
    <row r="165" spans="1:25">
      <c r="A165" t="s">
        <v>297</v>
      </c>
      <c r="B165" t="s">
        <v>208</v>
      </c>
      <c r="C165" t="s">
        <v>209</v>
      </c>
      <c r="D165">
        <v>62</v>
      </c>
      <c r="E165" s="11">
        <v>63.5</v>
      </c>
      <c r="F165" s="11">
        <f t="shared" si="18"/>
        <v>18.149999999999999</v>
      </c>
      <c r="G165" s="12">
        <f t="shared" si="19"/>
        <v>0.13774104683195593</v>
      </c>
      <c r="H165" s="12">
        <f t="shared" si="20"/>
        <v>0.30303030303030304</v>
      </c>
      <c r="I165">
        <v>2.5</v>
      </c>
      <c r="J165">
        <v>3</v>
      </c>
      <c r="K165">
        <v>12.65</v>
      </c>
      <c r="L165">
        <v>1.5699999999999998</v>
      </c>
      <c r="M165">
        <v>19.72</v>
      </c>
      <c r="N165" s="10">
        <v>-24454.081999999999</v>
      </c>
      <c r="O165" s="10">
        <v>113486.985</v>
      </c>
      <c r="P165" s="10">
        <v>19516.756000000001</v>
      </c>
      <c r="Q165" s="10">
        <v>36193.095000000001</v>
      </c>
      <c r="R165" s="10">
        <v>149680.07999999999</v>
      </c>
      <c r="S165" s="10">
        <v>125225.99800000001</v>
      </c>
      <c r="T165" s="10">
        <f t="shared" si="26"/>
        <v>2357.166614173228</v>
      </c>
      <c r="U165" s="10">
        <f t="shared" si="21"/>
        <v>2049.8161259842518</v>
      </c>
      <c r="V165" s="10">
        <f t="shared" si="22"/>
        <v>1664.7124724409448</v>
      </c>
      <c r="W165" s="10">
        <f t="shared" si="23"/>
        <v>1787.1966141732285</v>
      </c>
      <c r="X165" s="10">
        <f t="shared" si="24"/>
        <v>186.34692054402288</v>
      </c>
      <c r="Y165" s="10">
        <f t="shared" si="25"/>
        <v>151.33749749463135</v>
      </c>
    </row>
    <row r="166" spans="1:25">
      <c r="A166" t="s">
        <v>300</v>
      </c>
      <c r="B166" t="s">
        <v>210</v>
      </c>
      <c r="C166" t="s">
        <v>211</v>
      </c>
      <c r="D166">
        <v>24</v>
      </c>
      <c r="E166" s="11">
        <v>22.625</v>
      </c>
      <c r="F166" s="11">
        <f t="shared" si="18"/>
        <v>7.4399999999999995</v>
      </c>
      <c r="G166" s="12">
        <f t="shared" si="19"/>
        <v>0.26881720430107531</v>
      </c>
      <c r="H166" s="12">
        <f t="shared" si="20"/>
        <v>0.67204301075268824</v>
      </c>
      <c r="I166">
        <v>2</v>
      </c>
      <c r="J166">
        <v>3</v>
      </c>
      <c r="K166">
        <v>2.44</v>
      </c>
      <c r="L166">
        <v>0.25</v>
      </c>
      <c r="M166">
        <v>7.6899999999999995</v>
      </c>
      <c r="N166" s="10">
        <v>-8144.37</v>
      </c>
      <c r="O166" s="10">
        <v>0</v>
      </c>
      <c r="P166" s="10">
        <v>3356</v>
      </c>
      <c r="Q166" s="10">
        <v>61355.034</v>
      </c>
      <c r="R166" s="10">
        <v>61355.034</v>
      </c>
      <c r="S166" s="10">
        <v>53210.663999999997</v>
      </c>
      <c r="T166" s="10">
        <f t="shared" si="26"/>
        <v>2711.8247071823203</v>
      </c>
      <c r="U166" s="10">
        <f t="shared" si="21"/>
        <v>2563.4932154696135</v>
      </c>
      <c r="V166" s="10">
        <f t="shared" si="22"/>
        <v>2203.5210607734807</v>
      </c>
      <c r="W166" s="10">
        <f t="shared" si="23"/>
        <v>0</v>
      </c>
      <c r="X166" s="10">
        <f t="shared" si="24"/>
        <v>233.04483776996486</v>
      </c>
      <c r="Y166" s="10">
        <f t="shared" si="25"/>
        <v>200.32009643395278</v>
      </c>
    </row>
    <row r="167" spans="1:25">
      <c r="A167" t="s">
        <v>300</v>
      </c>
      <c r="B167" t="s">
        <v>212</v>
      </c>
      <c r="C167" t="s">
        <v>213</v>
      </c>
      <c r="D167">
        <v>19</v>
      </c>
      <c r="E167" s="11">
        <v>17.75</v>
      </c>
      <c r="F167" s="11">
        <f t="shared" si="18"/>
        <v>4.9000000000000004</v>
      </c>
      <c r="G167" s="12">
        <f t="shared" si="19"/>
        <v>0.2040816326530612</v>
      </c>
      <c r="H167" s="12">
        <f t="shared" si="20"/>
        <v>0.22448979591836735</v>
      </c>
      <c r="I167">
        <v>1</v>
      </c>
      <c r="J167">
        <v>0.1</v>
      </c>
      <c r="K167">
        <v>3.8</v>
      </c>
      <c r="L167">
        <v>0</v>
      </c>
      <c r="M167">
        <v>4.9000000000000004</v>
      </c>
      <c r="N167" s="10">
        <v>-3047.82</v>
      </c>
      <c r="O167" s="10">
        <v>26351.478999999999</v>
      </c>
      <c r="P167" s="10">
        <v>3842</v>
      </c>
      <c r="Q167" s="10">
        <v>7791.49</v>
      </c>
      <c r="R167" s="10">
        <v>34142.968999999997</v>
      </c>
      <c r="S167" s="10">
        <v>31095.149000000001</v>
      </c>
      <c r="T167" s="10">
        <f t="shared" si="26"/>
        <v>1923.5475492957744</v>
      </c>
      <c r="U167" s="10">
        <f t="shared" si="21"/>
        <v>1707.0968450704224</v>
      </c>
      <c r="V167" s="10">
        <f t="shared" si="22"/>
        <v>1535.388676056338</v>
      </c>
      <c r="W167" s="10">
        <f t="shared" si="23"/>
        <v>1484.5903661971831</v>
      </c>
      <c r="X167" s="10">
        <f t="shared" si="24"/>
        <v>155.19062227912931</v>
      </c>
      <c r="Y167" s="10">
        <f t="shared" si="25"/>
        <v>139.58078873239435</v>
      </c>
    </row>
    <row r="168" spans="1:25">
      <c r="A168" t="s">
        <v>298</v>
      </c>
      <c r="B168" t="s">
        <v>214</v>
      </c>
      <c r="C168" t="s">
        <v>61</v>
      </c>
      <c r="D168">
        <v>97</v>
      </c>
      <c r="E168" s="11">
        <v>98.25</v>
      </c>
      <c r="F168" s="11">
        <f t="shared" si="18"/>
        <v>24.23</v>
      </c>
      <c r="G168" s="12">
        <f t="shared" si="19"/>
        <v>0.47420553033429635</v>
      </c>
      <c r="H168" s="12">
        <f t="shared" si="20"/>
        <v>0.69046636401155592</v>
      </c>
      <c r="I168">
        <v>11.49</v>
      </c>
      <c r="J168">
        <v>5.24</v>
      </c>
      <c r="K168">
        <v>7.5</v>
      </c>
      <c r="L168">
        <v>2.63</v>
      </c>
      <c r="M168">
        <v>26.86</v>
      </c>
      <c r="N168" s="10">
        <v>-47886.053999999996</v>
      </c>
      <c r="O168" s="10">
        <v>173535.26699999999</v>
      </c>
      <c r="P168" s="10">
        <v>19442.109</v>
      </c>
      <c r="Q168" s="10">
        <v>39114.398000000001</v>
      </c>
      <c r="R168" s="10">
        <v>212649.66500000001</v>
      </c>
      <c r="S168" s="10">
        <v>164763.611</v>
      </c>
      <c r="T168" s="10">
        <f t="shared" si="26"/>
        <v>2164.3731806615779</v>
      </c>
      <c r="U168" s="10">
        <f t="shared" si="21"/>
        <v>1966.4891195928753</v>
      </c>
      <c r="V168" s="10">
        <f t="shared" si="22"/>
        <v>1479.0992569974555</v>
      </c>
      <c r="W168" s="10">
        <f t="shared" si="23"/>
        <v>1766.2622595419846</v>
      </c>
      <c r="X168" s="10">
        <f t="shared" si="24"/>
        <v>178.77173814480685</v>
      </c>
      <c r="Y168" s="10">
        <f t="shared" si="25"/>
        <v>134.46356881795052</v>
      </c>
    </row>
    <row r="169" spans="1:25">
      <c r="A169" t="s">
        <v>297</v>
      </c>
      <c r="B169" t="s">
        <v>214</v>
      </c>
      <c r="C169" t="s">
        <v>215</v>
      </c>
      <c r="D169">
        <v>79</v>
      </c>
      <c r="E169" s="11">
        <v>77</v>
      </c>
      <c r="F169" s="11">
        <f t="shared" si="18"/>
        <v>21.92</v>
      </c>
      <c r="G169" s="12">
        <f t="shared" si="19"/>
        <v>0.41058394160583939</v>
      </c>
      <c r="H169" s="12">
        <f t="shared" si="20"/>
        <v>0.61268248175182471</v>
      </c>
      <c r="I169">
        <v>9</v>
      </c>
      <c r="J169">
        <v>4.43</v>
      </c>
      <c r="K169">
        <v>8.49</v>
      </c>
      <c r="L169">
        <v>2.5</v>
      </c>
      <c r="M169">
        <v>24.42</v>
      </c>
      <c r="N169" s="10">
        <v>-37172.389000000003</v>
      </c>
      <c r="O169" s="10">
        <v>173741.742</v>
      </c>
      <c r="P169" s="10">
        <v>18527.491999999998</v>
      </c>
      <c r="Q169" s="10">
        <v>39878.663</v>
      </c>
      <c r="R169" s="10">
        <v>213620.405</v>
      </c>
      <c r="S169" s="10">
        <v>176448.016</v>
      </c>
      <c r="T169" s="10">
        <f t="shared" si="26"/>
        <v>2774.2909740259738</v>
      </c>
      <c r="U169" s="10">
        <f t="shared" si="21"/>
        <v>2533.6741948051949</v>
      </c>
      <c r="V169" s="10">
        <f t="shared" si="22"/>
        <v>2050.9158961038961</v>
      </c>
      <c r="W169" s="10">
        <f t="shared" si="23"/>
        <v>2256.3862597402599</v>
      </c>
      <c r="X169" s="10">
        <f t="shared" si="24"/>
        <v>230.33401770956317</v>
      </c>
      <c r="Y169" s="10">
        <f t="shared" si="25"/>
        <v>186.44689964580874</v>
      </c>
    </row>
    <row r="170" spans="1:25">
      <c r="A170" t="s">
        <v>298</v>
      </c>
      <c r="B170" t="s">
        <v>214</v>
      </c>
      <c r="C170" t="s">
        <v>216</v>
      </c>
      <c r="D170">
        <v>93</v>
      </c>
      <c r="E170" s="11">
        <v>94.875</v>
      </c>
      <c r="F170" s="11">
        <f t="shared" si="18"/>
        <v>22.36</v>
      </c>
      <c r="G170" s="12">
        <f t="shared" si="19"/>
        <v>0.34436493738819324</v>
      </c>
      <c r="H170" s="12">
        <f t="shared" si="20"/>
        <v>0.64624329159212879</v>
      </c>
      <c r="I170">
        <v>7.7</v>
      </c>
      <c r="J170">
        <v>6.75</v>
      </c>
      <c r="K170">
        <v>7.91</v>
      </c>
      <c r="L170">
        <v>2</v>
      </c>
      <c r="M170">
        <v>24.36</v>
      </c>
      <c r="N170" s="10">
        <v>-42979.008999999998</v>
      </c>
      <c r="O170" s="10">
        <v>158061.36300000001</v>
      </c>
      <c r="P170" s="10">
        <v>19396.350999999999</v>
      </c>
      <c r="Q170" s="10">
        <v>37945.375</v>
      </c>
      <c r="R170" s="10">
        <v>196006.73800000001</v>
      </c>
      <c r="S170" s="10">
        <v>153027.72899999999</v>
      </c>
      <c r="T170" s="10">
        <f t="shared" si="26"/>
        <v>2065.9471725955204</v>
      </c>
      <c r="U170" s="10">
        <f t="shared" si="21"/>
        <v>1861.5060553359685</v>
      </c>
      <c r="V170" s="10">
        <f t="shared" si="22"/>
        <v>1408.499372859025</v>
      </c>
      <c r="W170" s="10">
        <f t="shared" si="23"/>
        <v>1665.9959209486167</v>
      </c>
      <c r="X170" s="10">
        <f t="shared" si="24"/>
        <v>169.22782321236079</v>
      </c>
      <c r="Y170" s="10">
        <f t="shared" si="25"/>
        <v>128.04539753263865</v>
      </c>
    </row>
    <row r="171" spans="1:25">
      <c r="A171" t="s">
        <v>298</v>
      </c>
      <c r="B171" t="s">
        <v>214</v>
      </c>
      <c r="C171" t="s">
        <v>217</v>
      </c>
      <c r="D171">
        <v>95</v>
      </c>
      <c r="E171" s="11">
        <v>95</v>
      </c>
      <c r="F171" s="11">
        <f t="shared" si="18"/>
        <v>22.83</v>
      </c>
      <c r="G171" s="12">
        <f t="shared" si="19"/>
        <v>0.60271572492334646</v>
      </c>
      <c r="H171" s="12">
        <f t="shared" si="20"/>
        <v>0.69031975470871665</v>
      </c>
      <c r="I171">
        <v>13.76</v>
      </c>
      <c r="J171">
        <v>2</v>
      </c>
      <c r="K171">
        <v>7.07</v>
      </c>
      <c r="L171">
        <v>2.5</v>
      </c>
      <c r="M171">
        <v>25.33</v>
      </c>
      <c r="N171" s="10">
        <v>-41626.911</v>
      </c>
      <c r="O171" s="10">
        <v>193878.079</v>
      </c>
      <c r="P171" s="10">
        <v>7214.9369999999999</v>
      </c>
      <c r="Q171" s="10">
        <v>42397.190999999999</v>
      </c>
      <c r="R171" s="10">
        <v>236275.27</v>
      </c>
      <c r="S171" s="10">
        <v>194648.359</v>
      </c>
      <c r="T171" s="10">
        <f t="shared" si="26"/>
        <v>2487.108105263158</v>
      </c>
      <c r="U171" s="10">
        <f t="shared" si="21"/>
        <v>2411.1614</v>
      </c>
      <c r="V171" s="10">
        <f t="shared" si="22"/>
        <v>1972.9833894736842</v>
      </c>
      <c r="W171" s="10">
        <f t="shared" si="23"/>
        <v>2040.8218842105264</v>
      </c>
      <c r="X171" s="10">
        <f t="shared" si="24"/>
        <v>219.1964909090909</v>
      </c>
      <c r="Y171" s="10">
        <f t="shared" si="25"/>
        <v>179.36212631578948</v>
      </c>
    </row>
    <row r="172" spans="1:25">
      <c r="A172" t="s">
        <v>297</v>
      </c>
      <c r="B172" t="s">
        <v>214</v>
      </c>
      <c r="C172" t="s">
        <v>218</v>
      </c>
      <c r="D172">
        <v>90</v>
      </c>
      <c r="E172" s="11">
        <v>90.625</v>
      </c>
      <c r="F172" s="11">
        <f t="shared" si="18"/>
        <v>22.330000000000002</v>
      </c>
      <c r="G172" s="12">
        <f t="shared" si="19"/>
        <v>0.52664576802507834</v>
      </c>
      <c r="H172" s="12">
        <f t="shared" si="20"/>
        <v>0.75951634572324223</v>
      </c>
      <c r="I172">
        <v>11.760000000000002</v>
      </c>
      <c r="J172">
        <v>5.2</v>
      </c>
      <c r="K172">
        <v>5.37</v>
      </c>
      <c r="L172">
        <v>2</v>
      </c>
      <c r="M172">
        <v>24.330000000000002</v>
      </c>
      <c r="N172" s="10">
        <v>-38278.959999999999</v>
      </c>
      <c r="O172" s="10">
        <v>172902.652</v>
      </c>
      <c r="P172" s="10">
        <v>18196.501</v>
      </c>
      <c r="Q172" s="10">
        <v>37704.192999999999</v>
      </c>
      <c r="R172" s="10">
        <v>210606.845</v>
      </c>
      <c r="S172" s="10">
        <v>172327.88500000001</v>
      </c>
      <c r="T172" s="10">
        <f t="shared" si="26"/>
        <v>2323.9376000000002</v>
      </c>
      <c r="U172" s="10">
        <f t="shared" si="21"/>
        <v>2123.1486234482759</v>
      </c>
      <c r="V172" s="10">
        <f t="shared" si="22"/>
        <v>1700.7600993103451</v>
      </c>
      <c r="W172" s="10">
        <f t="shared" si="23"/>
        <v>1907.8913324137932</v>
      </c>
      <c r="X172" s="10">
        <f t="shared" si="24"/>
        <v>193.01351122257054</v>
      </c>
      <c r="Y172" s="10">
        <f t="shared" si="25"/>
        <v>154.61455448275865</v>
      </c>
    </row>
    <row r="173" spans="1:25">
      <c r="A173" t="s">
        <v>299</v>
      </c>
      <c r="B173" t="s">
        <v>214</v>
      </c>
      <c r="C173" t="s">
        <v>219</v>
      </c>
      <c r="D173">
        <v>126</v>
      </c>
      <c r="E173" s="11">
        <v>125.5</v>
      </c>
      <c r="F173" s="11">
        <f t="shared" si="18"/>
        <v>32.580000000000005</v>
      </c>
      <c r="G173" s="12">
        <f t="shared" si="19"/>
        <v>0.39011663597298951</v>
      </c>
      <c r="H173" s="12">
        <f t="shared" si="20"/>
        <v>0.59545733578882742</v>
      </c>
      <c r="I173">
        <v>12.71</v>
      </c>
      <c r="J173">
        <v>6.69</v>
      </c>
      <c r="K173">
        <v>13.180000000000001</v>
      </c>
      <c r="L173">
        <v>1.35</v>
      </c>
      <c r="M173">
        <v>33.930000000000007</v>
      </c>
      <c r="N173" s="10">
        <v>-72794.736999999994</v>
      </c>
      <c r="O173" s="10">
        <v>238327.43599999999</v>
      </c>
      <c r="P173" s="10">
        <v>42156.623</v>
      </c>
      <c r="Q173" s="10">
        <v>93261.875</v>
      </c>
      <c r="R173" s="10">
        <v>331589.31099999999</v>
      </c>
      <c r="S173" s="10">
        <v>258794.57399999999</v>
      </c>
      <c r="T173" s="10">
        <f t="shared" si="26"/>
        <v>2642.1459043824702</v>
      </c>
      <c r="U173" s="10">
        <f t="shared" si="21"/>
        <v>2306.2365577689238</v>
      </c>
      <c r="V173" s="10">
        <f t="shared" si="22"/>
        <v>1726.198812749004</v>
      </c>
      <c r="W173" s="10">
        <f t="shared" si="23"/>
        <v>1899.0233944223107</v>
      </c>
      <c r="X173" s="10">
        <f t="shared" si="24"/>
        <v>209.65786888808398</v>
      </c>
      <c r="Y173" s="10">
        <f t="shared" si="25"/>
        <v>156.92716479536401</v>
      </c>
    </row>
    <row r="174" spans="1:25">
      <c r="A174" t="s">
        <v>298</v>
      </c>
      <c r="B174" t="s">
        <v>214</v>
      </c>
      <c r="C174" t="s">
        <v>220</v>
      </c>
      <c r="D174">
        <v>109</v>
      </c>
      <c r="E174" s="11">
        <v>110.5</v>
      </c>
      <c r="F174" s="11">
        <f t="shared" si="18"/>
        <v>29.880000000000003</v>
      </c>
      <c r="G174" s="12">
        <f t="shared" si="19"/>
        <v>0.38922356091030791</v>
      </c>
      <c r="H174" s="12">
        <f t="shared" si="20"/>
        <v>0.4477911646586345</v>
      </c>
      <c r="I174">
        <v>11.63</v>
      </c>
      <c r="J174">
        <v>1.75</v>
      </c>
      <c r="K174">
        <v>16.5</v>
      </c>
      <c r="L174">
        <v>2.73</v>
      </c>
      <c r="M174">
        <v>32.61</v>
      </c>
      <c r="N174" s="10">
        <v>-50534.678</v>
      </c>
      <c r="O174" s="10">
        <v>205124.71599999999</v>
      </c>
      <c r="P174" s="10">
        <v>27924.149000000001</v>
      </c>
      <c r="Q174" s="10">
        <v>54351.442999999999</v>
      </c>
      <c r="R174" s="10">
        <v>259476.15900000001</v>
      </c>
      <c r="S174" s="10">
        <v>208941.481</v>
      </c>
      <c r="T174" s="10">
        <f t="shared" si="26"/>
        <v>2348.2005339366519</v>
      </c>
      <c r="U174" s="10">
        <f t="shared" si="21"/>
        <v>2095.4933031674209</v>
      </c>
      <c r="V174" s="10">
        <f t="shared" si="22"/>
        <v>1638.1659004524886</v>
      </c>
      <c r="W174" s="10">
        <f t="shared" si="23"/>
        <v>1856.3322714932126</v>
      </c>
      <c r="X174" s="10">
        <f t="shared" si="24"/>
        <v>190.49939119703825</v>
      </c>
      <c r="Y174" s="10">
        <f t="shared" si="25"/>
        <v>148.92417276840806</v>
      </c>
    </row>
    <row r="175" spans="1:25">
      <c r="A175" t="s">
        <v>300</v>
      </c>
      <c r="B175" t="s">
        <v>214</v>
      </c>
      <c r="C175" t="s">
        <v>221</v>
      </c>
      <c r="D175">
        <v>3</v>
      </c>
      <c r="E175" s="11">
        <v>2.625</v>
      </c>
      <c r="F175" s="11">
        <f t="shared" si="18"/>
        <v>1.2</v>
      </c>
      <c r="G175" s="12">
        <f t="shared" si="19"/>
        <v>0</v>
      </c>
      <c r="H175" s="12">
        <f t="shared" si="20"/>
        <v>0.16666666666666669</v>
      </c>
      <c r="I175">
        <v>0</v>
      </c>
      <c r="J175">
        <v>0.2</v>
      </c>
      <c r="K175">
        <v>1</v>
      </c>
      <c r="L175">
        <v>0.2</v>
      </c>
      <c r="M175">
        <v>1.4</v>
      </c>
      <c r="N175" s="10">
        <v>-930.42499999999995</v>
      </c>
      <c r="O175" s="10">
        <v>8491.4650000000001</v>
      </c>
      <c r="P175" s="10">
        <v>1944.08</v>
      </c>
      <c r="Q175" s="10">
        <v>2491.06</v>
      </c>
      <c r="R175" s="10">
        <v>10982.525</v>
      </c>
      <c r="S175" s="10">
        <v>10052.1</v>
      </c>
      <c r="T175" s="10">
        <f t="shared" si="26"/>
        <v>4183.8190476190475</v>
      </c>
      <c r="U175" s="10">
        <f t="shared" si="21"/>
        <v>3443.2171428571428</v>
      </c>
      <c r="V175" s="10">
        <f t="shared" si="22"/>
        <v>3088.7695238095239</v>
      </c>
      <c r="W175" s="10">
        <f t="shared" si="23"/>
        <v>3234.8438095238098</v>
      </c>
      <c r="X175" s="10">
        <f t="shared" si="24"/>
        <v>313.01974025974027</v>
      </c>
      <c r="Y175" s="10">
        <f t="shared" si="25"/>
        <v>280.79722943722942</v>
      </c>
    </row>
    <row r="176" spans="1:25">
      <c r="A176" t="s">
        <v>298</v>
      </c>
      <c r="B176" t="s">
        <v>214</v>
      </c>
      <c r="C176" t="s">
        <v>222</v>
      </c>
      <c r="D176">
        <v>95</v>
      </c>
      <c r="E176" s="11">
        <v>95.375</v>
      </c>
      <c r="F176" s="11">
        <f t="shared" si="18"/>
        <v>28.009999999999998</v>
      </c>
      <c r="G176" s="12">
        <f t="shared" si="19"/>
        <v>0.49482327740092824</v>
      </c>
      <c r="H176" s="12">
        <f t="shared" si="20"/>
        <v>0.51588718314887538</v>
      </c>
      <c r="I176">
        <v>13.86</v>
      </c>
      <c r="J176">
        <v>0.59</v>
      </c>
      <c r="K176">
        <v>13.56</v>
      </c>
      <c r="L176">
        <v>1.94</v>
      </c>
      <c r="M176">
        <v>29.95</v>
      </c>
      <c r="N176" s="10">
        <v>-43616.887999999999</v>
      </c>
      <c r="O176" s="10">
        <v>192932.75399999999</v>
      </c>
      <c r="P176" s="10">
        <v>8816.3889999999992</v>
      </c>
      <c r="Q176" s="10">
        <v>68568.539999999994</v>
      </c>
      <c r="R176" s="10">
        <v>261501.29399999999</v>
      </c>
      <c r="S176" s="10">
        <v>217884.40599999999</v>
      </c>
      <c r="T176" s="10">
        <f t="shared" si="26"/>
        <v>2741.8222175622541</v>
      </c>
      <c r="U176" s="10">
        <f t="shared" si="21"/>
        <v>2649.3830144167759</v>
      </c>
      <c r="V176" s="10">
        <f t="shared" si="22"/>
        <v>2192.0630878112711</v>
      </c>
      <c r="W176" s="10">
        <f t="shared" si="23"/>
        <v>2022.8860183486238</v>
      </c>
      <c r="X176" s="10">
        <f t="shared" si="24"/>
        <v>240.85300131061601</v>
      </c>
      <c r="Y176" s="10">
        <f t="shared" si="25"/>
        <v>199.27846252829738</v>
      </c>
    </row>
    <row r="177" spans="1:25">
      <c r="A177" t="s">
        <v>299</v>
      </c>
      <c r="B177" t="s">
        <v>223</v>
      </c>
      <c r="C177" t="s">
        <v>224</v>
      </c>
      <c r="D177">
        <v>139</v>
      </c>
      <c r="E177" s="11">
        <v>136.125</v>
      </c>
      <c r="F177" s="11">
        <f t="shared" si="18"/>
        <v>41.23</v>
      </c>
      <c r="G177" s="12">
        <f t="shared" si="19"/>
        <v>0.24739267523647834</v>
      </c>
      <c r="H177" s="12">
        <f t="shared" si="20"/>
        <v>0.43317972350230416</v>
      </c>
      <c r="I177">
        <v>10.200000000000001</v>
      </c>
      <c r="J177">
        <v>7.66</v>
      </c>
      <c r="K177">
        <v>23.369999999999997</v>
      </c>
      <c r="L177">
        <v>4.57</v>
      </c>
      <c r="M177">
        <v>45.8</v>
      </c>
      <c r="N177" s="10">
        <v>-53073.485000000001</v>
      </c>
      <c r="O177" s="10">
        <v>314833.73599999998</v>
      </c>
      <c r="P177" s="10">
        <v>39847.08</v>
      </c>
      <c r="Q177" s="10">
        <v>78243.865000000005</v>
      </c>
      <c r="R177" s="10">
        <v>393077.60100000002</v>
      </c>
      <c r="S177" s="10">
        <v>340004.11599999998</v>
      </c>
      <c r="T177" s="10">
        <f t="shared" si="26"/>
        <v>2887.6224132231405</v>
      </c>
      <c r="U177" s="10">
        <f t="shared" si="21"/>
        <v>2594.898225895317</v>
      </c>
      <c r="V177" s="10">
        <f t="shared" si="22"/>
        <v>2205.0103654729105</v>
      </c>
      <c r="W177" s="10">
        <f t="shared" si="23"/>
        <v>2312.8281799816345</v>
      </c>
      <c r="X177" s="10">
        <f t="shared" si="24"/>
        <v>235.8998387177561</v>
      </c>
      <c r="Y177" s="10">
        <f t="shared" si="25"/>
        <v>200.4554877702646</v>
      </c>
    </row>
    <row r="178" spans="1:25">
      <c r="A178" t="s">
        <v>300</v>
      </c>
      <c r="B178" t="s">
        <v>223</v>
      </c>
      <c r="C178" s="48" t="s">
        <v>225</v>
      </c>
      <c r="D178">
        <v>10</v>
      </c>
      <c r="E178" s="11">
        <v>9.5</v>
      </c>
      <c r="F178" s="11">
        <f t="shared" si="18"/>
        <v>3.55</v>
      </c>
      <c r="G178" s="12">
        <f t="shared" si="19"/>
        <v>0.323943661971831</v>
      </c>
      <c r="H178" s="12">
        <f t="shared" si="20"/>
        <v>0.323943661971831</v>
      </c>
      <c r="I178">
        <v>1.1499999999999999</v>
      </c>
      <c r="J178">
        <v>0</v>
      </c>
      <c r="K178">
        <v>2.4</v>
      </c>
      <c r="L178">
        <v>0</v>
      </c>
      <c r="M178">
        <v>3.55</v>
      </c>
      <c r="N178" s="10"/>
      <c r="O178" s="10"/>
      <c r="P178" s="10"/>
      <c r="Q178" s="10"/>
      <c r="R178" s="10"/>
      <c r="S178" s="10"/>
      <c r="T178" s="10">
        <f t="shared" si="26"/>
        <v>0</v>
      </c>
      <c r="U178" s="10">
        <f t="shared" si="21"/>
        <v>0</v>
      </c>
      <c r="V178" s="10">
        <f t="shared" si="22"/>
        <v>0</v>
      </c>
      <c r="W178" s="10">
        <f t="shared" si="23"/>
        <v>0</v>
      </c>
      <c r="X178" s="10">
        <f t="shared" si="24"/>
        <v>0</v>
      </c>
      <c r="Y178" s="10">
        <f t="shared" si="25"/>
        <v>0</v>
      </c>
    </row>
    <row r="179" spans="1:25">
      <c r="A179" t="s">
        <v>298</v>
      </c>
      <c r="B179" t="s">
        <v>226</v>
      </c>
      <c r="C179" t="s">
        <v>227</v>
      </c>
      <c r="D179">
        <v>113</v>
      </c>
      <c r="E179" s="11">
        <v>110.75</v>
      </c>
      <c r="F179" s="11">
        <f t="shared" si="18"/>
        <v>31.1</v>
      </c>
      <c r="G179" s="12">
        <f t="shared" si="19"/>
        <v>0.23504823151125404</v>
      </c>
      <c r="H179" s="12">
        <f t="shared" si="20"/>
        <v>0.40900321543408358</v>
      </c>
      <c r="I179">
        <v>7.3100000000000005</v>
      </c>
      <c r="J179">
        <v>5.41</v>
      </c>
      <c r="K179">
        <v>18.380000000000003</v>
      </c>
      <c r="L179">
        <v>2.75</v>
      </c>
      <c r="M179">
        <v>33.85</v>
      </c>
      <c r="N179" s="10">
        <v>-54873.754000000001</v>
      </c>
      <c r="O179" s="10">
        <v>229129.473</v>
      </c>
      <c r="P179" s="10">
        <v>45924.995999999999</v>
      </c>
      <c r="Q179" s="10">
        <v>77234.807000000001</v>
      </c>
      <c r="R179" s="10">
        <v>306364.28000000003</v>
      </c>
      <c r="S179" s="10">
        <v>251490.52600000001</v>
      </c>
      <c r="T179" s="10">
        <f t="shared" si="26"/>
        <v>2766.2688939051923</v>
      </c>
      <c r="U179" s="10">
        <f t="shared" si="21"/>
        <v>2351.5962437923254</v>
      </c>
      <c r="V179" s="10">
        <f t="shared" si="22"/>
        <v>1856.1221670428897</v>
      </c>
      <c r="W179" s="10">
        <f t="shared" si="23"/>
        <v>2068.8891467268622</v>
      </c>
      <c r="X179" s="10">
        <f t="shared" si="24"/>
        <v>213.78147670839323</v>
      </c>
      <c r="Y179" s="10">
        <f t="shared" si="25"/>
        <v>168.73837882208088</v>
      </c>
    </row>
    <row r="180" spans="1:25">
      <c r="A180" t="s">
        <v>300</v>
      </c>
      <c r="B180" t="s">
        <v>228</v>
      </c>
      <c r="C180" t="s">
        <v>229</v>
      </c>
      <c r="D180">
        <v>10</v>
      </c>
      <c r="E180" s="11">
        <v>9.875</v>
      </c>
      <c r="F180" s="11">
        <f t="shared" si="18"/>
        <v>3.08</v>
      </c>
      <c r="G180" s="12">
        <f t="shared" si="19"/>
        <v>0.64285714285714279</v>
      </c>
      <c r="H180" s="12">
        <f t="shared" si="20"/>
        <v>0.67532467532467533</v>
      </c>
      <c r="I180">
        <v>1.98</v>
      </c>
      <c r="J180">
        <v>0.1</v>
      </c>
      <c r="K180">
        <v>1</v>
      </c>
      <c r="L180">
        <v>0</v>
      </c>
      <c r="M180">
        <v>3.08</v>
      </c>
      <c r="N180" s="10">
        <v>-3326</v>
      </c>
      <c r="O180" s="10">
        <v>30601</v>
      </c>
      <c r="P180" s="10">
        <v>10406</v>
      </c>
      <c r="Q180" s="10">
        <v>18179</v>
      </c>
      <c r="R180" s="10">
        <v>48780</v>
      </c>
      <c r="S180" s="10">
        <v>45453</v>
      </c>
      <c r="T180" s="10">
        <f t="shared" si="26"/>
        <v>4939.7468354430375</v>
      </c>
      <c r="U180" s="10">
        <f t="shared" si="21"/>
        <v>3885.9746835443038</v>
      </c>
      <c r="V180" s="10">
        <f t="shared" si="22"/>
        <v>3549.0632911392404</v>
      </c>
      <c r="W180" s="10">
        <f t="shared" si="23"/>
        <v>3098.8354430379745</v>
      </c>
      <c r="X180" s="10">
        <f t="shared" si="24"/>
        <v>353.27042577675491</v>
      </c>
      <c r="Y180" s="10">
        <f t="shared" si="25"/>
        <v>322.64211737629461</v>
      </c>
    </row>
    <row r="181" spans="1:25">
      <c r="A181" t="s">
        <v>298</v>
      </c>
      <c r="B181" t="s">
        <v>228</v>
      </c>
      <c r="C181" t="s">
        <v>230</v>
      </c>
      <c r="D181">
        <v>97</v>
      </c>
      <c r="E181" s="11">
        <v>93.25</v>
      </c>
      <c r="F181" s="11">
        <f t="shared" si="18"/>
        <v>24.79</v>
      </c>
      <c r="G181" s="12">
        <f t="shared" si="19"/>
        <v>0.39774102460669625</v>
      </c>
      <c r="H181" s="12">
        <f t="shared" si="20"/>
        <v>0.500605082694635</v>
      </c>
      <c r="I181">
        <v>9.86</v>
      </c>
      <c r="J181">
        <v>2.5499999999999998</v>
      </c>
      <c r="K181">
        <v>12.379999999999999</v>
      </c>
      <c r="L181">
        <v>1.88</v>
      </c>
      <c r="M181">
        <v>26.669999999999998</v>
      </c>
      <c r="N181" s="10">
        <v>-37268.392999999996</v>
      </c>
      <c r="O181" s="10">
        <v>199645.91800000001</v>
      </c>
      <c r="P181" s="10">
        <v>34757.928</v>
      </c>
      <c r="Q181" s="10">
        <v>59923.540999999997</v>
      </c>
      <c r="R181" s="10">
        <v>259569.459</v>
      </c>
      <c r="S181" s="10">
        <v>222301.06599999999</v>
      </c>
      <c r="T181" s="10">
        <f t="shared" si="26"/>
        <v>2783.5866916890081</v>
      </c>
      <c r="U181" s="10">
        <f t="shared" si="21"/>
        <v>2410.8475174262735</v>
      </c>
      <c r="V181" s="10">
        <f t="shared" si="22"/>
        <v>2011.1864664879354</v>
      </c>
      <c r="W181" s="10">
        <f t="shared" si="23"/>
        <v>2140.9749919571045</v>
      </c>
      <c r="X181" s="10">
        <f t="shared" si="24"/>
        <v>219.16795612966123</v>
      </c>
      <c r="Y181" s="10">
        <f t="shared" si="25"/>
        <v>182.83513331708502</v>
      </c>
    </row>
    <row r="182" spans="1:25">
      <c r="A182" t="s">
        <v>296</v>
      </c>
      <c r="B182" t="s">
        <v>231</v>
      </c>
      <c r="C182" t="s">
        <v>232</v>
      </c>
      <c r="D182">
        <v>58</v>
      </c>
      <c r="E182" s="11">
        <v>58.25</v>
      </c>
      <c r="F182" s="11">
        <f t="shared" si="18"/>
        <v>15.84</v>
      </c>
      <c r="G182" s="12">
        <f t="shared" si="19"/>
        <v>0.16161616161616163</v>
      </c>
      <c r="H182" s="12">
        <f t="shared" si="20"/>
        <v>0.44191919191919193</v>
      </c>
      <c r="I182">
        <v>2.56</v>
      </c>
      <c r="J182">
        <v>4.4399999999999995</v>
      </c>
      <c r="K182">
        <v>8.84</v>
      </c>
      <c r="L182">
        <v>1.46</v>
      </c>
      <c r="M182">
        <v>17.3</v>
      </c>
      <c r="N182" s="10">
        <v>-18854.643</v>
      </c>
      <c r="O182" s="10">
        <v>123043.73699999999</v>
      </c>
      <c r="P182" s="10">
        <v>14416.228999999999</v>
      </c>
      <c r="Q182" s="10">
        <v>37222.576000000001</v>
      </c>
      <c r="R182" s="10">
        <v>160266.31299999999</v>
      </c>
      <c r="S182" s="10">
        <v>141411.67000000001</v>
      </c>
      <c r="T182" s="10">
        <f t="shared" si="26"/>
        <v>2751.3530128755365</v>
      </c>
      <c r="U182" s="10">
        <f t="shared" si="21"/>
        <v>2503.8641030042918</v>
      </c>
      <c r="V182" s="10">
        <f t="shared" si="22"/>
        <v>2180.1792446351933</v>
      </c>
      <c r="W182" s="10">
        <f t="shared" si="23"/>
        <v>2112.3388326180257</v>
      </c>
      <c r="X182" s="10">
        <f t="shared" si="24"/>
        <v>227.62400936402653</v>
      </c>
      <c r="Y182" s="10">
        <f t="shared" si="25"/>
        <v>198.19811314865393</v>
      </c>
    </row>
    <row r="183" spans="1:25">
      <c r="A183" t="s">
        <v>296</v>
      </c>
      <c r="B183" t="s">
        <v>233</v>
      </c>
      <c r="C183" t="s">
        <v>130</v>
      </c>
      <c r="D183">
        <v>44</v>
      </c>
      <c r="E183" s="11">
        <v>42.125</v>
      </c>
      <c r="F183" s="11">
        <f t="shared" si="18"/>
        <v>12.17</v>
      </c>
      <c r="G183" s="12">
        <f t="shared" si="19"/>
        <v>0.51684470008216932</v>
      </c>
      <c r="H183" s="12">
        <f t="shared" si="20"/>
        <v>0.59901396877567792</v>
      </c>
      <c r="I183">
        <v>6.29</v>
      </c>
      <c r="J183">
        <v>1</v>
      </c>
      <c r="K183">
        <v>4.88</v>
      </c>
      <c r="L183">
        <v>0.84</v>
      </c>
      <c r="M183">
        <v>13.01</v>
      </c>
      <c r="N183" s="10">
        <v>-14945.194</v>
      </c>
      <c r="O183" s="10">
        <v>86123.601999999999</v>
      </c>
      <c r="P183" s="10">
        <v>8371.92</v>
      </c>
      <c r="Q183" s="10">
        <v>25530.562000000002</v>
      </c>
      <c r="R183" s="10">
        <v>111654.164</v>
      </c>
      <c r="S183" s="10">
        <v>96708.97</v>
      </c>
      <c r="T183" s="10">
        <f t="shared" si="26"/>
        <v>2650.5439525222555</v>
      </c>
      <c r="U183" s="10">
        <f t="shared" si="21"/>
        <v>2451.8040118694362</v>
      </c>
      <c r="V183" s="10">
        <f t="shared" si="22"/>
        <v>2097.0219584569732</v>
      </c>
      <c r="W183" s="10">
        <f t="shared" si="23"/>
        <v>2044.4771988130562</v>
      </c>
      <c r="X183" s="10">
        <f t="shared" si="24"/>
        <v>222.89127380631237</v>
      </c>
      <c r="Y183" s="10">
        <f t="shared" si="25"/>
        <v>190.63835985972483</v>
      </c>
    </row>
    <row r="184" spans="1:25">
      <c r="A184" t="s">
        <v>300</v>
      </c>
      <c r="B184" t="s">
        <v>234</v>
      </c>
      <c r="C184" t="s">
        <v>235</v>
      </c>
      <c r="D184">
        <v>24</v>
      </c>
      <c r="E184" s="11">
        <v>23.625</v>
      </c>
      <c r="F184" s="11">
        <f t="shared" si="18"/>
        <v>10.19</v>
      </c>
      <c r="G184" s="12">
        <f t="shared" si="19"/>
        <v>0.13248282630029443</v>
      </c>
      <c r="H184" s="12">
        <f t="shared" si="20"/>
        <v>0.13248282630029443</v>
      </c>
      <c r="I184">
        <v>1.35</v>
      </c>
      <c r="J184">
        <v>0</v>
      </c>
      <c r="K184">
        <v>8.84</v>
      </c>
      <c r="L184">
        <v>0.4</v>
      </c>
      <c r="M184">
        <v>10.59</v>
      </c>
      <c r="N184" s="10">
        <v>-10253.696</v>
      </c>
      <c r="O184" s="10">
        <v>58508.891000000003</v>
      </c>
      <c r="P184" s="10">
        <v>9184.1859999999997</v>
      </c>
      <c r="Q184" s="10">
        <v>18201.241000000002</v>
      </c>
      <c r="R184" s="10">
        <v>76710.131999999998</v>
      </c>
      <c r="S184" s="10">
        <v>66456.436000000002</v>
      </c>
      <c r="T184" s="10">
        <f t="shared" si="26"/>
        <v>3246.9897142857144</v>
      </c>
      <c r="U184" s="10">
        <f t="shared" si="21"/>
        <v>2858.2411005291005</v>
      </c>
      <c r="V184" s="10">
        <f t="shared" si="22"/>
        <v>2424.2222222222222</v>
      </c>
      <c r="W184" s="10">
        <f t="shared" si="23"/>
        <v>2476.5668148148147</v>
      </c>
      <c r="X184" s="10">
        <f t="shared" si="24"/>
        <v>259.84010004810006</v>
      </c>
      <c r="Y184" s="10">
        <f t="shared" si="25"/>
        <v>220.38383838383837</v>
      </c>
    </row>
    <row r="185" spans="1:25">
      <c r="A185" t="s">
        <v>300</v>
      </c>
      <c r="B185" t="s">
        <v>236</v>
      </c>
      <c r="C185" t="s">
        <v>237</v>
      </c>
      <c r="D185">
        <v>19</v>
      </c>
      <c r="E185" s="11">
        <v>18.25</v>
      </c>
      <c r="F185" s="11">
        <f t="shared" si="18"/>
        <v>4.9499999999999993</v>
      </c>
      <c r="G185" s="12">
        <f t="shared" si="19"/>
        <v>0.47474747474747481</v>
      </c>
      <c r="H185" s="12">
        <f t="shared" si="20"/>
        <v>0.66666666666666674</v>
      </c>
      <c r="I185">
        <v>2.35</v>
      </c>
      <c r="J185">
        <v>0.95</v>
      </c>
      <c r="K185">
        <v>1.65</v>
      </c>
      <c r="L185">
        <v>1.2</v>
      </c>
      <c r="M185">
        <v>6.1499999999999995</v>
      </c>
      <c r="N185" s="10">
        <v>-6314.37</v>
      </c>
      <c r="O185" s="10">
        <v>46191.514000000003</v>
      </c>
      <c r="P185" s="10">
        <v>5967</v>
      </c>
      <c r="Q185" s="10">
        <v>11562.396000000001</v>
      </c>
      <c r="R185" s="10">
        <v>57753.91</v>
      </c>
      <c r="S185" s="10">
        <v>51439.54</v>
      </c>
      <c r="T185" s="10">
        <f t="shared" si="26"/>
        <v>3164.5978082191782</v>
      </c>
      <c r="U185" s="10">
        <f t="shared" si="21"/>
        <v>2837.638904109589</v>
      </c>
      <c r="V185" s="10">
        <f t="shared" si="22"/>
        <v>2491.6460273972602</v>
      </c>
      <c r="W185" s="10">
        <f t="shared" si="23"/>
        <v>2531.0418630136987</v>
      </c>
      <c r="X185" s="10">
        <f t="shared" si="24"/>
        <v>257.96717310087172</v>
      </c>
      <c r="Y185" s="10">
        <f t="shared" si="25"/>
        <v>226.51327521793274</v>
      </c>
    </row>
    <row r="186" spans="1:25">
      <c r="A186" t="s">
        <v>300</v>
      </c>
      <c r="B186" t="s">
        <v>238</v>
      </c>
      <c r="C186" t="s">
        <v>239</v>
      </c>
      <c r="D186">
        <v>27</v>
      </c>
      <c r="E186" s="11">
        <v>24.875</v>
      </c>
      <c r="F186" s="11">
        <f t="shared" si="18"/>
        <v>8.4600000000000009</v>
      </c>
      <c r="G186" s="12">
        <f t="shared" si="19"/>
        <v>0.23640661938534277</v>
      </c>
      <c r="H186" s="12">
        <f t="shared" si="20"/>
        <v>0.53546099290780136</v>
      </c>
      <c r="I186">
        <v>2</v>
      </c>
      <c r="J186">
        <v>2.5300000000000002</v>
      </c>
      <c r="K186">
        <v>3.93</v>
      </c>
      <c r="L186">
        <v>0</v>
      </c>
      <c r="M186">
        <v>8.4600000000000009</v>
      </c>
      <c r="N186" s="10">
        <v>-6902.6139999999996</v>
      </c>
      <c r="O186" s="10">
        <v>67196.92</v>
      </c>
      <c r="P186" s="10">
        <v>9483.9920000000002</v>
      </c>
      <c r="Q186" s="10">
        <v>15060.009</v>
      </c>
      <c r="R186" s="10">
        <v>82256.929000000004</v>
      </c>
      <c r="S186" s="10">
        <v>75354.315000000002</v>
      </c>
      <c r="T186" s="10">
        <f t="shared" si="26"/>
        <v>3306.8112160804021</v>
      </c>
      <c r="U186" s="10">
        <f t="shared" si="21"/>
        <v>2925.5452060301509</v>
      </c>
      <c r="V186" s="10">
        <f t="shared" si="22"/>
        <v>2648.0531859296484</v>
      </c>
      <c r="W186" s="10">
        <f t="shared" si="23"/>
        <v>2701.3837185929647</v>
      </c>
      <c r="X186" s="10">
        <f t="shared" si="24"/>
        <v>265.95865509365007</v>
      </c>
      <c r="Y186" s="10">
        <f t="shared" si="25"/>
        <v>240.73210781178622</v>
      </c>
    </row>
    <row r="187" spans="1:25">
      <c r="A187" t="s">
        <v>300</v>
      </c>
      <c r="B187" t="s">
        <v>240</v>
      </c>
      <c r="C187" t="s">
        <v>242</v>
      </c>
      <c r="D187">
        <v>24</v>
      </c>
      <c r="E187" s="11">
        <v>22.75</v>
      </c>
      <c r="F187" s="11">
        <f t="shared" si="18"/>
        <v>7.46</v>
      </c>
      <c r="G187" s="12">
        <f t="shared" si="19"/>
        <v>0.26809651474530832</v>
      </c>
      <c r="H187" s="12">
        <f t="shared" si="20"/>
        <v>0.36193029490616624</v>
      </c>
      <c r="I187">
        <v>2</v>
      </c>
      <c r="J187">
        <v>0.7</v>
      </c>
      <c r="K187">
        <v>4.76</v>
      </c>
      <c r="L187">
        <v>1.06</v>
      </c>
      <c r="M187">
        <v>8.52</v>
      </c>
      <c r="N187" s="13">
        <v>-6902.6139999999996</v>
      </c>
      <c r="O187" s="13">
        <v>67196.92</v>
      </c>
      <c r="P187" s="10"/>
      <c r="Q187" s="13">
        <v>15060.009</v>
      </c>
      <c r="R187" s="10">
        <v>82256.929000000004</v>
      </c>
      <c r="S187" s="10">
        <v>75354.315000000002</v>
      </c>
      <c r="T187" s="10">
        <f t="shared" si="26"/>
        <v>3615.689186813187</v>
      </c>
      <c r="U187" s="10">
        <f t="shared" si="21"/>
        <v>3615.689186813187</v>
      </c>
      <c r="V187" s="10">
        <f t="shared" si="22"/>
        <v>3312.2775824175824</v>
      </c>
      <c r="W187" s="10">
        <f t="shared" si="23"/>
        <v>2953.7107692307691</v>
      </c>
      <c r="X187" s="10">
        <f t="shared" si="24"/>
        <v>328.69901698301697</v>
      </c>
      <c r="Y187" s="10">
        <f t="shared" si="25"/>
        <v>301.11614385614388</v>
      </c>
    </row>
    <row r="188" spans="1:25">
      <c r="A188" t="s">
        <v>300</v>
      </c>
      <c r="B188" t="s">
        <v>240</v>
      </c>
      <c r="C188" t="s">
        <v>241</v>
      </c>
      <c r="D188">
        <v>7</v>
      </c>
      <c r="E188" s="11">
        <v>6.25</v>
      </c>
      <c r="F188" s="11">
        <f t="shared" si="18"/>
        <v>2.9</v>
      </c>
      <c r="G188" s="12">
        <f t="shared" si="19"/>
        <v>0.34482758620689657</v>
      </c>
      <c r="H188" s="12">
        <f t="shared" si="20"/>
        <v>0.65517241379310343</v>
      </c>
      <c r="I188">
        <v>1</v>
      </c>
      <c r="J188">
        <v>0.9</v>
      </c>
      <c r="K188">
        <v>1</v>
      </c>
      <c r="L188">
        <v>0</v>
      </c>
      <c r="M188">
        <v>2.9</v>
      </c>
      <c r="N188" s="13">
        <v>-1453</v>
      </c>
      <c r="O188" s="13">
        <v>28559</v>
      </c>
      <c r="P188" s="10"/>
      <c r="Q188" s="13">
        <v>2521</v>
      </c>
      <c r="R188" s="10">
        <v>31080</v>
      </c>
      <c r="S188" s="10">
        <v>29627</v>
      </c>
      <c r="T188" s="10">
        <f t="shared" si="26"/>
        <v>4972.8</v>
      </c>
      <c r="U188" s="10">
        <f t="shared" si="21"/>
        <v>4972.8</v>
      </c>
      <c r="V188" s="10">
        <f t="shared" si="22"/>
        <v>4740.32</v>
      </c>
      <c r="W188" s="10">
        <f t="shared" si="23"/>
        <v>4569.4399999999996</v>
      </c>
      <c r="X188" s="10">
        <f t="shared" si="24"/>
        <v>452.07272727272726</v>
      </c>
      <c r="Y188" s="10">
        <f t="shared" si="25"/>
        <v>430.93818181818182</v>
      </c>
    </row>
    <row r="189" spans="1:25">
      <c r="A189" t="s">
        <v>300</v>
      </c>
      <c r="B189" t="s">
        <v>243</v>
      </c>
      <c r="C189" t="s">
        <v>211</v>
      </c>
      <c r="D189">
        <v>21</v>
      </c>
      <c r="E189" s="11">
        <v>20.75</v>
      </c>
      <c r="F189" s="11">
        <f t="shared" si="18"/>
        <v>5</v>
      </c>
      <c r="G189" s="12">
        <f t="shared" si="19"/>
        <v>0.2</v>
      </c>
      <c r="H189" s="12">
        <f t="shared" si="20"/>
        <v>0.4</v>
      </c>
      <c r="I189">
        <v>1</v>
      </c>
      <c r="J189">
        <v>1</v>
      </c>
      <c r="K189">
        <v>3</v>
      </c>
      <c r="L189">
        <v>1</v>
      </c>
      <c r="M189">
        <v>6</v>
      </c>
      <c r="N189" s="10">
        <v>-18118.216</v>
      </c>
      <c r="O189" s="10">
        <v>48944.476000000002</v>
      </c>
      <c r="P189" s="10">
        <v>3566.558</v>
      </c>
      <c r="Q189" s="10">
        <v>13429.591</v>
      </c>
      <c r="R189" s="10">
        <v>62374.067000000003</v>
      </c>
      <c r="S189" s="10">
        <v>44255.851000000002</v>
      </c>
      <c r="T189" s="10">
        <f t="shared" si="26"/>
        <v>3005.9791325301208</v>
      </c>
      <c r="U189" s="10">
        <f t="shared" si="21"/>
        <v>2834.0968192771088</v>
      </c>
      <c r="V189" s="10">
        <f t="shared" si="22"/>
        <v>1960.9297831325305</v>
      </c>
      <c r="W189" s="10">
        <f t="shared" si="23"/>
        <v>2358.7699277108436</v>
      </c>
      <c r="X189" s="10">
        <f t="shared" si="24"/>
        <v>257.64516538882805</v>
      </c>
      <c r="Y189" s="10">
        <f t="shared" si="25"/>
        <v>178.26634392113914</v>
      </c>
    </row>
    <row r="190" spans="1:25">
      <c r="A190" t="s">
        <v>300</v>
      </c>
      <c r="B190" t="s">
        <v>244</v>
      </c>
      <c r="C190" t="s">
        <v>174</v>
      </c>
      <c r="D190">
        <v>28</v>
      </c>
      <c r="E190" s="11">
        <v>26.375</v>
      </c>
      <c r="F190" s="11">
        <f t="shared" si="18"/>
        <v>10.190000000000001</v>
      </c>
      <c r="G190" s="12">
        <f t="shared" si="19"/>
        <v>0.34249263984298328</v>
      </c>
      <c r="H190" s="12">
        <f t="shared" si="20"/>
        <v>0.57114818449460247</v>
      </c>
      <c r="I190">
        <v>3.49</v>
      </c>
      <c r="J190">
        <v>2.33</v>
      </c>
      <c r="K190">
        <v>4.37</v>
      </c>
      <c r="L190">
        <v>2.37</v>
      </c>
      <c r="M190">
        <v>12.560000000000002</v>
      </c>
      <c r="N190" s="10">
        <v>-11028.041999999999</v>
      </c>
      <c r="O190" s="10">
        <v>81427.664999999994</v>
      </c>
      <c r="P190" s="10">
        <v>7224</v>
      </c>
      <c r="Q190" s="10">
        <v>14987.803</v>
      </c>
      <c r="R190" s="10">
        <v>96415.467999999993</v>
      </c>
      <c r="S190" s="10">
        <v>85387.426000000007</v>
      </c>
      <c r="T190" s="10">
        <f t="shared" si="26"/>
        <v>3655.5627677725115</v>
      </c>
      <c r="U190" s="10">
        <f t="shared" si="21"/>
        <v>3381.6670331753553</v>
      </c>
      <c r="V190" s="10">
        <f t="shared" si="22"/>
        <v>2963.5422180094788</v>
      </c>
      <c r="W190" s="10">
        <f t="shared" si="23"/>
        <v>3087.3048341232225</v>
      </c>
      <c r="X190" s="10">
        <f t="shared" si="24"/>
        <v>307.42427574321414</v>
      </c>
      <c r="Y190" s="10">
        <f t="shared" si="25"/>
        <v>269.4129289099526</v>
      </c>
    </row>
    <row r="191" spans="1:25">
      <c r="A191" t="s">
        <v>297</v>
      </c>
      <c r="B191" t="s">
        <v>245</v>
      </c>
      <c r="C191" t="s">
        <v>246</v>
      </c>
      <c r="D191">
        <v>72</v>
      </c>
      <c r="E191" s="11">
        <v>71.375</v>
      </c>
      <c r="F191" s="11">
        <f t="shared" si="18"/>
        <v>16.130000000000003</v>
      </c>
      <c r="G191" s="12">
        <f t="shared" si="19"/>
        <v>6.1996280223186602E-2</v>
      </c>
      <c r="H191" s="12">
        <f t="shared" si="20"/>
        <v>0.23744575325480469</v>
      </c>
      <c r="I191">
        <v>1</v>
      </c>
      <c r="J191">
        <v>2.83</v>
      </c>
      <c r="K191">
        <v>12.3</v>
      </c>
      <c r="L191">
        <v>1.38</v>
      </c>
      <c r="M191">
        <v>17.510000000000002</v>
      </c>
      <c r="N191" s="10">
        <v>-24980.29</v>
      </c>
      <c r="O191" s="10">
        <v>137920.01800000001</v>
      </c>
      <c r="P191" s="10">
        <v>24257.112000000001</v>
      </c>
      <c r="Q191" s="10">
        <v>44004.737000000001</v>
      </c>
      <c r="R191" s="10">
        <v>181924.755</v>
      </c>
      <c r="S191" s="10">
        <v>156944.465</v>
      </c>
      <c r="T191" s="10">
        <f t="shared" si="26"/>
        <v>2548.8582136602454</v>
      </c>
      <c r="U191" s="10">
        <f t="shared" si="21"/>
        <v>2209.0037548161122</v>
      </c>
      <c r="V191" s="10">
        <f t="shared" si="22"/>
        <v>1859.0172049036778</v>
      </c>
      <c r="W191" s="10">
        <f t="shared" si="23"/>
        <v>1932.3294991243433</v>
      </c>
      <c r="X191" s="10">
        <f t="shared" si="24"/>
        <v>200.81852316510111</v>
      </c>
      <c r="Y191" s="10">
        <f t="shared" si="25"/>
        <v>169.00156408215253</v>
      </c>
    </row>
    <row r="192" spans="1:25">
      <c r="A192" t="s">
        <v>298</v>
      </c>
      <c r="B192" t="s">
        <v>245</v>
      </c>
      <c r="C192" t="s">
        <v>247</v>
      </c>
      <c r="D192">
        <v>96</v>
      </c>
      <c r="E192" s="11">
        <v>97.25</v>
      </c>
      <c r="F192" s="11">
        <f t="shared" si="18"/>
        <v>25.700000000000003</v>
      </c>
      <c r="G192" s="12">
        <f t="shared" si="19"/>
        <v>0.10505836575875487</v>
      </c>
      <c r="H192" s="12">
        <f t="shared" si="20"/>
        <v>0.17509727626459143</v>
      </c>
      <c r="I192">
        <v>2.7</v>
      </c>
      <c r="J192">
        <v>1.8</v>
      </c>
      <c r="K192">
        <v>21.200000000000003</v>
      </c>
      <c r="L192">
        <v>3.1</v>
      </c>
      <c r="M192">
        <v>28.800000000000004</v>
      </c>
      <c r="N192" s="10">
        <v>-36763.368999999999</v>
      </c>
      <c r="O192" s="10">
        <v>206883.073</v>
      </c>
      <c r="P192" s="10">
        <v>44583.983999999997</v>
      </c>
      <c r="Q192" s="10">
        <v>74791.248999999996</v>
      </c>
      <c r="R192" s="10">
        <v>281674.32199999999</v>
      </c>
      <c r="S192" s="10">
        <v>244910.95300000001</v>
      </c>
      <c r="T192" s="10">
        <f t="shared" si="26"/>
        <v>2896.3940565552698</v>
      </c>
      <c r="U192" s="10">
        <f t="shared" si="21"/>
        <v>2437.9469203084832</v>
      </c>
      <c r="V192" s="10">
        <f t="shared" si="22"/>
        <v>2059.9174190231365</v>
      </c>
      <c r="W192" s="10">
        <f t="shared" si="23"/>
        <v>2127.3323701799486</v>
      </c>
      <c r="X192" s="10">
        <f t="shared" si="24"/>
        <v>221.6315382098621</v>
      </c>
      <c r="Y192" s="10">
        <f t="shared" si="25"/>
        <v>187.26521991119424</v>
      </c>
    </row>
    <row r="193" spans="1:25">
      <c r="A193" t="s">
        <v>296</v>
      </c>
      <c r="B193" t="s">
        <v>245</v>
      </c>
      <c r="C193" t="s">
        <v>248</v>
      </c>
      <c r="D193">
        <v>46</v>
      </c>
      <c r="E193" s="11">
        <v>43.75</v>
      </c>
      <c r="F193" s="11">
        <f t="shared" si="18"/>
        <v>12.43</v>
      </c>
      <c r="G193" s="12">
        <f t="shared" si="19"/>
        <v>0.1415929203539823</v>
      </c>
      <c r="H193" s="12">
        <f t="shared" si="20"/>
        <v>0.29283990345937244</v>
      </c>
      <c r="I193">
        <v>1.76</v>
      </c>
      <c r="J193">
        <v>1.88</v>
      </c>
      <c r="K193">
        <v>8.7899999999999991</v>
      </c>
      <c r="L193">
        <v>2</v>
      </c>
      <c r="M193">
        <v>14.43</v>
      </c>
      <c r="N193" s="10">
        <v>-15828.445</v>
      </c>
      <c r="O193" s="10">
        <v>87204.668999999994</v>
      </c>
      <c r="P193" s="10">
        <v>25460.22</v>
      </c>
      <c r="Q193" s="10">
        <v>46079.648999999998</v>
      </c>
      <c r="R193" s="10">
        <v>133284.318</v>
      </c>
      <c r="S193" s="10">
        <v>117455.87300000001</v>
      </c>
      <c r="T193" s="10">
        <f t="shared" si="26"/>
        <v>3046.4986971428571</v>
      </c>
      <c r="U193" s="10">
        <f t="shared" si="21"/>
        <v>2464.5508114285713</v>
      </c>
      <c r="V193" s="10">
        <f t="shared" si="22"/>
        <v>2102.757782857143</v>
      </c>
      <c r="W193" s="10">
        <f t="shared" si="23"/>
        <v>1993.2495771428571</v>
      </c>
      <c r="X193" s="10">
        <f t="shared" si="24"/>
        <v>224.05007376623374</v>
      </c>
      <c r="Y193" s="10">
        <f t="shared" si="25"/>
        <v>191.15979844155845</v>
      </c>
    </row>
    <row r="194" spans="1:25">
      <c r="A194" t="s">
        <v>298</v>
      </c>
      <c r="B194" t="s">
        <v>245</v>
      </c>
      <c r="C194" t="s">
        <v>249</v>
      </c>
      <c r="D194">
        <v>102</v>
      </c>
      <c r="E194" s="11">
        <v>102.375</v>
      </c>
      <c r="F194" s="11">
        <f t="shared" si="18"/>
        <v>29.09</v>
      </c>
      <c r="G194" s="12">
        <f t="shared" si="19"/>
        <v>0.23031969749054659</v>
      </c>
      <c r="H194" s="12">
        <f t="shared" si="20"/>
        <v>0.41320041251289102</v>
      </c>
      <c r="I194">
        <v>6.7</v>
      </c>
      <c r="J194">
        <v>5.32</v>
      </c>
      <c r="K194">
        <v>17.07</v>
      </c>
      <c r="L194">
        <v>0.75</v>
      </c>
      <c r="M194">
        <v>29.84</v>
      </c>
      <c r="N194" s="10">
        <v>-34189.569000000003</v>
      </c>
      <c r="O194" s="10">
        <v>223012.70300000001</v>
      </c>
      <c r="P194" s="10">
        <v>35379.383999999998</v>
      </c>
      <c r="Q194" s="10">
        <v>65364.853000000003</v>
      </c>
      <c r="R194" s="10">
        <v>288377.55599999998</v>
      </c>
      <c r="S194" s="10">
        <v>254187.98699999999</v>
      </c>
      <c r="T194" s="10">
        <f t="shared" si="26"/>
        <v>2816.8747838827835</v>
      </c>
      <c r="U194" s="10">
        <f t="shared" si="21"/>
        <v>2471.2886153846152</v>
      </c>
      <c r="V194" s="10">
        <f t="shared" si="22"/>
        <v>2137.3245714285713</v>
      </c>
      <c r="W194" s="10">
        <f t="shared" si="23"/>
        <v>2178.3902612942616</v>
      </c>
      <c r="X194" s="10">
        <f t="shared" si="24"/>
        <v>224.6626013986014</v>
      </c>
      <c r="Y194" s="10">
        <f t="shared" si="25"/>
        <v>194.30223376623374</v>
      </c>
    </row>
    <row r="195" spans="1:25">
      <c r="A195" t="s">
        <v>300</v>
      </c>
      <c r="B195" t="s">
        <v>245</v>
      </c>
      <c r="C195" t="s">
        <v>250</v>
      </c>
      <c r="D195">
        <v>17</v>
      </c>
      <c r="E195" s="11">
        <v>16.25</v>
      </c>
      <c r="F195" s="11">
        <f t="shared" si="18"/>
        <v>5.13</v>
      </c>
      <c r="G195" s="12">
        <f t="shared" si="19"/>
        <v>0.17543859649122809</v>
      </c>
      <c r="H195" s="12">
        <f t="shared" si="20"/>
        <v>0.27290448343079921</v>
      </c>
      <c r="I195">
        <v>0.9</v>
      </c>
      <c r="J195">
        <v>0.5</v>
      </c>
      <c r="K195">
        <v>3.73</v>
      </c>
      <c r="L195">
        <v>0.52</v>
      </c>
      <c r="M195">
        <v>5.65</v>
      </c>
      <c r="N195" s="10">
        <v>-4560.942</v>
      </c>
      <c r="O195" s="10">
        <v>38252.428</v>
      </c>
      <c r="P195" s="10">
        <v>3369.828</v>
      </c>
      <c r="Q195" s="10">
        <v>8561.8850000000002</v>
      </c>
      <c r="R195" s="10">
        <v>46814.313000000002</v>
      </c>
      <c r="S195" s="10">
        <v>42253.370999999999</v>
      </c>
      <c r="T195" s="10">
        <f t="shared" si="26"/>
        <v>2880.8807999999999</v>
      </c>
      <c r="U195" s="10">
        <f t="shared" si="21"/>
        <v>2673.5067692307694</v>
      </c>
      <c r="V195" s="10">
        <f t="shared" si="22"/>
        <v>2392.8334153846154</v>
      </c>
      <c r="W195" s="10">
        <f t="shared" si="23"/>
        <v>2353.9955692307694</v>
      </c>
      <c r="X195" s="10">
        <f t="shared" si="24"/>
        <v>243.04606993006993</v>
      </c>
      <c r="Y195" s="10">
        <f t="shared" si="25"/>
        <v>217.5303104895105</v>
      </c>
    </row>
    <row r="196" spans="1:25">
      <c r="A196" t="s">
        <v>296</v>
      </c>
      <c r="B196" t="s">
        <v>251</v>
      </c>
      <c r="C196" t="s">
        <v>252</v>
      </c>
      <c r="D196">
        <v>37</v>
      </c>
      <c r="E196" s="11">
        <v>34.375</v>
      </c>
      <c r="F196" s="11">
        <f t="shared" si="18"/>
        <v>12</v>
      </c>
      <c r="G196" s="12">
        <f t="shared" si="19"/>
        <v>0.41416666666666674</v>
      </c>
      <c r="H196" s="12">
        <f t="shared" si="20"/>
        <v>0.41416666666666674</v>
      </c>
      <c r="I196">
        <v>4.9700000000000006</v>
      </c>
      <c r="J196">
        <v>0</v>
      </c>
      <c r="K196">
        <v>7.0299999999999994</v>
      </c>
      <c r="L196">
        <v>0.5</v>
      </c>
      <c r="M196">
        <v>12.5</v>
      </c>
      <c r="N196" s="10">
        <v>-13145.886</v>
      </c>
      <c r="O196" s="10">
        <v>90016.85</v>
      </c>
      <c r="P196" s="10">
        <v>15399.147999999999</v>
      </c>
      <c r="Q196" s="10">
        <v>26480.49</v>
      </c>
      <c r="R196" s="10">
        <v>116497.34</v>
      </c>
      <c r="S196" s="10">
        <v>103351.454</v>
      </c>
      <c r="T196" s="10">
        <f t="shared" si="26"/>
        <v>3389.0135272727271</v>
      </c>
      <c r="U196" s="10">
        <f t="shared" si="21"/>
        <v>2941.0383127272726</v>
      </c>
      <c r="V196" s="10">
        <f t="shared" si="22"/>
        <v>2558.6125381818183</v>
      </c>
      <c r="W196" s="10">
        <f t="shared" si="23"/>
        <v>2618.672</v>
      </c>
      <c r="X196" s="10">
        <f t="shared" si="24"/>
        <v>267.36711933884294</v>
      </c>
      <c r="Y196" s="10">
        <f t="shared" si="25"/>
        <v>232.60113983471075</v>
      </c>
    </row>
    <row r="197" spans="1:25">
      <c r="A197" t="s">
        <v>300</v>
      </c>
      <c r="B197" t="s">
        <v>253</v>
      </c>
      <c r="C197" t="s">
        <v>254</v>
      </c>
      <c r="D197">
        <v>1</v>
      </c>
      <c r="E197" s="11">
        <v>1</v>
      </c>
      <c r="F197" s="11">
        <f t="shared" si="18"/>
        <v>1.0900000000000001</v>
      </c>
      <c r="G197" s="12">
        <f t="shared" si="19"/>
        <v>0.21100917431192659</v>
      </c>
      <c r="H197" s="12">
        <f t="shared" si="20"/>
        <v>0.39449541284403672</v>
      </c>
      <c r="I197" s="11">
        <v>0.23</v>
      </c>
      <c r="J197" s="11">
        <v>0.2</v>
      </c>
      <c r="K197" s="11">
        <v>0.66</v>
      </c>
      <c r="L197" s="11">
        <v>0.3</v>
      </c>
      <c r="M197" s="11">
        <v>1.3900000000000001</v>
      </c>
      <c r="N197" s="10">
        <v>0</v>
      </c>
      <c r="O197" s="10">
        <v>12551</v>
      </c>
      <c r="P197" s="10"/>
      <c r="Q197" s="10">
        <v>44</v>
      </c>
      <c r="R197" s="10">
        <v>12595</v>
      </c>
      <c r="S197" s="10">
        <v>12595</v>
      </c>
      <c r="T197" s="10">
        <f t="shared" si="26"/>
        <v>12595</v>
      </c>
      <c r="U197" s="10">
        <f t="shared" si="21"/>
        <v>12595</v>
      </c>
      <c r="V197" s="10">
        <f t="shared" si="22"/>
        <v>12595</v>
      </c>
      <c r="W197" s="10">
        <f t="shared" si="23"/>
        <v>12551</v>
      </c>
      <c r="X197" s="10">
        <f t="shared" si="24"/>
        <v>1145</v>
      </c>
      <c r="Y197" s="10">
        <f t="shared" si="25"/>
        <v>1145</v>
      </c>
    </row>
    <row r="198" spans="1:25">
      <c r="A198" t="s">
        <v>300</v>
      </c>
      <c r="B198" t="s">
        <v>255</v>
      </c>
      <c r="C198" t="s">
        <v>256</v>
      </c>
      <c r="D198">
        <v>29</v>
      </c>
      <c r="E198" s="11">
        <v>27.875</v>
      </c>
      <c r="F198" s="11">
        <f t="shared" si="18"/>
        <v>8.5</v>
      </c>
      <c r="G198" s="12">
        <f t="shared" si="19"/>
        <v>0.35294117647058826</v>
      </c>
      <c r="H198" s="12">
        <f t="shared" si="20"/>
        <v>0.47058823529411764</v>
      </c>
      <c r="I198" s="11">
        <v>3</v>
      </c>
      <c r="J198" s="11">
        <v>1</v>
      </c>
      <c r="K198" s="11">
        <v>4.5</v>
      </c>
      <c r="L198" s="11">
        <v>1.75</v>
      </c>
      <c r="M198" s="11">
        <v>10.25</v>
      </c>
      <c r="N198" s="10">
        <v>-14917.630999999999</v>
      </c>
      <c r="O198" s="10">
        <v>69514.350000000006</v>
      </c>
      <c r="P198" s="10">
        <v>9711.4320000000007</v>
      </c>
      <c r="Q198" s="10">
        <v>20603.652999999998</v>
      </c>
      <c r="R198" s="10">
        <v>90118.002999999997</v>
      </c>
      <c r="S198" s="10">
        <v>75200.372000000003</v>
      </c>
      <c r="T198" s="10">
        <f t="shared" si="26"/>
        <v>3232.9328430493274</v>
      </c>
      <c r="U198" s="10">
        <f t="shared" si="21"/>
        <v>2884.5406636771299</v>
      </c>
      <c r="V198" s="10">
        <f t="shared" si="22"/>
        <v>2349.3790134529149</v>
      </c>
      <c r="W198" s="10">
        <f t="shared" si="23"/>
        <v>2493.7883408071752</v>
      </c>
      <c r="X198" s="10">
        <f t="shared" si="24"/>
        <v>262.23096942519362</v>
      </c>
      <c r="Y198" s="10">
        <f t="shared" si="25"/>
        <v>213.57991031390137</v>
      </c>
    </row>
    <row r="199" spans="1:25">
      <c r="A199" t="s">
        <v>300</v>
      </c>
      <c r="B199" t="s">
        <v>257</v>
      </c>
      <c r="C199" s="48" t="s">
        <v>258</v>
      </c>
      <c r="D199">
        <v>8</v>
      </c>
      <c r="E199" s="11">
        <v>5.5</v>
      </c>
      <c r="F199" s="11">
        <f t="shared" si="18"/>
        <v>1.4000000000000001</v>
      </c>
      <c r="G199" s="12">
        <f t="shared" si="19"/>
        <v>0</v>
      </c>
      <c r="H199" s="12">
        <f t="shared" si="20"/>
        <v>0.14285714285714285</v>
      </c>
      <c r="I199" s="11">
        <v>0</v>
      </c>
      <c r="J199" s="11">
        <v>0.2</v>
      </c>
      <c r="K199" s="11">
        <v>1.2000000000000002</v>
      </c>
      <c r="L199" s="11">
        <v>0</v>
      </c>
      <c r="M199" s="11">
        <v>1.4000000000000001</v>
      </c>
      <c r="T199" s="10">
        <f t="shared" si="26"/>
        <v>0</v>
      </c>
      <c r="U199" s="10">
        <f t="shared" si="21"/>
        <v>0</v>
      </c>
      <c r="V199" s="10">
        <f t="shared" si="22"/>
        <v>0</v>
      </c>
      <c r="W199" s="10">
        <f t="shared" si="23"/>
        <v>0</v>
      </c>
      <c r="X199" s="10">
        <f t="shared" si="24"/>
        <v>0</v>
      </c>
      <c r="Y199" s="10">
        <f t="shared" si="25"/>
        <v>0</v>
      </c>
    </row>
    <row r="200" spans="1:25">
      <c r="A200" t="s">
        <v>296</v>
      </c>
      <c r="B200" t="s">
        <v>257</v>
      </c>
      <c r="C200" t="s">
        <v>259</v>
      </c>
      <c r="D200">
        <v>36</v>
      </c>
      <c r="E200" s="11">
        <v>31.875</v>
      </c>
      <c r="F200" s="11">
        <f t="shared" ref="F200:F224" si="27">+I200+J200+K200</f>
        <v>12.92</v>
      </c>
      <c r="G200" s="12">
        <f t="shared" ref="G200:G210" si="28">+I200/(I200+J200+K200)</f>
        <v>0.19582043343653252</v>
      </c>
      <c r="H200" s="12">
        <f t="shared" ref="H200:H224" si="29">+(I200+J200)/F200</f>
        <v>0.56424148606811142</v>
      </c>
      <c r="I200" s="11">
        <v>2.5300000000000002</v>
      </c>
      <c r="J200" s="11">
        <v>4.76</v>
      </c>
      <c r="K200" s="11">
        <v>5.63</v>
      </c>
      <c r="L200" s="11">
        <v>0.69</v>
      </c>
      <c r="M200" s="11">
        <v>13.61</v>
      </c>
      <c r="N200" s="10">
        <v>-11976.82</v>
      </c>
      <c r="O200" s="10">
        <v>91872.826000000001</v>
      </c>
      <c r="P200" s="10">
        <v>10958.628000000001</v>
      </c>
      <c r="Q200" s="10">
        <v>20665.794999999998</v>
      </c>
      <c r="R200" s="10">
        <v>112538.621</v>
      </c>
      <c r="S200" s="10">
        <v>100561.80100000001</v>
      </c>
      <c r="T200" s="10">
        <f t="shared" si="26"/>
        <v>3530.6234039215688</v>
      </c>
      <c r="U200" s="10">
        <f t="shared" ref="U200:U224" si="30">+(R200-P200)/E200</f>
        <v>3186.8233098039218</v>
      </c>
      <c r="V200" s="10">
        <f t="shared" ref="V200:V224" si="31">+(S200-P200)/E200</f>
        <v>2811.0799372549022</v>
      </c>
      <c r="W200" s="10">
        <f t="shared" ref="W200:W224" si="32">+O200/E200</f>
        <v>2882.2847372549022</v>
      </c>
      <c r="X200" s="10">
        <f t="shared" ref="X200:X224" si="33">+U200/$X$1</f>
        <v>289.71120998217469</v>
      </c>
      <c r="Y200" s="10">
        <f t="shared" ref="Y200:Y224" si="34">+V200/$X$1</f>
        <v>255.55272156862748</v>
      </c>
    </row>
    <row r="201" spans="1:25">
      <c r="A201" t="s">
        <v>299</v>
      </c>
      <c r="B201" t="s">
        <v>257</v>
      </c>
      <c r="C201" t="s">
        <v>260</v>
      </c>
      <c r="D201">
        <v>186</v>
      </c>
      <c r="E201" s="11">
        <v>173.375</v>
      </c>
      <c r="F201" s="11">
        <f t="shared" si="27"/>
        <v>49.11</v>
      </c>
      <c r="G201" s="12">
        <f t="shared" si="28"/>
        <v>0.32152311138261047</v>
      </c>
      <c r="H201" s="12">
        <f t="shared" si="29"/>
        <v>0.66687029118305841</v>
      </c>
      <c r="I201" s="11">
        <v>15.790000000000001</v>
      </c>
      <c r="J201" s="11">
        <v>16.96</v>
      </c>
      <c r="K201" s="11">
        <v>16.36</v>
      </c>
      <c r="L201" s="11">
        <v>3.01</v>
      </c>
      <c r="M201" s="11">
        <v>52.12</v>
      </c>
      <c r="N201" s="10">
        <v>-68191.357999999993</v>
      </c>
      <c r="O201" s="10">
        <v>375300.71799999999</v>
      </c>
      <c r="P201" s="10">
        <v>65123.728000000003</v>
      </c>
      <c r="Q201" s="10">
        <v>108046.129</v>
      </c>
      <c r="R201" s="10">
        <v>483346.84700000001</v>
      </c>
      <c r="S201" s="10">
        <v>415155.489</v>
      </c>
      <c r="T201" s="10">
        <f t="shared" si="26"/>
        <v>2787.8693410237925</v>
      </c>
      <c r="U201" s="10">
        <f t="shared" si="30"/>
        <v>2412.2458197548667</v>
      </c>
      <c r="V201" s="10">
        <f t="shared" si="31"/>
        <v>2018.9286863734678</v>
      </c>
      <c r="W201" s="10">
        <f t="shared" si="32"/>
        <v>2164.6760951694305</v>
      </c>
      <c r="X201" s="10">
        <f t="shared" si="33"/>
        <v>219.29507452316969</v>
      </c>
      <c r="Y201" s="10">
        <f t="shared" si="34"/>
        <v>183.53897148849708</v>
      </c>
    </row>
    <row r="202" spans="1:25">
      <c r="A202" t="s">
        <v>300</v>
      </c>
      <c r="B202" t="s">
        <v>261</v>
      </c>
      <c r="C202" t="s">
        <v>262</v>
      </c>
      <c r="D202">
        <v>5</v>
      </c>
      <c r="E202" s="11">
        <v>5</v>
      </c>
      <c r="F202" s="11">
        <f t="shared" si="27"/>
        <v>1.73</v>
      </c>
      <c r="G202" s="12">
        <f t="shared" si="28"/>
        <v>0</v>
      </c>
      <c r="H202" s="12">
        <f t="shared" si="29"/>
        <v>0.13294797687861273</v>
      </c>
      <c r="I202" s="11">
        <v>0</v>
      </c>
      <c r="J202" s="11">
        <v>0.23</v>
      </c>
      <c r="K202" s="11">
        <v>1.5</v>
      </c>
      <c r="L202" s="11">
        <v>0</v>
      </c>
      <c r="M202" s="11">
        <v>1.73</v>
      </c>
      <c r="N202" s="10">
        <v>-1578.779</v>
      </c>
      <c r="O202" s="10">
        <v>14494.166999999999</v>
      </c>
      <c r="P202" s="10">
        <v>1501.5239999999999</v>
      </c>
      <c r="Q202" s="10">
        <v>2175.83</v>
      </c>
      <c r="R202" s="10">
        <v>16669.996999999999</v>
      </c>
      <c r="S202" s="10">
        <v>15091.218000000001</v>
      </c>
      <c r="T202" s="10">
        <f t="shared" ref="T202:T223" si="35">+R202/E202</f>
        <v>3333.9993999999997</v>
      </c>
      <c r="U202" s="10">
        <f t="shared" si="30"/>
        <v>3033.6945999999998</v>
      </c>
      <c r="V202" s="10">
        <f t="shared" si="31"/>
        <v>2717.9388000000004</v>
      </c>
      <c r="W202" s="10">
        <f t="shared" si="32"/>
        <v>2898.8334</v>
      </c>
      <c r="X202" s="10">
        <f t="shared" si="33"/>
        <v>275.79041818181815</v>
      </c>
      <c r="Y202" s="10">
        <f t="shared" si="34"/>
        <v>247.08534545454549</v>
      </c>
    </row>
    <row r="203" spans="1:25">
      <c r="A203" t="s">
        <v>298</v>
      </c>
      <c r="B203" t="s">
        <v>261</v>
      </c>
      <c r="C203" t="s">
        <v>263</v>
      </c>
      <c r="D203">
        <v>98</v>
      </c>
      <c r="E203" s="11">
        <v>95.625</v>
      </c>
      <c r="F203" s="11">
        <f t="shared" si="27"/>
        <v>28.130000000000003</v>
      </c>
      <c r="G203" s="12">
        <f t="shared" si="28"/>
        <v>0.1066477070742979</v>
      </c>
      <c r="H203" s="12">
        <f t="shared" si="29"/>
        <v>0.24884464984002841</v>
      </c>
      <c r="I203" s="11">
        <v>3</v>
      </c>
      <c r="J203" s="11">
        <v>4</v>
      </c>
      <c r="K203" s="11">
        <v>21.130000000000003</v>
      </c>
      <c r="L203" s="11">
        <v>2.85</v>
      </c>
      <c r="M203" s="11">
        <v>30.980000000000004</v>
      </c>
      <c r="N203" s="10">
        <v>-29847.976999999999</v>
      </c>
      <c r="O203" s="10">
        <v>221196.35800000001</v>
      </c>
      <c r="P203" s="10">
        <v>34750.703999999998</v>
      </c>
      <c r="Q203" s="10">
        <v>59746.987999999998</v>
      </c>
      <c r="R203" s="10">
        <v>280943.34600000002</v>
      </c>
      <c r="S203" s="10">
        <v>251095.36900000001</v>
      </c>
      <c r="T203" s="10">
        <f t="shared" si="35"/>
        <v>2937.9696313725494</v>
      </c>
      <c r="U203" s="10">
        <f t="shared" si="30"/>
        <v>2574.5635764705885</v>
      </c>
      <c r="V203" s="10">
        <f t="shared" si="31"/>
        <v>2262.4278692810458</v>
      </c>
      <c r="W203" s="10">
        <f t="shared" si="32"/>
        <v>2313.1645281045753</v>
      </c>
      <c r="X203" s="10">
        <f t="shared" si="33"/>
        <v>234.05123422459894</v>
      </c>
      <c r="Y203" s="10">
        <f t="shared" si="34"/>
        <v>205.67526084373142</v>
      </c>
    </row>
    <row r="204" spans="1:25">
      <c r="A204" t="s">
        <v>297</v>
      </c>
      <c r="B204" t="s">
        <v>264</v>
      </c>
      <c r="C204" t="s">
        <v>265</v>
      </c>
      <c r="D204">
        <v>72</v>
      </c>
      <c r="E204" s="11">
        <v>72.75</v>
      </c>
      <c r="F204" s="11">
        <f t="shared" si="27"/>
        <v>21.09</v>
      </c>
      <c r="G204" s="12">
        <f t="shared" si="28"/>
        <v>0.24940730203888101</v>
      </c>
      <c r="H204" s="12">
        <f t="shared" si="29"/>
        <v>0.45139876718824085</v>
      </c>
      <c r="I204" s="11">
        <v>5.2600000000000007</v>
      </c>
      <c r="J204" s="11">
        <v>4.26</v>
      </c>
      <c r="K204" s="11">
        <v>11.57</v>
      </c>
      <c r="L204" s="11">
        <v>0.56000000000000005</v>
      </c>
      <c r="M204" s="11">
        <v>21.65</v>
      </c>
      <c r="N204" s="10">
        <v>-31670.602999999999</v>
      </c>
      <c r="O204" s="10">
        <v>151025.337</v>
      </c>
      <c r="P204" s="10">
        <v>11545</v>
      </c>
      <c r="Q204" s="10">
        <v>39637.186999999998</v>
      </c>
      <c r="R204" s="10">
        <v>190662.524</v>
      </c>
      <c r="S204" s="10">
        <v>158991.921</v>
      </c>
      <c r="T204" s="10">
        <f t="shared" si="35"/>
        <v>2620.79070790378</v>
      </c>
      <c r="U204" s="10">
        <f t="shared" si="30"/>
        <v>2462.0965498281789</v>
      </c>
      <c r="V204" s="10">
        <f t="shared" si="31"/>
        <v>2026.7618006872854</v>
      </c>
      <c r="W204" s="10">
        <f t="shared" si="32"/>
        <v>2075.9496494845362</v>
      </c>
      <c r="X204" s="10">
        <f t="shared" si="33"/>
        <v>223.82695907528898</v>
      </c>
      <c r="Y204" s="10">
        <f t="shared" si="34"/>
        <v>184.25107278975321</v>
      </c>
    </row>
    <row r="205" spans="1:25">
      <c r="A205" t="s">
        <v>296</v>
      </c>
      <c r="B205" t="s">
        <v>264</v>
      </c>
      <c r="C205" t="s">
        <v>266</v>
      </c>
      <c r="D205">
        <v>58</v>
      </c>
      <c r="E205" s="11">
        <v>57.5</v>
      </c>
      <c r="F205" s="11">
        <f t="shared" si="27"/>
        <v>14.39</v>
      </c>
      <c r="G205" s="12">
        <f t="shared" si="28"/>
        <v>0.16608756080611536</v>
      </c>
      <c r="H205" s="12">
        <f t="shared" si="29"/>
        <v>0.44127866574009733</v>
      </c>
      <c r="I205" s="11">
        <v>2.39</v>
      </c>
      <c r="J205" s="11">
        <v>3.9600000000000004</v>
      </c>
      <c r="K205" s="11">
        <v>8.0399999999999991</v>
      </c>
      <c r="L205" s="11">
        <v>0</v>
      </c>
      <c r="M205" s="11">
        <v>14.39</v>
      </c>
      <c r="N205" s="10">
        <v>-19854.766</v>
      </c>
      <c r="O205" s="10">
        <v>75777.917000000001</v>
      </c>
      <c r="P205" s="10">
        <v>552</v>
      </c>
      <c r="Q205" s="10">
        <v>18910.382000000001</v>
      </c>
      <c r="R205" s="10">
        <v>94688.298999999999</v>
      </c>
      <c r="S205" s="10">
        <v>74833.532999999996</v>
      </c>
      <c r="T205" s="10">
        <f t="shared" si="35"/>
        <v>1646.7530260869564</v>
      </c>
      <c r="U205" s="10">
        <f t="shared" si="30"/>
        <v>1637.1530260869565</v>
      </c>
      <c r="V205" s="10">
        <f t="shared" si="31"/>
        <v>1291.8527478260869</v>
      </c>
      <c r="W205" s="10">
        <f t="shared" si="32"/>
        <v>1317.8768173913043</v>
      </c>
      <c r="X205" s="10">
        <f t="shared" si="33"/>
        <v>148.83209328063242</v>
      </c>
      <c r="Y205" s="10">
        <f t="shared" si="34"/>
        <v>117.44115889328063</v>
      </c>
    </row>
    <row r="206" spans="1:25">
      <c r="A206" t="s">
        <v>298</v>
      </c>
      <c r="B206" t="s">
        <v>267</v>
      </c>
      <c r="C206" t="s">
        <v>268</v>
      </c>
      <c r="D206">
        <v>118</v>
      </c>
      <c r="E206" s="11">
        <v>118.5</v>
      </c>
      <c r="F206" s="11">
        <f t="shared" si="27"/>
        <v>31.57</v>
      </c>
      <c r="G206" s="12">
        <f t="shared" si="28"/>
        <v>0.18181818181818182</v>
      </c>
      <c r="H206" s="12">
        <f t="shared" si="29"/>
        <v>0.30535318340196388</v>
      </c>
      <c r="I206" s="11">
        <v>5.74</v>
      </c>
      <c r="J206" s="11">
        <v>3.9</v>
      </c>
      <c r="K206" s="11">
        <v>21.93</v>
      </c>
      <c r="L206" s="11">
        <v>2.75</v>
      </c>
      <c r="M206" s="11">
        <v>34.32</v>
      </c>
      <c r="N206" s="10">
        <v>-35736.173999999999</v>
      </c>
      <c r="O206" s="10">
        <v>204902.386</v>
      </c>
      <c r="P206" s="10">
        <v>14424.06</v>
      </c>
      <c r="Q206" s="10">
        <v>42222.906000000003</v>
      </c>
      <c r="R206" s="10">
        <v>247125.29199999999</v>
      </c>
      <c r="S206" s="10">
        <v>211389.11799999999</v>
      </c>
      <c r="T206" s="10">
        <f t="shared" si="35"/>
        <v>2085.4455021097046</v>
      </c>
      <c r="U206" s="10">
        <f t="shared" si="30"/>
        <v>1963.7234767932489</v>
      </c>
      <c r="V206" s="10">
        <f t="shared" si="31"/>
        <v>1662.152388185654</v>
      </c>
      <c r="W206" s="10">
        <f t="shared" si="32"/>
        <v>1729.13405907173</v>
      </c>
      <c r="X206" s="10">
        <f t="shared" si="33"/>
        <v>178.52031607211353</v>
      </c>
      <c r="Y206" s="10">
        <f t="shared" si="34"/>
        <v>151.10476256233218</v>
      </c>
    </row>
    <row r="207" spans="1:25">
      <c r="A207" t="s">
        <v>298</v>
      </c>
      <c r="B207" t="s">
        <v>267</v>
      </c>
      <c r="C207" t="s">
        <v>269</v>
      </c>
      <c r="D207">
        <v>119</v>
      </c>
      <c r="E207" s="11">
        <v>120</v>
      </c>
      <c r="F207" s="11">
        <f t="shared" si="27"/>
        <v>33.06</v>
      </c>
      <c r="G207" s="12">
        <f t="shared" si="28"/>
        <v>0.25710828796128249</v>
      </c>
      <c r="H207" s="12">
        <f t="shared" si="29"/>
        <v>0.5849969751966122</v>
      </c>
      <c r="I207" s="11">
        <v>8.5</v>
      </c>
      <c r="J207" s="11">
        <v>10.84</v>
      </c>
      <c r="K207" s="11">
        <v>13.72</v>
      </c>
      <c r="L207" s="11">
        <v>2</v>
      </c>
      <c r="M207" s="11">
        <v>35.06</v>
      </c>
      <c r="N207" s="10">
        <v>-43125.851000000002</v>
      </c>
      <c r="O207" s="10">
        <v>241576.09400000001</v>
      </c>
      <c r="P207" s="10">
        <v>31700.58</v>
      </c>
      <c r="Q207" s="10">
        <v>67076.764999999999</v>
      </c>
      <c r="R207" s="10">
        <v>308652.859</v>
      </c>
      <c r="S207" s="10">
        <v>265527.00799999997</v>
      </c>
      <c r="T207" s="10">
        <f t="shared" si="35"/>
        <v>2572.1071583333332</v>
      </c>
      <c r="U207" s="10">
        <f t="shared" si="30"/>
        <v>2307.9356583333333</v>
      </c>
      <c r="V207" s="10">
        <f t="shared" si="31"/>
        <v>1948.5535666666663</v>
      </c>
      <c r="W207" s="10">
        <f t="shared" si="32"/>
        <v>2013.1341166666668</v>
      </c>
      <c r="X207" s="10">
        <f t="shared" si="33"/>
        <v>209.81233257575758</v>
      </c>
      <c r="Y207" s="10">
        <f t="shared" si="34"/>
        <v>177.1412333333333</v>
      </c>
    </row>
    <row r="208" spans="1:25">
      <c r="A208" t="s">
        <v>296</v>
      </c>
      <c r="B208" t="s">
        <v>267</v>
      </c>
      <c r="C208" t="s">
        <v>270</v>
      </c>
      <c r="D208">
        <v>59</v>
      </c>
      <c r="E208" s="11">
        <v>60.25</v>
      </c>
      <c r="F208" s="11">
        <f t="shared" si="27"/>
        <v>19.920000000000002</v>
      </c>
      <c r="G208" s="12">
        <f t="shared" si="28"/>
        <v>0.17821285140562246</v>
      </c>
      <c r="H208" s="12">
        <f t="shared" si="29"/>
        <v>0.48744979919678716</v>
      </c>
      <c r="I208" s="11">
        <v>3.55</v>
      </c>
      <c r="J208" s="11">
        <v>6.16</v>
      </c>
      <c r="K208" s="11">
        <v>10.210000000000001</v>
      </c>
      <c r="L208" s="11">
        <v>1.79</v>
      </c>
      <c r="M208" s="11">
        <v>21.71</v>
      </c>
      <c r="N208" s="10">
        <v>-46647.084999999999</v>
      </c>
      <c r="O208" s="10">
        <v>234841.09899999999</v>
      </c>
      <c r="P208" s="10">
        <v>18609.082999999999</v>
      </c>
      <c r="Q208" s="10">
        <v>48106.728999999999</v>
      </c>
      <c r="R208" s="10">
        <v>282947.82799999998</v>
      </c>
      <c r="S208" s="10">
        <v>236300.74299999999</v>
      </c>
      <c r="T208" s="10">
        <f t="shared" si="35"/>
        <v>4696.2295103734432</v>
      </c>
      <c r="U208" s="10">
        <f t="shared" si="30"/>
        <v>4387.365062240664</v>
      </c>
      <c r="V208" s="10">
        <f t="shared" si="31"/>
        <v>3613.1395850622403</v>
      </c>
      <c r="W208" s="10">
        <f t="shared" si="32"/>
        <v>3897.7775767634853</v>
      </c>
      <c r="X208" s="10">
        <f t="shared" si="33"/>
        <v>398.85136929460583</v>
      </c>
      <c r="Y208" s="10">
        <f t="shared" si="34"/>
        <v>328.46723500565821</v>
      </c>
    </row>
    <row r="209" spans="1:25">
      <c r="A209" t="s">
        <v>298</v>
      </c>
      <c r="B209" t="s">
        <v>267</v>
      </c>
      <c r="C209" t="s">
        <v>61</v>
      </c>
      <c r="D209">
        <v>117</v>
      </c>
      <c r="E209" s="11">
        <v>118.125</v>
      </c>
      <c r="F209" s="11">
        <f t="shared" si="27"/>
        <v>31.299999999999997</v>
      </c>
      <c r="G209" s="12">
        <f t="shared" si="28"/>
        <v>0.2111821086261981</v>
      </c>
      <c r="H209" s="12">
        <f t="shared" si="29"/>
        <v>0.35495207667731632</v>
      </c>
      <c r="I209" s="11">
        <v>6.61</v>
      </c>
      <c r="J209" s="11">
        <v>4.5</v>
      </c>
      <c r="K209" s="11">
        <v>20.189999999999998</v>
      </c>
      <c r="L209" s="11">
        <v>2.75</v>
      </c>
      <c r="M209" s="11">
        <v>34.049999999999997</v>
      </c>
      <c r="N209" s="10">
        <v>-23582.597000000002</v>
      </c>
      <c r="O209" s="10">
        <v>156770.54500000001</v>
      </c>
      <c r="P209" s="10">
        <v>39551.315999999999</v>
      </c>
      <c r="Q209" s="10">
        <v>68272.206000000006</v>
      </c>
      <c r="R209" s="10">
        <v>225042.75099999999</v>
      </c>
      <c r="S209" s="10">
        <v>201460.15400000001</v>
      </c>
      <c r="T209" s="10">
        <f t="shared" si="35"/>
        <v>1905.1238179894178</v>
      </c>
      <c r="U209" s="10">
        <f t="shared" si="30"/>
        <v>1570.2978624338625</v>
      </c>
      <c r="V209" s="10">
        <f t="shared" si="31"/>
        <v>1370.6568296296298</v>
      </c>
      <c r="W209" s="10">
        <f t="shared" si="32"/>
        <v>1327.1580529100531</v>
      </c>
      <c r="X209" s="10">
        <f t="shared" si="33"/>
        <v>142.75435113035113</v>
      </c>
      <c r="Y209" s="10">
        <f t="shared" si="34"/>
        <v>124.60516632996634</v>
      </c>
    </row>
    <row r="210" spans="1:25">
      <c r="A210" t="s">
        <v>299</v>
      </c>
      <c r="B210" t="s">
        <v>267</v>
      </c>
      <c r="C210" t="s">
        <v>271</v>
      </c>
      <c r="D210">
        <v>125</v>
      </c>
      <c r="E210" s="11">
        <v>126.625</v>
      </c>
      <c r="F210" s="11">
        <f t="shared" si="27"/>
        <v>35.57</v>
      </c>
      <c r="G210" s="12">
        <f t="shared" si="28"/>
        <v>0.36350857464155184</v>
      </c>
      <c r="H210" s="12">
        <f t="shared" si="29"/>
        <v>0.69693561990441377</v>
      </c>
      <c r="I210" s="11">
        <v>12.93</v>
      </c>
      <c r="J210" s="11">
        <v>11.859999999999998</v>
      </c>
      <c r="K210" s="11">
        <v>10.780000000000001</v>
      </c>
      <c r="L210" s="11">
        <v>2.5</v>
      </c>
      <c r="M210" s="11">
        <v>38.07</v>
      </c>
      <c r="N210" s="10">
        <v>-45509.156000000003</v>
      </c>
      <c r="O210" s="10">
        <v>272499.44099999999</v>
      </c>
      <c r="P210" s="10">
        <v>25649.375</v>
      </c>
      <c r="Q210" s="10">
        <v>56905.887000000002</v>
      </c>
      <c r="R210" s="10">
        <v>329405.32799999998</v>
      </c>
      <c r="S210" s="10">
        <v>283896.17200000002</v>
      </c>
      <c r="T210" s="10">
        <f t="shared" si="35"/>
        <v>2601.4241105626847</v>
      </c>
      <c r="U210" s="10">
        <f t="shared" si="30"/>
        <v>2398.8624126357354</v>
      </c>
      <c r="V210" s="10">
        <f t="shared" si="31"/>
        <v>2039.4613780848965</v>
      </c>
      <c r="W210" s="10">
        <f t="shared" si="32"/>
        <v>2152.0192773938793</v>
      </c>
      <c r="X210" s="10">
        <f t="shared" si="33"/>
        <v>218.07840114870322</v>
      </c>
      <c r="Y210" s="10">
        <f t="shared" si="34"/>
        <v>185.40557982589968</v>
      </c>
    </row>
    <row r="211" spans="1:25">
      <c r="A211" t="s">
        <v>300</v>
      </c>
      <c r="B211" t="s">
        <v>272</v>
      </c>
      <c r="C211" t="s">
        <v>273</v>
      </c>
      <c r="D211" s="9">
        <v>21</v>
      </c>
      <c r="E211" s="14">
        <v>20.375</v>
      </c>
      <c r="F211" s="11">
        <f t="shared" si="27"/>
        <v>8.370000000000001</v>
      </c>
      <c r="G211" s="12">
        <v>0.13022700119474312</v>
      </c>
      <c r="H211" s="12">
        <f t="shared" si="29"/>
        <v>0.52210274790919953</v>
      </c>
      <c r="I211" s="14">
        <v>1.0900000000000001</v>
      </c>
      <c r="J211" s="14">
        <v>3.2800000000000002</v>
      </c>
      <c r="K211" s="14">
        <v>4</v>
      </c>
      <c r="L211" s="14">
        <v>1.5</v>
      </c>
      <c r="M211" s="14">
        <v>9.8699999999999992</v>
      </c>
      <c r="N211" s="10">
        <v>-9584.1869999999999</v>
      </c>
      <c r="O211" s="10">
        <v>69492.239000000001</v>
      </c>
      <c r="P211" s="10">
        <v>5230.7960000000003</v>
      </c>
      <c r="Q211" s="10">
        <v>12985.31</v>
      </c>
      <c r="R211" s="10">
        <v>82477.548999999999</v>
      </c>
      <c r="S211" s="10">
        <v>72893.361999999994</v>
      </c>
      <c r="T211" s="10">
        <f t="shared" si="35"/>
        <v>4047.9778650306748</v>
      </c>
      <c r="U211" s="10">
        <f t="shared" si="30"/>
        <v>3791.2516809815947</v>
      </c>
      <c r="V211" s="10">
        <f t="shared" si="31"/>
        <v>3320.8621349693249</v>
      </c>
      <c r="W211" s="10">
        <f t="shared" si="32"/>
        <v>3410.6620368098161</v>
      </c>
      <c r="X211" s="10">
        <f t="shared" si="33"/>
        <v>344.65924372559954</v>
      </c>
      <c r="Y211" s="10">
        <f t="shared" si="34"/>
        <v>301.89655772448407</v>
      </c>
    </row>
    <row r="212" spans="1:25">
      <c r="A212" t="s">
        <v>300</v>
      </c>
      <c r="B212" t="s">
        <v>274</v>
      </c>
      <c r="C212" t="s">
        <v>248</v>
      </c>
      <c r="D212">
        <v>28</v>
      </c>
      <c r="E212" s="11">
        <v>24.75</v>
      </c>
      <c r="F212" s="11">
        <f t="shared" si="27"/>
        <v>7.45</v>
      </c>
      <c r="G212" s="12">
        <f t="shared" ref="G212:G224" si="36">+I212/(I212+J212+K212)</f>
        <v>0.13422818791946309</v>
      </c>
      <c r="H212" s="12">
        <f t="shared" si="29"/>
        <v>0.13422818791946309</v>
      </c>
      <c r="I212" s="11">
        <v>1</v>
      </c>
      <c r="J212" s="11">
        <v>0</v>
      </c>
      <c r="K212" s="11">
        <v>6.45</v>
      </c>
      <c r="L212" s="11">
        <v>0.56000000000000005</v>
      </c>
      <c r="M212" s="11">
        <v>8.01</v>
      </c>
      <c r="N212" s="10">
        <v>-9671.77</v>
      </c>
      <c r="O212" s="10">
        <v>49200.250999999997</v>
      </c>
      <c r="P212" s="10">
        <v>4623.2449999999999</v>
      </c>
      <c r="Q212" s="10">
        <v>12328.584999999999</v>
      </c>
      <c r="R212" s="10">
        <v>61528.836000000003</v>
      </c>
      <c r="S212" s="10">
        <v>51857.065999999999</v>
      </c>
      <c r="T212" s="10">
        <f t="shared" si="35"/>
        <v>2486.0135757575758</v>
      </c>
      <c r="U212" s="10">
        <f t="shared" si="30"/>
        <v>2299.215797979798</v>
      </c>
      <c r="V212" s="10">
        <f t="shared" si="31"/>
        <v>1908.437212121212</v>
      </c>
      <c r="W212" s="10">
        <f t="shared" si="32"/>
        <v>1987.8889292929291</v>
      </c>
      <c r="X212" s="10">
        <f t="shared" si="33"/>
        <v>209.01961799816345</v>
      </c>
      <c r="Y212" s="10">
        <f t="shared" si="34"/>
        <v>173.49429201101927</v>
      </c>
    </row>
    <row r="213" spans="1:25">
      <c r="A213" t="s">
        <v>297</v>
      </c>
      <c r="B213" t="s">
        <v>275</v>
      </c>
      <c r="C213" t="s">
        <v>276</v>
      </c>
      <c r="D213">
        <v>89</v>
      </c>
      <c r="E213" s="11">
        <v>89.125</v>
      </c>
      <c r="F213" s="11">
        <f t="shared" si="27"/>
        <v>29.31</v>
      </c>
      <c r="G213" s="12">
        <f t="shared" si="36"/>
        <v>0.36267485499829411</v>
      </c>
      <c r="H213" s="12">
        <f t="shared" si="29"/>
        <v>0.53599454111224842</v>
      </c>
      <c r="I213" s="11">
        <v>10.629999999999999</v>
      </c>
      <c r="J213" s="11">
        <v>5.08</v>
      </c>
      <c r="K213" s="11">
        <v>13.6</v>
      </c>
      <c r="L213" s="11">
        <v>1.56</v>
      </c>
      <c r="M213" s="11">
        <v>30.869999999999997</v>
      </c>
      <c r="N213" s="10">
        <v>-39906.26</v>
      </c>
      <c r="O213" s="10">
        <v>218446.09400000001</v>
      </c>
      <c r="P213" s="10">
        <v>22442.076000000001</v>
      </c>
      <c r="Q213" s="10">
        <v>53531.648999999998</v>
      </c>
      <c r="R213" s="10">
        <v>271977.74300000002</v>
      </c>
      <c r="S213" s="10">
        <v>232071.48300000001</v>
      </c>
      <c r="T213" s="10">
        <f t="shared" si="35"/>
        <v>3051.6436802244043</v>
      </c>
      <c r="U213" s="10">
        <f t="shared" si="30"/>
        <v>2799.8391809256664</v>
      </c>
      <c r="V213" s="10">
        <f t="shared" si="31"/>
        <v>2352.08310799439</v>
      </c>
      <c r="W213" s="10">
        <f t="shared" si="32"/>
        <v>2451.0080673211783</v>
      </c>
      <c r="X213" s="10">
        <f t="shared" si="33"/>
        <v>254.53083462960603</v>
      </c>
      <c r="Y213" s="10">
        <f t="shared" si="34"/>
        <v>213.82573709039909</v>
      </c>
    </row>
    <row r="214" spans="1:25">
      <c r="A214" t="s">
        <v>297</v>
      </c>
      <c r="B214" t="s">
        <v>277</v>
      </c>
      <c r="C214" t="s">
        <v>278</v>
      </c>
      <c r="D214">
        <v>70</v>
      </c>
      <c r="E214" s="11">
        <v>68.875</v>
      </c>
      <c r="F214" s="11">
        <f t="shared" si="27"/>
        <v>32.409999999999997</v>
      </c>
      <c r="G214" s="12">
        <f t="shared" si="36"/>
        <v>0.10305461277383524</v>
      </c>
      <c r="H214" s="12">
        <f t="shared" si="29"/>
        <v>0.29990743597655045</v>
      </c>
      <c r="I214" s="11">
        <v>3.34</v>
      </c>
      <c r="J214" s="11">
        <v>6.38</v>
      </c>
      <c r="K214" s="11">
        <v>22.689999999999998</v>
      </c>
      <c r="L214" s="11">
        <v>1.1599999999999999</v>
      </c>
      <c r="M214" s="11">
        <v>33.569999999999993</v>
      </c>
      <c r="N214" s="10">
        <v>-14548.905000000001</v>
      </c>
      <c r="O214" s="10">
        <v>168356.4</v>
      </c>
      <c r="P214" s="10">
        <v>19441.388999999999</v>
      </c>
      <c r="Q214" s="10">
        <v>49363.902999999998</v>
      </c>
      <c r="R214" s="10">
        <v>217720.30300000001</v>
      </c>
      <c r="S214" s="10">
        <v>203171.39799999999</v>
      </c>
      <c r="T214" s="10">
        <f t="shared" si="35"/>
        <v>3161.0933284936482</v>
      </c>
      <c r="U214" s="10">
        <f t="shared" si="30"/>
        <v>2878.8227078039931</v>
      </c>
      <c r="V214" s="10">
        <f t="shared" si="31"/>
        <v>2667.5863375680578</v>
      </c>
      <c r="W214" s="10">
        <f t="shared" si="32"/>
        <v>2444.3760435571685</v>
      </c>
      <c r="X214" s="10">
        <f t="shared" si="33"/>
        <v>261.71115525490848</v>
      </c>
      <c r="Y214" s="10">
        <f t="shared" si="34"/>
        <v>242.50784886982345</v>
      </c>
    </row>
    <row r="215" spans="1:25">
      <c r="A215" t="s">
        <v>296</v>
      </c>
      <c r="B215" t="s">
        <v>277</v>
      </c>
      <c r="C215" t="s">
        <v>279</v>
      </c>
      <c r="D215">
        <v>44</v>
      </c>
      <c r="E215" s="11">
        <v>43.625</v>
      </c>
      <c r="F215" s="11">
        <f t="shared" si="27"/>
        <v>13.6</v>
      </c>
      <c r="G215" s="12">
        <f t="shared" si="36"/>
        <v>0.13235294117647059</v>
      </c>
      <c r="H215" s="12">
        <f t="shared" si="29"/>
        <v>0.4602941176470588</v>
      </c>
      <c r="I215" s="11">
        <v>1.8</v>
      </c>
      <c r="J215" s="11">
        <v>4.46</v>
      </c>
      <c r="K215" s="11">
        <v>7.34</v>
      </c>
      <c r="L215" s="11">
        <v>0.25</v>
      </c>
      <c r="M215" s="11">
        <v>13.85</v>
      </c>
      <c r="N215" s="10">
        <v>-8940.4719999999998</v>
      </c>
      <c r="O215" s="10">
        <v>77710.231</v>
      </c>
      <c r="P215" s="10">
        <v>13620.1</v>
      </c>
      <c r="Q215" s="10">
        <v>27723.891</v>
      </c>
      <c r="R215" s="10">
        <v>105434.122</v>
      </c>
      <c r="S215" s="10">
        <v>96493.65</v>
      </c>
      <c r="T215" s="10">
        <f t="shared" si="35"/>
        <v>2416.8280114613181</v>
      </c>
      <c r="U215" s="10">
        <f t="shared" si="30"/>
        <v>2104.6194154727791</v>
      </c>
      <c r="V215" s="10">
        <f t="shared" si="31"/>
        <v>1899.6802292263608</v>
      </c>
      <c r="W215" s="10">
        <f t="shared" si="32"/>
        <v>1781.323346704871</v>
      </c>
      <c r="X215" s="10">
        <f t="shared" si="33"/>
        <v>191.32903777025265</v>
      </c>
      <c r="Y215" s="10">
        <f t="shared" si="34"/>
        <v>172.6982026569419</v>
      </c>
    </row>
    <row r="216" spans="1:25">
      <c r="A216" t="s">
        <v>296</v>
      </c>
      <c r="B216" t="s">
        <v>280</v>
      </c>
      <c r="C216" t="s">
        <v>113</v>
      </c>
      <c r="D216">
        <v>40</v>
      </c>
      <c r="E216" s="11">
        <v>38.25</v>
      </c>
      <c r="F216" s="11">
        <f t="shared" si="27"/>
        <v>14.4</v>
      </c>
      <c r="G216" s="12">
        <f t="shared" si="36"/>
        <v>0.25416666666666665</v>
      </c>
      <c r="H216" s="12">
        <f t="shared" si="29"/>
        <v>0.55972222222222223</v>
      </c>
      <c r="I216" s="11">
        <v>3.66</v>
      </c>
      <c r="J216" s="11">
        <v>4.4000000000000004</v>
      </c>
      <c r="K216" s="11">
        <v>6.34</v>
      </c>
      <c r="L216" s="11">
        <v>0.88</v>
      </c>
      <c r="M216" s="11">
        <v>15.280000000000001</v>
      </c>
      <c r="N216" s="10">
        <v>-23752.264999999999</v>
      </c>
      <c r="O216" s="10">
        <v>111274.004</v>
      </c>
      <c r="P216" s="10">
        <v>15452.429</v>
      </c>
      <c r="Q216" s="10">
        <v>25307.05</v>
      </c>
      <c r="R216" s="10">
        <v>136581.054</v>
      </c>
      <c r="S216" s="10">
        <v>112828.789</v>
      </c>
      <c r="T216" s="10">
        <f t="shared" si="35"/>
        <v>3570.7465098039215</v>
      </c>
      <c r="U216" s="10">
        <f t="shared" si="30"/>
        <v>3166.7614379084966</v>
      </c>
      <c r="V216" s="10">
        <f t="shared" si="31"/>
        <v>2545.7871895424837</v>
      </c>
      <c r="W216" s="10">
        <f t="shared" si="32"/>
        <v>2909.1242875816993</v>
      </c>
      <c r="X216" s="10">
        <f t="shared" si="33"/>
        <v>287.88740344622698</v>
      </c>
      <c r="Y216" s="10">
        <f t="shared" si="34"/>
        <v>231.43519904931671</v>
      </c>
    </row>
    <row r="217" spans="1:25">
      <c r="A217" t="s">
        <v>297</v>
      </c>
      <c r="B217" t="s">
        <v>281</v>
      </c>
      <c r="C217" t="s">
        <v>282</v>
      </c>
      <c r="D217">
        <v>73</v>
      </c>
      <c r="E217" s="11">
        <v>74.375</v>
      </c>
      <c r="F217" s="11">
        <f t="shared" si="27"/>
        <v>25.2</v>
      </c>
      <c r="G217" s="12">
        <f t="shared" si="36"/>
        <v>0.25992063492063494</v>
      </c>
      <c r="H217" s="12">
        <f t="shared" si="29"/>
        <v>0.29960317460317459</v>
      </c>
      <c r="I217" s="11">
        <v>6.55</v>
      </c>
      <c r="J217" s="11">
        <v>1</v>
      </c>
      <c r="K217" s="11">
        <v>17.649999999999999</v>
      </c>
      <c r="L217" s="11">
        <v>1</v>
      </c>
      <c r="M217" s="11">
        <v>26.2</v>
      </c>
      <c r="N217" s="10">
        <v>-44328.373</v>
      </c>
      <c r="O217" s="10">
        <v>187717.71400000001</v>
      </c>
      <c r="P217" s="10">
        <v>24552</v>
      </c>
      <c r="Q217" s="10">
        <v>57557.033000000003</v>
      </c>
      <c r="R217" s="10">
        <v>245274.747</v>
      </c>
      <c r="S217" s="10">
        <v>200946.37400000001</v>
      </c>
      <c r="T217" s="10">
        <f t="shared" si="35"/>
        <v>3297.8117243697479</v>
      </c>
      <c r="U217" s="10">
        <f t="shared" si="30"/>
        <v>2967.7008000000001</v>
      </c>
      <c r="V217" s="10">
        <f t="shared" si="31"/>
        <v>2371.6890621848743</v>
      </c>
      <c r="W217" s="10">
        <f t="shared" si="32"/>
        <v>2523.9356504201683</v>
      </c>
      <c r="X217" s="10">
        <f t="shared" si="33"/>
        <v>269.79098181818182</v>
      </c>
      <c r="Y217" s="10">
        <f t="shared" si="34"/>
        <v>215.6080965622613</v>
      </c>
    </row>
    <row r="218" spans="1:25">
      <c r="A218" t="s">
        <v>298</v>
      </c>
      <c r="B218" t="s">
        <v>281</v>
      </c>
      <c r="C218" t="s">
        <v>113</v>
      </c>
      <c r="D218">
        <v>99</v>
      </c>
      <c r="E218" s="11">
        <v>99.875</v>
      </c>
      <c r="F218" s="11">
        <f t="shared" si="27"/>
        <v>33.14</v>
      </c>
      <c r="G218" s="12">
        <f t="shared" si="36"/>
        <v>5.2806276403138203E-2</v>
      </c>
      <c r="H218" s="12">
        <f t="shared" si="29"/>
        <v>7.9963789981894989E-2</v>
      </c>
      <c r="I218" s="11">
        <v>1.75</v>
      </c>
      <c r="J218" s="11">
        <v>0.9</v>
      </c>
      <c r="K218" s="11">
        <v>30.490000000000002</v>
      </c>
      <c r="L218" s="11">
        <v>2.75</v>
      </c>
      <c r="M218" s="11">
        <v>35.89</v>
      </c>
      <c r="N218" s="10">
        <v>-69491.991999999998</v>
      </c>
      <c r="O218" s="10">
        <v>197645.465</v>
      </c>
      <c r="P218" s="10">
        <v>71188</v>
      </c>
      <c r="Q218" s="10">
        <v>111134.068</v>
      </c>
      <c r="R218" s="10">
        <v>308779.533</v>
      </c>
      <c r="S218" s="10">
        <v>239287.541</v>
      </c>
      <c r="T218" s="10">
        <f t="shared" si="35"/>
        <v>3091.6599048811013</v>
      </c>
      <c r="U218" s="10">
        <f t="shared" si="30"/>
        <v>2378.8889411764703</v>
      </c>
      <c r="V218" s="10">
        <f t="shared" si="31"/>
        <v>1683.0992841051313</v>
      </c>
      <c r="W218" s="10">
        <f t="shared" si="32"/>
        <v>1978.928310387985</v>
      </c>
      <c r="X218" s="10">
        <f t="shared" si="33"/>
        <v>216.26263101604275</v>
      </c>
      <c r="Y218" s="10">
        <f t="shared" si="34"/>
        <v>153.00902582773921</v>
      </c>
    </row>
    <row r="219" spans="1:25">
      <c r="A219" t="s">
        <v>298</v>
      </c>
      <c r="B219" t="s">
        <v>283</v>
      </c>
      <c r="C219" t="s">
        <v>284</v>
      </c>
      <c r="D219">
        <v>96</v>
      </c>
      <c r="E219" s="11">
        <v>98.25</v>
      </c>
      <c r="F219" s="11">
        <f t="shared" si="27"/>
        <v>29.23</v>
      </c>
      <c r="G219" s="12">
        <f t="shared" si="36"/>
        <v>0.30790283954840919</v>
      </c>
      <c r="H219" s="12">
        <f t="shared" si="29"/>
        <v>0.65001710571330829</v>
      </c>
      <c r="I219" s="11">
        <v>9</v>
      </c>
      <c r="J219" s="11">
        <v>10</v>
      </c>
      <c r="K219" s="11">
        <v>10.23</v>
      </c>
      <c r="L219" s="11">
        <v>2.88</v>
      </c>
      <c r="M219" s="11">
        <v>32.11</v>
      </c>
      <c r="N219" s="10">
        <v>-43133.928999999996</v>
      </c>
      <c r="O219" s="10">
        <v>207062.40700000001</v>
      </c>
      <c r="P219" s="10">
        <v>33399.995999999999</v>
      </c>
      <c r="Q219" s="10">
        <v>70155.793999999994</v>
      </c>
      <c r="R219" s="10">
        <v>277218.201</v>
      </c>
      <c r="S219" s="10">
        <v>234084.272</v>
      </c>
      <c r="T219" s="10">
        <f t="shared" si="35"/>
        <v>2821.5592977099236</v>
      </c>
      <c r="U219" s="10">
        <f t="shared" si="30"/>
        <v>2481.6102290076337</v>
      </c>
      <c r="V219" s="10">
        <f t="shared" si="31"/>
        <v>2042.5880508905855</v>
      </c>
      <c r="W219" s="10">
        <f t="shared" si="32"/>
        <v>2107.5054147582696</v>
      </c>
      <c r="X219" s="10">
        <f t="shared" si="33"/>
        <v>225.6009299097849</v>
      </c>
      <c r="Y219" s="10">
        <f t="shared" si="34"/>
        <v>185.68982280823505</v>
      </c>
    </row>
    <row r="220" spans="1:25">
      <c r="A220" t="s">
        <v>300</v>
      </c>
      <c r="B220" t="s">
        <v>285</v>
      </c>
      <c r="C220" t="s">
        <v>286</v>
      </c>
      <c r="D220">
        <v>26</v>
      </c>
      <c r="E220" s="11">
        <v>26.125</v>
      </c>
      <c r="F220" s="11">
        <f t="shared" si="27"/>
        <v>10.560000000000002</v>
      </c>
      <c r="G220" s="12">
        <f t="shared" si="36"/>
        <v>0</v>
      </c>
      <c r="H220" s="12">
        <f t="shared" si="29"/>
        <v>2.8409090909090908E-2</v>
      </c>
      <c r="I220" s="11">
        <v>0</v>
      </c>
      <c r="J220" s="11">
        <v>0.30000000000000004</v>
      </c>
      <c r="K220" s="11">
        <v>10.260000000000002</v>
      </c>
      <c r="L220" s="11">
        <v>0</v>
      </c>
      <c r="M220" s="11">
        <v>10.560000000000002</v>
      </c>
      <c r="N220" s="10">
        <v>-8148.835</v>
      </c>
      <c r="O220" s="10">
        <v>95378.154999999999</v>
      </c>
      <c r="P220" s="10">
        <v>0</v>
      </c>
      <c r="Q220" s="10">
        <v>845.6</v>
      </c>
      <c r="R220" s="10">
        <v>96223.755000000005</v>
      </c>
      <c r="S220" s="10">
        <v>88074.92</v>
      </c>
      <c r="T220" s="10">
        <f t="shared" si="35"/>
        <v>3683.2059330143543</v>
      </c>
      <c r="U220" s="10">
        <f t="shared" si="30"/>
        <v>3683.2059330143543</v>
      </c>
      <c r="V220" s="10">
        <f t="shared" si="31"/>
        <v>3371.2888038277511</v>
      </c>
      <c r="W220" s="10">
        <f t="shared" si="32"/>
        <v>3650.8384688995216</v>
      </c>
      <c r="X220" s="10">
        <f t="shared" si="33"/>
        <v>334.83690300130496</v>
      </c>
      <c r="Y220" s="10">
        <f t="shared" si="34"/>
        <v>306.48080034797738</v>
      </c>
    </row>
    <row r="221" spans="1:25">
      <c r="A221" t="s">
        <v>300</v>
      </c>
      <c r="B221" t="s">
        <v>287</v>
      </c>
      <c r="C221" t="s">
        <v>288</v>
      </c>
      <c r="D221">
        <v>30</v>
      </c>
      <c r="E221" s="11">
        <v>29.25</v>
      </c>
      <c r="F221" s="11">
        <f t="shared" si="27"/>
        <v>10.01</v>
      </c>
      <c r="G221" s="12">
        <f t="shared" si="36"/>
        <v>0.51448551448551449</v>
      </c>
      <c r="H221" s="12">
        <f t="shared" si="29"/>
        <v>0.55844155844155841</v>
      </c>
      <c r="I221" s="11">
        <v>5.1499999999999995</v>
      </c>
      <c r="J221" s="11">
        <v>0.44</v>
      </c>
      <c r="K221" s="11">
        <v>4.42</v>
      </c>
      <c r="L221" s="11">
        <v>0.9</v>
      </c>
      <c r="M221" s="11">
        <v>10.91</v>
      </c>
      <c r="N221" s="10">
        <v>-2473.8519999999999</v>
      </c>
      <c r="O221" s="10">
        <v>83676.345000000001</v>
      </c>
      <c r="P221" s="10">
        <v>8113.0559999999996</v>
      </c>
      <c r="Q221" s="10">
        <v>26342.749</v>
      </c>
      <c r="R221" s="10">
        <v>110019.094</v>
      </c>
      <c r="S221" s="10">
        <v>107545.242</v>
      </c>
      <c r="T221" s="10">
        <f t="shared" si="35"/>
        <v>3761.3365470085469</v>
      </c>
      <c r="U221" s="10">
        <f t="shared" si="30"/>
        <v>3483.9671111111111</v>
      </c>
      <c r="V221" s="10">
        <f t="shared" si="31"/>
        <v>3399.3909743589743</v>
      </c>
      <c r="W221" s="10">
        <f t="shared" si="32"/>
        <v>2860.7297435897435</v>
      </c>
      <c r="X221" s="10">
        <f t="shared" si="33"/>
        <v>316.72428282828281</v>
      </c>
      <c r="Y221" s="10">
        <f t="shared" si="34"/>
        <v>309.03554312354311</v>
      </c>
    </row>
    <row r="222" spans="1:25">
      <c r="A222" t="s">
        <v>296</v>
      </c>
      <c r="B222" t="s">
        <v>289</v>
      </c>
      <c r="C222" t="s">
        <v>235</v>
      </c>
      <c r="D222">
        <v>34</v>
      </c>
      <c r="E222" s="11">
        <v>33.625</v>
      </c>
      <c r="F222" s="11">
        <f t="shared" si="27"/>
        <v>11.84</v>
      </c>
      <c r="G222" s="12">
        <f t="shared" si="36"/>
        <v>0.24746621621621623</v>
      </c>
      <c r="H222" s="12">
        <f t="shared" si="29"/>
        <v>0.58783783783783794</v>
      </c>
      <c r="I222" s="11">
        <v>2.93</v>
      </c>
      <c r="J222" s="11">
        <v>4.03</v>
      </c>
      <c r="K222" s="11">
        <v>4.88</v>
      </c>
      <c r="L222" s="11">
        <v>1</v>
      </c>
      <c r="M222" s="11">
        <v>12.84</v>
      </c>
      <c r="N222" s="10">
        <v>-9283.6419999999998</v>
      </c>
      <c r="O222" s="10">
        <v>87781.475000000006</v>
      </c>
      <c r="P222" s="10">
        <v>9193.6</v>
      </c>
      <c r="Q222" s="10">
        <v>39941.595000000001</v>
      </c>
      <c r="R222" s="10">
        <v>127723.07</v>
      </c>
      <c r="S222" s="10">
        <v>118439.428</v>
      </c>
      <c r="T222" s="10">
        <f t="shared" si="35"/>
        <v>3798.4556133828996</v>
      </c>
      <c r="U222" s="10">
        <f t="shared" si="30"/>
        <v>3525.04</v>
      </c>
      <c r="V222" s="10">
        <f t="shared" si="31"/>
        <v>3248.9465576208177</v>
      </c>
      <c r="W222" s="10">
        <f t="shared" si="32"/>
        <v>2610.6014869888477</v>
      </c>
      <c r="X222" s="10">
        <f t="shared" si="33"/>
        <v>320.4581818181818</v>
      </c>
      <c r="Y222" s="10">
        <f t="shared" si="34"/>
        <v>295.35877796552887</v>
      </c>
    </row>
    <row r="223" spans="1:25">
      <c r="A223" t="s">
        <v>300</v>
      </c>
      <c r="B223" t="s">
        <v>289</v>
      </c>
      <c r="C223" t="s">
        <v>290</v>
      </c>
      <c r="D223">
        <v>21</v>
      </c>
      <c r="E223" s="11">
        <v>21</v>
      </c>
      <c r="F223" s="11">
        <f t="shared" si="27"/>
        <v>7.9599999999999991</v>
      </c>
      <c r="G223" s="12">
        <f t="shared" si="36"/>
        <v>0.40954773869346733</v>
      </c>
      <c r="H223" s="12">
        <f t="shared" si="29"/>
        <v>0.57286432160804024</v>
      </c>
      <c r="I223" s="11">
        <v>3.26</v>
      </c>
      <c r="J223" s="11">
        <v>1.3</v>
      </c>
      <c r="K223" s="11">
        <v>3.4</v>
      </c>
      <c r="L223" s="11">
        <v>0.5</v>
      </c>
      <c r="M223" s="11">
        <v>8.4599999999999991</v>
      </c>
      <c r="N223" s="10">
        <v>-6056.509</v>
      </c>
      <c r="O223" s="10">
        <v>47002.858999999997</v>
      </c>
      <c r="P223" s="10">
        <v>5689.98</v>
      </c>
      <c r="Q223" s="10">
        <v>14293.788</v>
      </c>
      <c r="R223" s="10">
        <v>61296.646999999997</v>
      </c>
      <c r="S223" s="10">
        <v>55240.137999999999</v>
      </c>
      <c r="T223" s="10">
        <f t="shared" si="35"/>
        <v>2918.8879523809524</v>
      </c>
      <c r="U223" s="10">
        <f t="shared" si="30"/>
        <v>2647.9365238095238</v>
      </c>
      <c r="V223" s="10">
        <f t="shared" si="31"/>
        <v>2359.5313333333334</v>
      </c>
      <c r="W223" s="10">
        <f t="shared" si="32"/>
        <v>2238.2313809523807</v>
      </c>
      <c r="X223" s="10">
        <f t="shared" si="33"/>
        <v>240.72150216450217</v>
      </c>
      <c r="Y223" s="10">
        <f t="shared" si="34"/>
        <v>214.5028484848485</v>
      </c>
    </row>
    <row r="224" spans="1:25">
      <c r="A224" t="s">
        <v>296</v>
      </c>
      <c r="B224" t="s">
        <v>291</v>
      </c>
      <c r="C224" t="s">
        <v>292</v>
      </c>
      <c r="D224">
        <v>46</v>
      </c>
      <c r="E224" s="11">
        <v>43.25</v>
      </c>
      <c r="F224" s="11">
        <f t="shared" si="27"/>
        <v>14.29</v>
      </c>
      <c r="G224" s="12">
        <f t="shared" si="36"/>
        <v>0.38208537438768364</v>
      </c>
      <c r="H224" s="12">
        <f t="shared" si="29"/>
        <v>0.550034989503149</v>
      </c>
      <c r="I224" s="11">
        <v>5.4599999999999991</v>
      </c>
      <c r="J224" s="11">
        <v>2.4</v>
      </c>
      <c r="K224" s="11">
        <v>6.43</v>
      </c>
      <c r="L224" s="11">
        <v>1</v>
      </c>
      <c r="M224" s="11">
        <v>15.29</v>
      </c>
      <c r="N224" s="10">
        <v>-19777.692999999999</v>
      </c>
      <c r="O224" s="10">
        <v>102069.989</v>
      </c>
      <c r="P224" s="10">
        <v>22962.743999999999</v>
      </c>
      <c r="Q224" s="10">
        <v>44916.527999999998</v>
      </c>
      <c r="R224" s="10">
        <v>146986.51699999999</v>
      </c>
      <c r="S224" s="10">
        <v>127208.82399999999</v>
      </c>
      <c r="T224" s="10">
        <f>+R224/E224</f>
        <v>3398.5321849710981</v>
      </c>
      <c r="U224" s="10">
        <f t="shared" si="30"/>
        <v>2867.6016878612713</v>
      </c>
      <c r="V224" s="10">
        <f t="shared" si="31"/>
        <v>2410.3139884393063</v>
      </c>
      <c r="W224" s="10">
        <f t="shared" si="32"/>
        <v>2359.9997456647397</v>
      </c>
      <c r="X224" s="10">
        <f t="shared" si="33"/>
        <v>260.69106253284286</v>
      </c>
      <c r="Y224" s="10">
        <f t="shared" si="34"/>
        <v>219.1194534944824</v>
      </c>
    </row>
    <row r="225" spans="1:25" ht="15.75" thickBot="1">
      <c r="A225" s="45"/>
      <c r="B225" s="45" t="s">
        <v>306</v>
      </c>
      <c r="C225" s="45"/>
      <c r="D225" s="42">
        <f>SUM(D9:D224)</f>
        <v>15538</v>
      </c>
      <c r="E225" s="43">
        <f>SUM(E9:E224)</f>
        <v>15754</v>
      </c>
      <c r="F225" s="43">
        <f>SUM(F9:F224)</f>
        <v>4474.9000000000024</v>
      </c>
      <c r="G225" s="44">
        <f t="shared" ref="G225" si="37">+I225/(I225+J225+K225)</f>
        <v>0.27611566738921528</v>
      </c>
      <c r="H225" s="44">
        <f t="shared" ref="H225" si="38">+(I225+J225)/F225</f>
        <v>0.4555163243871368</v>
      </c>
      <c r="I225" s="43">
        <f>SUM(I9:I224)</f>
        <v>1235.5899999999997</v>
      </c>
      <c r="J225" s="43">
        <f>SUM(J9:J224)</f>
        <v>802.79999999999984</v>
      </c>
      <c r="K225" s="43">
        <f>SUM(K9:K224)</f>
        <v>2436.5100000000011</v>
      </c>
      <c r="L225" s="43">
        <f>SUM(L9:L224)</f>
        <v>293.12</v>
      </c>
      <c r="M225" s="43">
        <f>SUM(M9:M224)</f>
        <v>4768.0199999999995</v>
      </c>
      <c r="N225" s="42">
        <f>SUM(N9:N224)</f>
        <v>-5549343.5888400013</v>
      </c>
      <c r="O225" s="42">
        <f>SUM(O9:O224)</f>
        <v>34020803.233659983</v>
      </c>
      <c r="P225" s="42">
        <f>SUM(P9:P224)</f>
        <v>4395116.4784400016</v>
      </c>
      <c r="Q225" s="42">
        <f>SUM(Q9:Q224)</f>
        <v>9405620.2372800075</v>
      </c>
      <c r="R225" s="42">
        <f>SUM(R9:R224)</f>
        <v>43450230.74310001</v>
      </c>
      <c r="S225" s="42">
        <f>SUM(S9:S224)</f>
        <v>37842191.482260004</v>
      </c>
      <c r="T225" s="42">
        <f>+R225/E225</f>
        <v>2758.0443533769208</v>
      </c>
      <c r="U225" s="42">
        <f t="shared" ref="U225" si="39">+(R225-P225)/E225</f>
        <v>2479.0601919931451</v>
      </c>
      <c r="V225" s="42">
        <f t="shared" ref="V225" si="40">+(S225-P225)/E225</f>
        <v>2123.0846136739879</v>
      </c>
      <c r="W225" s="42">
        <f t="shared" ref="W225" si="41">+O225/E225</f>
        <v>2159.5025538694922</v>
      </c>
      <c r="X225" s="42">
        <f t="shared" ref="X225" si="42">+U225/$X$1</f>
        <v>225.3691083630132</v>
      </c>
      <c r="Y225" s="42">
        <f t="shared" ref="Y225" si="43">+V225/$X$1</f>
        <v>193.00769215218071</v>
      </c>
    </row>
    <row r="226" spans="1:25" ht="15.75" thickTop="1">
      <c r="U226" s="10"/>
    </row>
  </sheetData>
  <sheetProtection algorithmName="SHA-512" hashValue="YlOJUxNsAEDNGPP1yIilSaikXUIDTOwuJ9G3kCSK2/YvCTINvHnf/obWNIx0YO4H0E/Nsm8+sPQ0SwSxzVuEVQ==" saltValue="N41ztp7YnlTV9Uf4Ns4/2Q==" spinCount="100000" sheet="1" objects="1" scenarios="1" sort="0" autoFilter="0" pivotTables="0"/>
  <sortState xmlns:xlrd2="http://schemas.microsoft.com/office/spreadsheetml/2017/richdata2" ref="A9:Y224">
    <sortCondition ref="B9:B224"/>
    <sortCondition ref="C9:C224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8690-4A1B-43A7-B880-485AD30000EC}">
  <dimension ref="A1:AI235"/>
  <sheetViews>
    <sheetView topLeftCell="J1" workbookViewId="0">
      <pane ySplit="8" topLeftCell="A210" activePane="bottomLeft" state="frozen"/>
      <selection pane="bottomLeft" activeCell="AA222" sqref="AA222"/>
    </sheetView>
  </sheetViews>
  <sheetFormatPr defaultRowHeight="15"/>
  <cols>
    <col min="2" max="2" width="27.42578125" customWidth="1"/>
    <col min="3" max="3" width="25.5703125" customWidth="1"/>
    <col min="4" max="4" width="14.42578125" customWidth="1"/>
    <col min="6" max="6" width="14.5703125" customWidth="1"/>
    <col min="7" max="7" width="10.7109375" customWidth="1"/>
    <col min="8" max="8" width="12.42578125" customWidth="1"/>
    <col min="14" max="14" width="15.85546875" customWidth="1"/>
    <col min="15" max="15" width="13.28515625" customWidth="1"/>
    <col min="16" max="16" width="13.7109375" customWidth="1"/>
    <col min="17" max="17" width="17" customWidth="1"/>
    <col min="18" max="18" width="11.140625" customWidth="1"/>
    <col min="19" max="20" width="11.42578125" customWidth="1"/>
  </cols>
  <sheetData>
    <row r="1" spans="1:35" s="1" customFormat="1">
      <c r="A1" s="1" t="s">
        <v>0</v>
      </c>
      <c r="E1" s="2" t="s">
        <v>1</v>
      </c>
      <c r="F1" s="2"/>
      <c r="G1" s="2"/>
      <c r="H1" s="2"/>
      <c r="I1" s="2" t="s">
        <v>294</v>
      </c>
      <c r="J1" s="2"/>
      <c r="K1" s="2"/>
      <c r="L1" s="2"/>
      <c r="X1" s="1">
        <v>11</v>
      </c>
    </row>
    <row r="2" spans="1:35" ht="15.75" customHeight="1">
      <c r="A2" s="1" t="s">
        <v>295</v>
      </c>
    </row>
    <row r="3" spans="1:35" ht="5.25" customHeight="1"/>
    <row r="4" spans="1:35" s="1" customFormat="1" ht="13.5" customHeight="1">
      <c r="A4" s="1" t="s">
        <v>2</v>
      </c>
      <c r="E4" s="2"/>
      <c r="F4" s="2"/>
      <c r="G4" s="2"/>
      <c r="H4" s="2"/>
      <c r="I4" s="2"/>
      <c r="J4" s="2"/>
      <c r="K4" s="2"/>
      <c r="L4" s="2"/>
    </row>
    <row r="5" spans="1:35" s="1" customFormat="1">
      <c r="E5" s="2"/>
      <c r="F5" s="2"/>
      <c r="G5" s="2"/>
      <c r="H5" s="2"/>
      <c r="I5" s="2"/>
      <c r="J5" s="2"/>
      <c r="K5" s="2"/>
      <c r="L5" s="2"/>
    </row>
    <row r="6" spans="1:35" s="1" customFormat="1">
      <c r="E6" s="2"/>
      <c r="F6" s="2"/>
      <c r="G6" s="2"/>
      <c r="H6" s="2"/>
      <c r="I6" s="2"/>
      <c r="J6" s="2"/>
      <c r="K6" s="2"/>
      <c r="L6" s="2"/>
    </row>
    <row r="7" spans="1:35" s="1" customFormat="1">
      <c r="E7" s="2"/>
      <c r="F7" s="2"/>
      <c r="G7" s="2"/>
      <c r="H7" s="2"/>
      <c r="I7" s="2"/>
      <c r="J7" s="2"/>
      <c r="K7" s="2"/>
      <c r="L7" s="2"/>
    </row>
    <row r="8" spans="1:35" s="8" customFormat="1" ht="65.099999999999994" customHeight="1">
      <c r="A8" s="3" t="s">
        <v>3</v>
      </c>
      <c r="B8" s="4" t="s">
        <v>4</v>
      </c>
      <c r="C8" s="5" t="s">
        <v>5</v>
      </c>
      <c r="D8" s="5" t="s">
        <v>6</v>
      </c>
      <c r="E8" s="5" t="s">
        <v>7</v>
      </c>
      <c r="F8" s="3" t="s">
        <v>8</v>
      </c>
      <c r="G8" s="3" t="s">
        <v>9</v>
      </c>
      <c r="H8" s="3" t="s">
        <v>293</v>
      </c>
      <c r="I8" s="3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6" t="s">
        <v>15</v>
      </c>
      <c r="O8" s="6" t="s">
        <v>16</v>
      </c>
      <c r="P8" s="3" t="s">
        <v>17</v>
      </c>
      <c r="Q8" s="6" t="s">
        <v>18</v>
      </c>
      <c r="R8" s="6" t="s">
        <v>19</v>
      </c>
      <c r="S8" s="4" t="s">
        <v>20</v>
      </c>
      <c r="T8" s="85" t="s">
        <v>28</v>
      </c>
      <c r="U8" s="7" t="s">
        <v>21</v>
      </c>
      <c r="V8" s="7" t="s">
        <v>22</v>
      </c>
      <c r="W8" s="7" t="s">
        <v>23</v>
      </c>
      <c r="X8" s="7" t="s">
        <v>24</v>
      </c>
      <c r="Y8" s="7" t="s">
        <v>25</v>
      </c>
      <c r="AH8" s="8" t="s">
        <v>26</v>
      </c>
      <c r="AI8" s="8" t="s">
        <v>27</v>
      </c>
    </row>
    <row r="9" spans="1:35">
      <c r="A9" s="21" t="s">
        <v>300</v>
      </c>
      <c r="B9" s="22" t="s">
        <v>253</v>
      </c>
      <c r="C9" s="22" t="s">
        <v>254</v>
      </c>
      <c r="D9" s="22">
        <v>1</v>
      </c>
      <c r="E9" s="23">
        <v>1</v>
      </c>
      <c r="F9" s="23">
        <f t="shared" ref="F9:F47" si="0">+I9+J9+K9</f>
        <v>1.0900000000000001</v>
      </c>
      <c r="G9" s="24">
        <f t="shared" ref="G9:G28" si="1">+I9/(I9+J9+K9)</f>
        <v>0.21100917431192659</v>
      </c>
      <c r="H9" s="24">
        <f t="shared" ref="H9:H72" si="2">+(I9+J9)/F9</f>
        <v>0.39449541284403672</v>
      </c>
      <c r="I9" s="23">
        <v>0.23</v>
      </c>
      <c r="J9" s="23">
        <v>0.2</v>
      </c>
      <c r="K9" s="23">
        <v>0.66</v>
      </c>
      <c r="L9" s="23">
        <v>0.3</v>
      </c>
      <c r="M9" s="23">
        <v>1.3900000000000001</v>
      </c>
      <c r="N9" s="25">
        <v>0</v>
      </c>
      <c r="O9" s="25">
        <v>12551</v>
      </c>
      <c r="P9" s="25"/>
      <c r="Q9" s="25">
        <v>44</v>
      </c>
      <c r="R9" s="25">
        <v>12595</v>
      </c>
      <c r="S9" s="25">
        <v>12595</v>
      </c>
      <c r="T9" s="31">
        <f>+R9/E9</f>
        <v>12595</v>
      </c>
      <c r="U9" s="25">
        <f>+(R9-P9)/E9</f>
        <v>12595</v>
      </c>
      <c r="V9" s="25">
        <f>+(S9-P9)/E9</f>
        <v>12595</v>
      </c>
      <c r="W9" s="25">
        <f>+O9/E9</f>
        <v>12551</v>
      </c>
      <c r="X9" s="25">
        <f>+U9/$X$1</f>
        <v>1145</v>
      </c>
      <c r="Y9" s="26">
        <f>+V9/$X$1</f>
        <v>1145</v>
      </c>
    </row>
    <row r="10" spans="1:35">
      <c r="A10" s="50" t="s">
        <v>300</v>
      </c>
      <c r="B10" s="51" t="s">
        <v>214</v>
      </c>
      <c r="C10" s="51" t="s">
        <v>221</v>
      </c>
      <c r="D10" s="51">
        <v>3</v>
      </c>
      <c r="E10" s="52">
        <v>2.625</v>
      </c>
      <c r="F10" s="52">
        <f t="shared" si="0"/>
        <v>1.2</v>
      </c>
      <c r="G10" s="53">
        <f t="shared" si="1"/>
        <v>0</v>
      </c>
      <c r="H10" s="53">
        <f t="shared" si="2"/>
        <v>0.16666666666666669</v>
      </c>
      <c r="I10" s="51">
        <v>0</v>
      </c>
      <c r="J10" s="51">
        <v>0.2</v>
      </c>
      <c r="K10" s="51">
        <v>1</v>
      </c>
      <c r="L10" s="51">
        <v>0.2</v>
      </c>
      <c r="M10" s="51">
        <v>1.4</v>
      </c>
      <c r="N10" s="54">
        <v>-930.42499999999995</v>
      </c>
      <c r="O10" s="54">
        <v>8491.4650000000001</v>
      </c>
      <c r="P10" s="54">
        <v>1944.08</v>
      </c>
      <c r="Q10" s="54">
        <v>2491.06</v>
      </c>
      <c r="R10" s="54">
        <v>10982.525</v>
      </c>
      <c r="S10" s="54">
        <v>10052.1</v>
      </c>
      <c r="T10" s="54">
        <f t="shared" ref="T10:T73" si="3">+R10/E10</f>
        <v>4183.8190476190475</v>
      </c>
      <c r="U10" s="54">
        <f t="shared" ref="U10:U74" si="4">+(R10-P10)/E10</f>
        <v>3443.2171428571428</v>
      </c>
      <c r="V10" s="54">
        <f t="shared" ref="V10:V74" si="5">+(S10-P10)/E10</f>
        <v>3088.7695238095239</v>
      </c>
      <c r="W10" s="54">
        <f t="shared" ref="W10:W74" si="6">+O10/E10</f>
        <v>3234.8438095238098</v>
      </c>
      <c r="X10" s="54">
        <f t="shared" ref="X10:Y74" si="7">+U10/$X$1</f>
        <v>313.01974025974027</v>
      </c>
      <c r="Y10" s="69">
        <f t="shared" si="7"/>
        <v>280.79722943722942</v>
      </c>
    </row>
    <row r="11" spans="1:35">
      <c r="A11" s="27" t="s">
        <v>300</v>
      </c>
      <c r="B11" s="28" t="s">
        <v>261</v>
      </c>
      <c r="C11" s="28" t="s">
        <v>262</v>
      </c>
      <c r="D11" s="28">
        <v>5</v>
      </c>
      <c r="E11" s="29">
        <v>5</v>
      </c>
      <c r="F11" s="29">
        <f t="shared" si="0"/>
        <v>1.73</v>
      </c>
      <c r="G11" s="30">
        <f t="shared" si="1"/>
        <v>0</v>
      </c>
      <c r="H11" s="30">
        <f t="shared" si="2"/>
        <v>0.13294797687861273</v>
      </c>
      <c r="I11" s="29">
        <v>0</v>
      </c>
      <c r="J11" s="29">
        <v>0.23</v>
      </c>
      <c r="K11" s="29">
        <v>1.5</v>
      </c>
      <c r="L11" s="29">
        <v>0</v>
      </c>
      <c r="M11" s="29">
        <v>1.73</v>
      </c>
      <c r="N11" s="31">
        <v>-1578.779</v>
      </c>
      <c r="O11" s="31">
        <v>14494.166999999999</v>
      </c>
      <c r="P11" s="31">
        <v>1501.5239999999999</v>
      </c>
      <c r="Q11" s="31">
        <v>2175.83</v>
      </c>
      <c r="R11" s="31">
        <v>16669.996999999999</v>
      </c>
      <c r="S11" s="31">
        <v>15091.218000000001</v>
      </c>
      <c r="T11" s="31">
        <f t="shared" si="3"/>
        <v>3333.9993999999997</v>
      </c>
      <c r="U11" s="31">
        <f t="shared" si="4"/>
        <v>3033.6945999999998</v>
      </c>
      <c r="V11" s="31">
        <f t="shared" si="5"/>
        <v>2717.9388000000004</v>
      </c>
      <c r="W11" s="31">
        <f t="shared" si="6"/>
        <v>2898.8334</v>
      </c>
      <c r="X11" s="31">
        <f t="shared" si="7"/>
        <v>275.79041818181815</v>
      </c>
      <c r="Y11" s="32">
        <f t="shared" si="7"/>
        <v>247.08534545454549</v>
      </c>
    </row>
    <row r="12" spans="1:35">
      <c r="A12" s="50" t="s">
        <v>300</v>
      </c>
      <c r="B12" s="51" t="s">
        <v>240</v>
      </c>
      <c r="C12" s="51" t="s">
        <v>241</v>
      </c>
      <c r="D12" s="51">
        <v>7</v>
      </c>
      <c r="E12" s="52">
        <v>6.25</v>
      </c>
      <c r="F12" s="52">
        <f t="shared" si="0"/>
        <v>2.9</v>
      </c>
      <c r="G12" s="53">
        <f t="shared" si="1"/>
        <v>0.34482758620689657</v>
      </c>
      <c r="H12" s="53">
        <f t="shared" si="2"/>
        <v>0.65517241379310343</v>
      </c>
      <c r="I12" s="51">
        <v>1</v>
      </c>
      <c r="J12" s="51">
        <v>0.9</v>
      </c>
      <c r="K12" s="51">
        <v>1</v>
      </c>
      <c r="L12" s="51">
        <v>0</v>
      </c>
      <c r="M12" s="51">
        <v>2.9</v>
      </c>
      <c r="N12" s="55">
        <v>-1453</v>
      </c>
      <c r="O12" s="55">
        <v>28559</v>
      </c>
      <c r="P12" s="54"/>
      <c r="Q12" s="55">
        <v>2521</v>
      </c>
      <c r="R12" s="54">
        <v>31080</v>
      </c>
      <c r="S12" s="54">
        <v>29627</v>
      </c>
      <c r="T12" s="54">
        <f t="shared" si="3"/>
        <v>4972.8</v>
      </c>
      <c r="U12" s="54">
        <f t="shared" si="4"/>
        <v>4972.8</v>
      </c>
      <c r="V12" s="54">
        <f t="shared" si="5"/>
        <v>4740.32</v>
      </c>
      <c r="W12" s="54">
        <f t="shared" si="6"/>
        <v>4569.4399999999996</v>
      </c>
      <c r="X12" s="54">
        <f t="shared" si="7"/>
        <v>452.07272727272726</v>
      </c>
      <c r="Y12" s="69">
        <f t="shared" si="7"/>
        <v>430.93818181818182</v>
      </c>
    </row>
    <row r="13" spans="1:35">
      <c r="A13" s="27" t="s">
        <v>300</v>
      </c>
      <c r="B13" s="28" t="s">
        <v>192</v>
      </c>
      <c r="C13" s="28" t="s">
        <v>193</v>
      </c>
      <c r="D13" s="28">
        <v>8</v>
      </c>
      <c r="E13" s="29">
        <v>7.625</v>
      </c>
      <c r="F13" s="29">
        <f t="shared" si="0"/>
        <v>1.7</v>
      </c>
      <c r="G13" s="30">
        <f t="shared" si="1"/>
        <v>0</v>
      </c>
      <c r="H13" s="30">
        <f t="shared" si="2"/>
        <v>0.41176470588235292</v>
      </c>
      <c r="I13" s="28">
        <v>0</v>
      </c>
      <c r="J13" s="28">
        <v>0.7</v>
      </c>
      <c r="K13" s="28">
        <v>1</v>
      </c>
      <c r="L13" s="28">
        <v>0</v>
      </c>
      <c r="M13" s="28">
        <v>1.7</v>
      </c>
      <c r="N13" s="31">
        <v>-2374.047</v>
      </c>
      <c r="O13" s="31">
        <v>10739.478999999999</v>
      </c>
      <c r="P13" s="31">
        <v>3893.328</v>
      </c>
      <c r="Q13" s="31">
        <v>4997.9570000000003</v>
      </c>
      <c r="R13" s="31">
        <v>15737.436</v>
      </c>
      <c r="S13" s="31">
        <v>13363.388999999999</v>
      </c>
      <c r="T13" s="31">
        <f t="shared" si="3"/>
        <v>2063.9260327868851</v>
      </c>
      <c r="U13" s="31">
        <f t="shared" si="4"/>
        <v>1553.3256393442623</v>
      </c>
      <c r="V13" s="31">
        <f t="shared" si="5"/>
        <v>1241.9752131147541</v>
      </c>
      <c r="W13" s="31">
        <f t="shared" si="6"/>
        <v>1408.4562622950818</v>
      </c>
      <c r="X13" s="31">
        <f t="shared" si="7"/>
        <v>141.21142175856929</v>
      </c>
      <c r="Y13" s="32">
        <f t="shared" si="7"/>
        <v>112.90683755588674</v>
      </c>
    </row>
    <row r="14" spans="1:35">
      <c r="A14" s="50" t="s">
        <v>300</v>
      </c>
      <c r="B14" s="51" t="s">
        <v>257</v>
      </c>
      <c r="C14" s="51" t="s">
        <v>258</v>
      </c>
      <c r="D14" s="51">
        <v>8</v>
      </c>
      <c r="E14" s="52">
        <v>5.5</v>
      </c>
      <c r="F14" s="52">
        <f t="shared" si="0"/>
        <v>1.4000000000000001</v>
      </c>
      <c r="G14" s="53">
        <f t="shared" si="1"/>
        <v>0</v>
      </c>
      <c r="H14" s="53">
        <f t="shared" si="2"/>
        <v>0.14285714285714285</v>
      </c>
      <c r="I14" s="52">
        <v>0</v>
      </c>
      <c r="J14" s="52">
        <v>0.2</v>
      </c>
      <c r="K14" s="52">
        <v>1.2000000000000002</v>
      </c>
      <c r="L14" s="52">
        <v>0</v>
      </c>
      <c r="M14" s="52">
        <v>1.4000000000000001</v>
      </c>
      <c r="N14" s="51"/>
      <c r="O14" s="51"/>
      <c r="P14" s="51"/>
      <c r="Q14" s="51"/>
      <c r="R14" s="51"/>
      <c r="S14" s="51"/>
      <c r="T14" s="54">
        <f t="shared" si="3"/>
        <v>0</v>
      </c>
      <c r="U14" s="54">
        <f t="shared" si="4"/>
        <v>0</v>
      </c>
      <c r="V14" s="54">
        <f t="shared" si="5"/>
        <v>0</v>
      </c>
      <c r="W14" s="54">
        <f t="shared" si="6"/>
        <v>0</v>
      </c>
      <c r="X14" s="54">
        <f t="shared" si="7"/>
        <v>0</v>
      </c>
      <c r="Y14" s="69">
        <f t="shared" si="7"/>
        <v>0</v>
      </c>
    </row>
    <row r="15" spans="1:35">
      <c r="A15" s="27" t="s">
        <v>300</v>
      </c>
      <c r="B15" s="28" t="s">
        <v>177</v>
      </c>
      <c r="C15" s="28" t="s">
        <v>178</v>
      </c>
      <c r="D15" s="28">
        <v>9</v>
      </c>
      <c r="E15" s="29">
        <v>7.875</v>
      </c>
      <c r="F15" s="29">
        <f t="shared" si="0"/>
        <v>2.96</v>
      </c>
      <c r="G15" s="30">
        <f t="shared" si="1"/>
        <v>0</v>
      </c>
      <c r="H15" s="30">
        <f t="shared" si="2"/>
        <v>0.51689189189189189</v>
      </c>
      <c r="I15" s="28">
        <v>0</v>
      </c>
      <c r="J15" s="28">
        <v>1.5299999999999998</v>
      </c>
      <c r="K15" s="28">
        <v>1.4300000000000002</v>
      </c>
      <c r="L15" s="28">
        <v>0.25</v>
      </c>
      <c r="M15" s="28">
        <v>3.21</v>
      </c>
      <c r="N15" s="31">
        <v>-9085</v>
      </c>
      <c r="O15" s="31">
        <v>18039</v>
      </c>
      <c r="P15" s="31"/>
      <c r="Q15" s="31">
        <v>3120</v>
      </c>
      <c r="R15" s="31">
        <v>21159</v>
      </c>
      <c r="S15" s="31">
        <v>12074</v>
      </c>
      <c r="T15" s="31">
        <f t="shared" si="3"/>
        <v>2686.8571428571427</v>
      </c>
      <c r="U15" s="31">
        <f t="shared" si="4"/>
        <v>2686.8571428571427</v>
      </c>
      <c r="V15" s="31">
        <f t="shared" si="5"/>
        <v>1533.2063492063492</v>
      </c>
      <c r="W15" s="31">
        <f t="shared" si="6"/>
        <v>2290.6666666666665</v>
      </c>
      <c r="X15" s="31">
        <f t="shared" si="7"/>
        <v>244.25974025974025</v>
      </c>
      <c r="Y15" s="32">
        <f t="shared" si="7"/>
        <v>139.38239538239537</v>
      </c>
    </row>
    <row r="16" spans="1:35">
      <c r="A16" s="50" t="s">
        <v>300</v>
      </c>
      <c r="B16" s="51" t="s">
        <v>194</v>
      </c>
      <c r="C16" s="51" t="s">
        <v>197</v>
      </c>
      <c r="D16" s="51">
        <v>9</v>
      </c>
      <c r="E16" s="52">
        <v>9.25</v>
      </c>
      <c r="F16" s="52">
        <f t="shared" si="0"/>
        <v>3.3</v>
      </c>
      <c r="G16" s="53">
        <f t="shared" si="1"/>
        <v>0</v>
      </c>
      <c r="H16" s="53">
        <f t="shared" si="2"/>
        <v>9.0909090909090912E-2</v>
      </c>
      <c r="I16" s="51">
        <v>0</v>
      </c>
      <c r="J16" s="51">
        <v>0.3</v>
      </c>
      <c r="K16" s="51">
        <v>3</v>
      </c>
      <c r="L16" s="51">
        <v>0</v>
      </c>
      <c r="M16" s="51">
        <v>3.3</v>
      </c>
      <c r="N16" s="54">
        <v>-3349.9279999999999</v>
      </c>
      <c r="O16" s="54">
        <v>22863.254000000001</v>
      </c>
      <c r="P16" s="54">
        <v>2833.4760000000001</v>
      </c>
      <c r="Q16" s="54">
        <v>5308.8320000000003</v>
      </c>
      <c r="R16" s="54">
        <v>28172.085999999999</v>
      </c>
      <c r="S16" s="54">
        <v>24822.157999999999</v>
      </c>
      <c r="T16" s="54">
        <f t="shared" si="3"/>
        <v>3045.6309189189187</v>
      </c>
      <c r="U16" s="54">
        <f t="shared" si="4"/>
        <v>2739.3091891891891</v>
      </c>
      <c r="V16" s="54">
        <f t="shared" si="5"/>
        <v>2377.1548108108109</v>
      </c>
      <c r="W16" s="54">
        <f t="shared" si="6"/>
        <v>2471.7031351351352</v>
      </c>
      <c r="X16" s="54">
        <f t="shared" si="7"/>
        <v>249.02810810810809</v>
      </c>
      <c r="Y16" s="69">
        <f t="shared" si="7"/>
        <v>216.10498280098281</v>
      </c>
    </row>
    <row r="17" spans="1:25">
      <c r="A17" s="27" t="s">
        <v>300</v>
      </c>
      <c r="B17" s="28" t="s">
        <v>198</v>
      </c>
      <c r="C17" s="28" t="s">
        <v>199</v>
      </c>
      <c r="D17" s="28">
        <v>10</v>
      </c>
      <c r="E17" s="29">
        <v>10</v>
      </c>
      <c r="F17" s="29">
        <f t="shared" si="0"/>
        <v>3.25</v>
      </c>
      <c r="G17" s="30">
        <f t="shared" si="1"/>
        <v>0</v>
      </c>
      <c r="H17" s="30">
        <f t="shared" si="2"/>
        <v>7.6923076923076927E-2</v>
      </c>
      <c r="I17" s="28">
        <v>0</v>
      </c>
      <c r="J17" s="28">
        <v>0.25</v>
      </c>
      <c r="K17" s="28">
        <v>3</v>
      </c>
      <c r="L17" s="28">
        <v>0</v>
      </c>
      <c r="M17" s="28">
        <v>3.25</v>
      </c>
      <c r="N17" s="31">
        <v>-2162.779</v>
      </c>
      <c r="O17" s="31">
        <v>16282.893</v>
      </c>
      <c r="P17" s="31">
        <v>1598</v>
      </c>
      <c r="Q17" s="31">
        <v>3954.2550000000001</v>
      </c>
      <c r="R17" s="31">
        <v>20237.148000000001</v>
      </c>
      <c r="S17" s="31">
        <v>18074.368999999999</v>
      </c>
      <c r="T17" s="31">
        <f t="shared" si="3"/>
        <v>2023.7148000000002</v>
      </c>
      <c r="U17" s="31">
        <f t="shared" si="4"/>
        <v>1863.9148</v>
      </c>
      <c r="V17" s="31">
        <f t="shared" si="5"/>
        <v>1647.6369</v>
      </c>
      <c r="W17" s="31">
        <f t="shared" si="6"/>
        <v>1628.2892999999999</v>
      </c>
      <c r="X17" s="31">
        <f t="shared" si="7"/>
        <v>169.4468</v>
      </c>
      <c r="Y17" s="32">
        <f t="shared" si="7"/>
        <v>149.78517272727274</v>
      </c>
    </row>
    <row r="18" spans="1:25">
      <c r="A18" s="50" t="s">
        <v>300</v>
      </c>
      <c r="B18" s="51" t="s">
        <v>223</v>
      </c>
      <c r="C18" s="51" t="s">
        <v>225</v>
      </c>
      <c r="D18" s="51">
        <v>10</v>
      </c>
      <c r="E18" s="52">
        <v>9.5</v>
      </c>
      <c r="F18" s="52">
        <f t="shared" si="0"/>
        <v>3.55</v>
      </c>
      <c r="G18" s="53">
        <f t="shared" si="1"/>
        <v>0.323943661971831</v>
      </c>
      <c r="H18" s="53">
        <f t="shared" si="2"/>
        <v>0.323943661971831</v>
      </c>
      <c r="I18" s="51">
        <v>1.1499999999999999</v>
      </c>
      <c r="J18" s="51">
        <v>0</v>
      </c>
      <c r="K18" s="51">
        <v>2.4</v>
      </c>
      <c r="L18" s="51">
        <v>0</v>
      </c>
      <c r="M18" s="51">
        <v>3.55</v>
      </c>
      <c r="N18" s="54"/>
      <c r="O18" s="54"/>
      <c r="P18" s="54"/>
      <c r="Q18" s="54"/>
      <c r="R18" s="54"/>
      <c r="S18" s="54"/>
      <c r="T18" s="54">
        <f t="shared" si="3"/>
        <v>0</v>
      </c>
      <c r="U18" s="54">
        <f t="shared" si="4"/>
        <v>0</v>
      </c>
      <c r="V18" s="54">
        <f t="shared" si="5"/>
        <v>0</v>
      </c>
      <c r="W18" s="54">
        <f t="shared" si="6"/>
        <v>0</v>
      </c>
      <c r="X18" s="54">
        <f t="shared" si="7"/>
        <v>0</v>
      </c>
      <c r="Y18" s="69">
        <f t="shared" si="7"/>
        <v>0</v>
      </c>
    </row>
    <row r="19" spans="1:25">
      <c r="A19" s="27" t="s">
        <v>300</v>
      </c>
      <c r="B19" s="28" t="s">
        <v>228</v>
      </c>
      <c r="C19" s="28" t="s">
        <v>229</v>
      </c>
      <c r="D19" s="28">
        <v>10</v>
      </c>
      <c r="E19" s="29">
        <v>9.875</v>
      </c>
      <c r="F19" s="29">
        <f t="shared" si="0"/>
        <v>3.08</v>
      </c>
      <c r="G19" s="30">
        <f t="shared" si="1"/>
        <v>0.64285714285714279</v>
      </c>
      <c r="H19" s="30">
        <f t="shared" si="2"/>
        <v>0.67532467532467533</v>
      </c>
      <c r="I19" s="28">
        <v>1.98</v>
      </c>
      <c r="J19" s="28">
        <v>0.1</v>
      </c>
      <c r="K19" s="28">
        <v>1</v>
      </c>
      <c r="L19" s="28">
        <v>0</v>
      </c>
      <c r="M19" s="28">
        <v>3.08</v>
      </c>
      <c r="N19" s="31">
        <v>-3326</v>
      </c>
      <c r="O19" s="31">
        <v>30601</v>
      </c>
      <c r="P19" s="31">
        <v>10406</v>
      </c>
      <c r="Q19" s="31">
        <v>18179</v>
      </c>
      <c r="R19" s="31">
        <v>48780</v>
      </c>
      <c r="S19" s="31">
        <v>45453</v>
      </c>
      <c r="T19" s="31">
        <f t="shared" si="3"/>
        <v>4939.7468354430375</v>
      </c>
      <c r="U19" s="31">
        <f t="shared" si="4"/>
        <v>3885.9746835443038</v>
      </c>
      <c r="V19" s="31">
        <f t="shared" si="5"/>
        <v>3549.0632911392404</v>
      </c>
      <c r="W19" s="31">
        <f t="shared" si="6"/>
        <v>3098.8354430379745</v>
      </c>
      <c r="X19" s="31">
        <f t="shared" si="7"/>
        <v>353.27042577675491</v>
      </c>
      <c r="Y19" s="32">
        <f t="shared" si="7"/>
        <v>322.64211737629461</v>
      </c>
    </row>
    <row r="20" spans="1:25">
      <c r="A20" s="50" t="s">
        <v>300</v>
      </c>
      <c r="B20" s="51" t="s">
        <v>185</v>
      </c>
      <c r="C20" s="51" t="s">
        <v>189</v>
      </c>
      <c r="D20" s="51">
        <v>12</v>
      </c>
      <c r="E20" s="52">
        <v>11.875</v>
      </c>
      <c r="F20" s="52">
        <f t="shared" si="0"/>
        <v>4.6500000000000004</v>
      </c>
      <c r="G20" s="53">
        <f t="shared" si="1"/>
        <v>0.43010752688172038</v>
      </c>
      <c r="H20" s="53">
        <f t="shared" si="2"/>
        <v>0.78494623655913975</v>
      </c>
      <c r="I20" s="51">
        <v>2</v>
      </c>
      <c r="J20" s="51">
        <v>1.65</v>
      </c>
      <c r="K20" s="51">
        <v>1</v>
      </c>
      <c r="L20" s="51">
        <v>1.19</v>
      </c>
      <c r="M20" s="51">
        <v>5.84</v>
      </c>
      <c r="N20" s="54">
        <v>-8907.8780000000006</v>
      </c>
      <c r="O20" s="54">
        <v>44002.597000000002</v>
      </c>
      <c r="P20" s="54">
        <v>5962.1040000000003</v>
      </c>
      <c r="Q20" s="54">
        <v>13251.531000000001</v>
      </c>
      <c r="R20" s="54">
        <v>57254.127999999997</v>
      </c>
      <c r="S20" s="54">
        <v>48346.25</v>
      </c>
      <c r="T20" s="54">
        <f t="shared" si="3"/>
        <v>4821.400252631579</v>
      </c>
      <c r="U20" s="54">
        <f t="shared" si="4"/>
        <v>4319.3283368421053</v>
      </c>
      <c r="V20" s="54">
        <f t="shared" si="5"/>
        <v>3569.1912421052634</v>
      </c>
      <c r="W20" s="54">
        <f t="shared" si="6"/>
        <v>3705.4818526315789</v>
      </c>
      <c r="X20" s="54">
        <f t="shared" si="7"/>
        <v>392.66621244019137</v>
      </c>
      <c r="Y20" s="69">
        <f t="shared" si="7"/>
        <v>324.47193110047851</v>
      </c>
    </row>
    <row r="21" spans="1:25">
      <c r="A21" s="27" t="s">
        <v>300</v>
      </c>
      <c r="B21" s="28" t="s">
        <v>185</v>
      </c>
      <c r="C21" s="28" t="s">
        <v>188</v>
      </c>
      <c r="D21" s="28">
        <v>13</v>
      </c>
      <c r="E21" s="29">
        <v>11.625</v>
      </c>
      <c r="F21" s="29">
        <f t="shared" si="0"/>
        <v>4.08</v>
      </c>
      <c r="G21" s="30">
        <f t="shared" si="1"/>
        <v>0</v>
      </c>
      <c r="H21" s="30">
        <f t="shared" si="2"/>
        <v>0.68382352941176472</v>
      </c>
      <c r="I21" s="28">
        <v>0</v>
      </c>
      <c r="J21" s="28">
        <v>2.79</v>
      </c>
      <c r="K21" s="28">
        <v>1.29</v>
      </c>
      <c r="L21" s="28">
        <v>0.84</v>
      </c>
      <c r="M21" s="28">
        <v>4.92</v>
      </c>
      <c r="N21" s="31">
        <v>-7361.09</v>
      </c>
      <c r="O21" s="31">
        <v>27426.638999999999</v>
      </c>
      <c r="P21" s="31">
        <v>6929.76</v>
      </c>
      <c r="Q21" s="31">
        <v>14516.916999999999</v>
      </c>
      <c r="R21" s="31">
        <v>41943.555999999997</v>
      </c>
      <c r="S21" s="31">
        <v>34582.466</v>
      </c>
      <c r="T21" s="31">
        <f t="shared" si="3"/>
        <v>3608.0478279569888</v>
      </c>
      <c r="U21" s="31">
        <f t="shared" si="4"/>
        <v>3011.9394408602147</v>
      </c>
      <c r="V21" s="31">
        <f t="shared" si="5"/>
        <v>2378.7273978494622</v>
      </c>
      <c r="W21" s="31">
        <f t="shared" si="6"/>
        <v>2359.2807741935485</v>
      </c>
      <c r="X21" s="31">
        <f t="shared" si="7"/>
        <v>273.81267644183771</v>
      </c>
      <c r="Y21" s="32">
        <f t="shared" si="7"/>
        <v>216.24794525904201</v>
      </c>
    </row>
    <row r="22" spans="1:25">
      <c r="A22" s="50" t="s">
        <v>300</v>
      </c>
      <c r="B22" s="51" t="s">
        <v>194</v>
      </c>
      <c r="C22" s="51" t="s">
        <v>196</v>
      </c>
      <c r="D22" s="51">
        <v>14</v>
      </c>
      <c r="E22" s="52">
        <v>14</v>
      </c>
      <c r="F22" s="52">
        <f t="shared" si="0"/>
        <v>3.1</v>
      </c>
      <c r="G22" s="53">
        <f t="shared" si="1"/>
        <v>0</v>
      </c>
      <c r="H22" s="53">
        <f t="shared" si="2"/>
        <v>0.35483870967741937</v>
      </c>
      <c r="I22" s="51">
        <v>0</v>
      </c>
      <c r="J22" s="51">
        <v>1.1000000000000001</v>
      </c>
      <c r="K22" s="51">
        <v>2</v>
      </c>
      <c r="L22" s="51">
        <v>0</v>
      </c>
      <c r="M22" s="51">
        <v>3.1</v>
      </c>
      <c r="N22" s="51"/>
      <c r="O22" s="51"/>
      <c r="P22" s="51"/>
      <c r="Q22" s="51"/>
      <c r="R22" s="51"/>
      <c r="S22" s="51"/>
      <c r="T22" s="54">
        <f t="shared" si="3"/>
        <v>0</v>
      </c>
      <c r="U22" s="54">
        <f t="shared" si="4"/>
        <v>0</v>
      </c>
      <c r="V22" s="54">
        <f t="shared" si="5"/>
        <v>0</v>
      </c>
      <c r="W22" s="54">
        <f t="shared" si="6"/>
        <v>0</v>
      </c>
      <c r="X22" s="54">
        <f t="shared" si="7"/>
        <v>0</v>
      </c>
      <c r="Y22" s="69">
        <f t="shared" si="7"/>
        <v>0</v>
      </c>
    </row>
    <row r="23" spans="1:25">
      <c r="A23" s="27" t="s">
        <v>300</v>
      </c>
      <c r="B23" s="28" t="s">
        <v>185</v>
      </c>
      <c r="C23" s="28" t="s">
        <v>187</v>
      </c>
      <c r="D23" s="28">
        <v>17</v>
      </c>
      <c r="E23" s="29">
        <v>15.625</v>
      </c>
      <c r="F23" s="29">
        <f t="shared" si="0"/>
        <v>5.17</v>
      </c>
      <c r="G23" s="30">
        <f t="shared" si="1"/>
        <v>0.19342359767891684</v>
      </c>
      <c r="H23" s="30">
        <f t="shared" si="2"/>
        <v>0.5415860735009671</v>
      </c>
      <c r="I23" s="28">
        <v>1</v>
      </c>
      <c r="J23" s="28">
        <v>1.8</v>
      </c>
      <c r="K23" s="28">
        <v>2.37</v>
      </c>
      <c r="L23" s="28">
        <v>0</v>
      </c>
      <c r="M23" s="28">
        <v>5.17</v>
      </c>
      <c r="N23" s="31">
        <v>-10053.058000000001</v>
      </c>
      <c r="O23" s="31">
        <v>32054.909</v>
      </c>
      <c r="P23" s="31">
        <v>7165.1940000000004</v>
      </c>
      <c r="Q23" s="31">
        <v>19088.645</v>
      </c>
      <c r="R23" s="31">
        <v>51143.553999999996</v>
      </c>
      <c r="S23" s="31">
        <v>41090.495999999999</v>
      </c>
      <c r="T23" s="31">
        <f t="shared" si="3"/>
        <v>3273.1874559999997</v>
      </c>
      <c r="U23" s="31">
        <f t="shared" si="4"/>
        <v>2814.6150399999997</v>
      </c>
      <c r="V23" s="31">
        <f t="shared" si="5"/>
        <v>2171.2193279999997</v>
      </c>
      <c r="W23" s="31">
        <f t="shared" si="6"/>
        <v>2051.5141760000001</v>
      </c>
      <c r="X23" s="31">
        <f t="shared" si="7"/>
        <v>255.87409454545451</v>
      </c>
      <c r="Y23" s="32">
        <f t="shared" si="7"/>
        <v>197.38357527272726</v>
      </c>
    </row>
    <row r="24" spans="1:25">
      <c r="A24" s="50" t="s">
        <v>300</v>
      </c>
      <c r="B24" s="51" t="s">
        <v>190</v>
      </c>
      <c r="C24" s="51" t="s">
        <v>191</v>
      </c>
      <c r="D24" s="51">
        <v>17</v>
      </c>
      <c r="E24" s="52">
        <v>16.625</v>
      </c>
      <c r="F24" s="52">
        <f t="shared" si="0"/>
        <v>3.02</v>
      </c>
      <c r="G24" s="53">
        <f t="shared" si="1"/>
        <v>0.37086092715231789</v>
      </c>
      <c r="H24" s="53">
        <f t="shared" si="2"/>
        <v>0.45364238410596031</v>
      </c>
      <c r="I24" s="51">
        <v>1.1200000000000001</v>
      </c>
      <c r="J24" s="51">
        <v>0.25</v>
      </c>
      <c r="K24" s="51">
        <v>1.65</v>
      </c>
      <c r="L24" s="51">
        <v>0</v>
      </c>
      <c r="M24" s="51">
        <v>3.02</v>
      </c>
      <c r="N24" s="54">
        <v>-4920.6080000000002</v>
      </c>
      <c r="O24" s="54">
        <v>37432.377999999997</v>
      </c>
      <c r="P24" s="54">
        <v>7763.7240000000002</v>
      </c>
      <c r="Q24" s="54">
        <v>19568.150000000001</v>
      </c>
      <c r="R24" s="54">
        <v>57000.527999999998</v>
      </c>
      <c r="S24" s="54">
        <v>52079.92</v>
      </c>
      <c r="T24" s="54">
        <f t="shared" si="3"/>
        <v>3428.6031879699249</v>
      </c>
      <c r="U24" s="54">
        <f t="shared" si="4"/>
        <v>2961.6122706766914</v>
      </c>
      <c r="V24" s="54">
        <f t="shared" si="5"/>
        <v>2665.63584962406</v>
      </c>
      <c r="W24" s="54">
        <f t="shared" si="6"/>
        <v>2251.571609022556</v>
      </c>
      <c r="X24" s="54">
        <f t="shared" si="7"/>
        <v>269.23747915242649</v>
      </c>
      <c r="Y24" s="69">
        <f t="shared" si="7"/>
        <v>242.33053178400544</v>
      </c>
    </row>
    <row r="25" spans="1:25">
      <c r="A25" s="27" t="s">
        <v>300</v>
      </c>
      <c r="B25" s="28" t="s">
        <v>245</v>
      </c>
      <c r="C25" s="28" t="s">
        <v>250</v>
      </c>
      <c r="D25" s="28">
        <v>17</v>
      </c>
      <c r="E25" s="29">
        <v>16.25</v>
      </c>
      <c r="F25" s="29">
        <f t="shared" si="0"/>
        <v>5.13</v>
      </c>
      <c r="G25" s="30">
        <f t="shared" si="1"/>
        <v>0.17543859649122809</v>
      </c>
      <c r="H25" s="30">
        <f t="shared" si="2"/>
        <v>0.27290448343079921</v>
      </c>
      <c r="I25" s="28">
        <v>0.9</v>
      </c>
      <c r="J25" s="28">
        <v>0.5</v>
      </c>
      <c r="K25" s="28">
        <v>3.73</v>
      </c>
      <c r="L25" s="28">
        <v>0.52</v>
      </c>
      <c r="M25" s="28">
        <v>5.65</v>
      </c>
      <c r="N25" s="31">
        <v>-4560.942</v>
      </c>
      <c r="O25" s="31">
        <v>38252.428</v>
      </c>
      <c r="P25" s="31">
        <v>3369.828</v>
      </c>
      <c r="Q25" s="31">
        <v>8561.8850000000002</v>
      </c>
      <c r="R25" s="31">
        <v>46814.313000000002</v>
      </c>
      <c r="S25" s="31">
        <v>42253.370999999999</v>
      </c>
      <c r="T25" s="31">
        <f t="shared" si="3"/>
        <v>2880.8807999999999</v>
      </c>
      <c r="U25" s="31">
        <f t="shared" si="4"/>
        <v>2673.5067692307694</v>
      </c>
      <c r="V25" s="31">
        <f t="shared" si="5"/>
        <v>2392.8334153846154</v>
      </c>
      <c r="W25" s="31">
        <f t="shared" si="6"/>
        <v>2353.9955692307694</v>
      </c>
      <c r="X25" s="31">
        <f t="shared" si="7"/>
        <v>243.04606993006993</v>
      </c>
      <c r="Y25" s="32">
        <f t="shared" si="7"/>
        <v>217.5303104895105</v>
      </c>
    </row>
    <row r="26" spans="1:25">
      <c r="A26" s="50" t="s">
        <v>300</v>
      </c>
      <c r="B26" s="51" t="s">
        <v>212</v>
      </c>
      <c r="C26" s="51" t="s">
        <v>213</v>
      </c>
      <c r="D26" s="51">
        <v>19</v>
      </c>
      <c r="E26" s="52">
        <v>17.75</v>
      </c>
      <c r="F26" s="52">
        <f t="shared" si="0"/>
        <v>4.9000000000000004</v>
      </c>
      <c r="G26" s="53">
        <f t="shared" si="1"/>
        <v>0.2040816326530612</v>
      </c>
      <c r="H26" s="53">
        <f t="shared" si="2"/>
        <v>0.22448979591836735</v>
      </c>
      <c r="I26" s="51">
        <v>1</v>
      </c>
      <c r="J26" s="51">
        <v>0.1</v>
      </c>
      <c r="K26" s="51">
        <v>3.8</v>
      </c>
      <c r="L26" s="51">
        <v>0</v>
      </c>
      <c r="M26" s="51">
        <v>4.9000000000000004</v>
      </c>
      <c r="N26" s="54">
        <v>-3047.82</v>
      </c>
      <c r="O26" s="54">
        <v>26351.478999999999</v>
      </c>
      <c r="P26" s="54">
        <v>3842</v>
      </c>
      <c r="Q26" s="54">
        <v>7791.49</v>
      </c>
      <c r="R26" s="54">
        <v>34142.968999999997</v>
      </c>
      <c r="S26" s="54">
        <v>31095.149000000001</v>
      </c>
      <c r="T26" s="54">
        <f t="shared" si="3"/>
        <v>1923.5475492957744</v>
      </c>
      <c r="U26" s="54">
        <f t="shared" si="4"/>
        <v>1707.0968450704224</v>
      </c>
      <c r="V26" s="54">
        <f t="shared" si="5"/>
        <v>1535.388676056338</v>
      </c>
      <c r="W26" s="54">
        <f t="shared" si="6"/>
        <v>1484.5903661971831</v>
      </c>
      <c r="X26" s="54">
        <f t="shared" si="7"/>
        <v>155.19062227912931</v>
      </c>
      <c r="Y26" s="69">
        <f t="shared" si="7"/>
        <v>139.58078873239435</v>
      </c>
    </row>
    <row r="27" spans="1:25">
      <c r="A27" s="27" t="s">
        <v>300</v>
      </c>
      <c r="B27" s="28" t="s">
        <v>236</v>
      </c>
      <c r="C27" s="28" t="s">
        <v>237</v>
      </c>
      <c r="D27" s="28">
        <v>19</v>
      </c>
      <c r="E27" s="29">
        <v>18.25</v>
      </c>
      <c r="F27" s="29">
        <f t="shared" si="0"/>
        <v>4.9499999999999993</v>
      </c>
      <c r="G27" s="30">
        <f t="shared" si="1"/>
        <v>0.47474747474747481</v>
      </c>
      <c r="H27" s="30">
        <f t="shared" si="2"/>
        <v>0.66666666666666674</v>
      </c>
      <c r="I27" s="28">
        <v>2.35</v>
      </c>
      <c r="J27" s="28">
        <v>0.95</v>
      </c>
      <c r="K27" s="28">
        <v>1.65</v>
      </c>
      <c r="L27" s="28">
        <v>1.2</v>
      </c>
      <c r="M27" s="28">
        <v>6.1499999999999995</v>
      </c>
      <c r="N27" s="31">
        <v>-6314.37</v>
      </c>
      <c r="O27" s="31">
        <v>46191.514000000003</v>
      </c>
      <c r="P27" s="31">
        <v>5967</v>
      </c>
      <c r="Q27" s="31">
        <v>11562.396000000001</v>
      </c>
      <c r="R27" s="31">
        <v>57753.91</v>
      </c>
      <c r="S27" s="31">
        <v>51439.54</v>
      </c>
      <c r="T27" s="31">
        <f t="shared" si="3"/>
        <v>3164.5978082191782</v>
      </c>
      <c r="U27" s="31">
        <f t="shared" si="4"/>
        <v>2837.638904109589</v>
      </c>
      <c r="V27" s="31">
        <f t="shared" si="5"/>
        <v>2491.6460273972602</v>
      </c>
      <c r="W27" s="31">
        <f t="shared" si="6"/>
        <v>2531.0418630136987</v>
      </c>
      <c r="X27" s="31">
        <f t="shared" si="7"/>
        <v>257.96717310087172</v>
      </c>
      <c r="Y27" s="32">
        <f t="shared" si="7"/>
        <v>226.51327521793274</v>
      </c>
    </row>
    <row r="28" spans="1:25">
      <c r="A28" s="50" t="s">
        <v>300</v>
      </c>
      <c r="B28" s="51" t="s">
        <v>243</v>
      </c>
      <c r="C28" s="51" t="s">
        <v>211</v>
      </c>
      <c r="D28" s="51">
        <v>21</v>
      </c>
      <c r="E28" s="52">
        <v>20.75</v>
      </c>
      <c r="F28" s="52">
        <f t="shared" si="0"/>
        <v>5</v>
      </c>
      <c r="G28" s="53">
        <f t="shared" si="1"/>
        <v>0.2</v>
      </c>
      <c r="H28" s="53">
        <f t="shared" si="2"/>
        <v>0.4</v>
      </c>
      <c r="I28" s="51">
        <v>1</v>
      </c>
      <c r="J28" s="51">
        <v>1</v>
      </c>
      <c r="K28" s="51">
        <v>3</v>
      </c>
      <c r="L28" s="51">
        <v>1</v>
      </c>
      <c r="M28" s="51">
        <v>6</v>
      </c>
      <c r="N28" s="54">
        <v>-18118.216</v>
      </c>
      <c r="O28" s="54">
        <v>48944.476000000002</v>
      </c>
      <c r="P28" s="54">
        <v>3566.558</v>
      </c>
      <c r="Q28" s="54">
        <v>13429.591</v>
      </c>
      <c r="R28" s="54">
        <v>62374.067000000003</v>
      </c>
      <c r="S28" s="54">
        <v>44255.851000000002</v>
      </c>
      <c r="T28" s="54">
        <f t="shared" si="3"/>
        <v>3005.9791325301208</v>
      </c>
      <c r="U28" s="54">
        <f t="shared" si="4"/>
        <v>2834.0968192771088</v>
      </c>
      <c r="V28" s="54">
        <f t="shared" si="5"/>
        <v>1960.9297831325305</v>
      </c>
      <c r="W28" s="54">
        <f t="shared" si="6"/>
        <v>2358.7699277108436</v>
      </c>
      <c r="X28" s="54">
        <f t="shared" si="7"/>
        <v>257.64516538882805</v>
      </c>
      <c r="Y28" s="69">
        <f t="shared" si="7"/>
        <v>178.26634392113914</v>
      </c>
    </row>
    <row r="29" spans="1:25">
      <c r="A29" s="27" t="s">
        <v>300</v>
      </c>
      <c r="B29" s="28" t="s">
        <v>272</v>
      </c>
      <c r="C29" s="28" t="s">
        <v>273</v>
      </c>
      <c r="D29" s="34">
        <v>21</v>
      </c>
      <c r="E29" s="35">
        <v>20.375</v>
      </c>
      <c r="F29" s="29">
        <f t="shared" si="0"/>
        <v>8.370000000000001</v>
      </c>
      <c r="G29" s="30">
        <v>0.13022700119474312</v>
      </c>
      <c r="H29" s="30">
        <f t="shared" si="2"/>
        <v>0.52210274790919953</v>
      </c>
      <c r="I29" s="35">
        <v>1.0900000000000001</v>
      </c>
      <c r="J29" s="35">
        <v>3.2800000000000002</v>
      </c>
      <c r="K29" s="35">
        <v>4</v>
      </c>
      <c r="L29" s="35">
        <v>1.5</v>
      </c>
      <c r="M29" s="35">
        <v>9.8699999999999992</v>
      </c>
      <c r="N29" s="31">
        <v>-9584.1869999999999</v>
      </c>
      <c r="O29" s="31">
        <v>69492.239000000001</v>
      </c>
      <c r="P29" s="31">
        <v>5230.7960000000003</v>
      </c>
      <c r="Q29" s="31">
        <v>12985.31</v>
      </c>
      <c r="R29" s="31">
        <v>82477.548999999999</v>
      </c>
      <c r="S29" s="31">
        <v>72893.361999999994</v>
      </c>
      <c r="T29" s="31">
        <f t="shared" si="3"/>
        <v>4047.9778650306748</v>
      </c>
      <c r="U29" s="31">
        <f t="shared" si="4"/>
        <v>3791.2516809815947</v>
      </c>
      <c r="V29" s="31">
        <f t="shared" si="5"/>
        <v>3320.8621349693249</v>
      </c>
      <c r="W29" s="31">
        <f t="shared" si="6"/>
        <v>3410.6620368098161</v>
      </c>
      <c r="X29" s="31">
        <f t="shared" si="7"/>
        <v>344.65924372559954</v>
      </c>
      <c r="Y29" s="32">
        <f t="shared" si="7"/>
        <v>301.89655772448407</v>
      </c>
    </row>
    <row r="30" spans="1:25">
      <c r="A30" s="50" t="s">
        <v>300</v>
      </c>
      <c r="B30" s="51" t="s">
        <v>289</v>
      </c>
      <c r="C30" s="51" t="s">
        <v>290</v>
      </c>
      <c r="D30" s="51">
        <v>21</v>
      </c>
      <c r="E30" s="52">
        <v>21</v>
      </c>
      <c r="F30" s="52">
        <f t="shared" si="0"/>
        <v>7.9599999999999991</v>
      </c>
      <c r="G30" s="53">
        <f t="shared" ref="G30:G93" si="8">+I30/(I30+J30+K30)</f>
        <v>0.40954773869346733</v>
      </c>
      <c r="H30" s="53">
        <f t="shared" si="2"/>
        <v>0.57286432160804024</v>
      </c>
      <c r="I30" s="52">
        <v>3.26</v>
      </c>
      <c r="J30" s="52">
        <v>1.3</v>
      </c>
      <c r="K30" s="52">
        <v>3.4</v>
      </c>
      <c r="L30" s="52">
        <v>0.5</v>
      </c>
      <c r="M30" s="52">
        <v>8.4599999999999991</v>
      </c>
      <c r="N30" s="54">
        <v>-6056.509</v>
      </c>
      <c r="O30" s="54">
        <v>47002.858999999997</v>
      </c>
      <c r="P30" s="54">
        <v>5689.98</v>
      </c>
      <c r="Q30" s="54">
        <v>14293.788</v>
      </c>
      <c r="R30" s="54">
        <v>61296.646999999997</v>
      </c>
      <c r="S30" s="54">
        <v>55240.137999999999</v>
      </c>
      <c r="T30" s="54">
        <f t="shared" si="3"/>
        <v>2918.8879523809524</v>
      </c>
      <c r="U30" s="54">
        <f t="shared" si="4"/>
        <v>2647.9365238095238</v>
      </c>
      <c r="V30" s="54">
        <f t="shared" si="5"/>
        <v>2359.5313333333334</v>
      </c>
      <c r="W30" s="54">
        <f t="shared" si="6"/>
        <v>2238.2313809523807</v>
      </c>
      <c r="X30" s="54">
        <f t="shared" si="7"/>
        <v>240.72150216450217</v>
      </c>
      <c r="Y30" s="69">
        <f t="shared" si="7"/>
        <v>214.5028484848485</v>
      </c>
    </row>
    <row r="31" spans="1:25">
      <c r="A31" s="27" t="s">
        <v>300</v>
      </c>
      <c r="B31" s="28" t="s">
        <v>169</v>
      </c>
      <c r="C31" s="28" t="s">
        <v>171</v>
      </c>
      <c r="D31" s="28">
        <v>22</v>
      </c>
      <c r="E31" s="29">
        <v>21.625</v>
      </c>
      <c r="F31" s="29">
        <f t="shared" si="0"/>
        <v>6.75</v>
      </c>
      <c r="G31" s="30">
        <f t="shared" si="8"/>
        <v>0.14814814814814814</v>
      </c>
      <c r="H31" s="30">
        <f t="shared" si="2"/>
        <v>0.29629629629629628</v>
      </c>
      <c r="I31" s="28">
        <v>1</v>
      </c>
      <c r="J31" s="28">
        <v>1</v>
      </c>
      <c r="K31" s="28">
        <v>4.75</v>
      </c>
      <c r="L31" s="28">
        <v>1.22</v>
      </c>
      <c r="M31" s="28">
        <v>7.97</v>
      </c>
      <c r="N31" s="31">
        <v>-9253.6810000000005</v>
      </c>
      <c r="O31" s="31">
        <v>59417.964</v>
      </c>
      <c r="P31" s="31">
        <v>4612.5</v>
      </c>
      <c r="Q31" s="31">
        <v>11334.334000000001</v>
      </c>
      <c r="R31" s="31">
        <v>70752.297999999995</v>
      </c>
      <c r="S31" s="31">
        <v>61498.616999999998</v>
      </c>
      <c r="T31" s="31">
        <f t="shared" si="3"/>
        <v>3271.782566473988</v>
      </c>
      <c r="U31" s="31">
        <f t="shared" si="4"/>
        <v>3058.4877687861272</v>
      </c>
      <c r="V31" s="31">
        <f t="shared" si="5"/>
        <v>2630.5718843930636</v>
      </c>
      <c r="W31" s="31">
        <f t="shared" si="6"/>
        <v>2747.6515144508671</v>
      </c>
      <c r="X31" s="31">
        <f t="shared" si="7"/>
        <v>278.04434261692063</v>
      </c>
      <c r="Y31" s="32">
        <f t="shared" si="7"/>
        <v>239.14289858118761</v>
      </c>
    </row>
    <row r="32" spans="1:25">
      <c r="A32" s="50" t="s">
        <v>300</v>
      </c>
      <c r="B32" s="51" t="s">
        <v>181</v>
      </c>
      <c r="C32" s="51" t="s">
        <v>182</v>
      </c>
      <c r="D32" s="51">
        <v>22</v>
      </c>
      <c r="E32" s="52">
        <v>19.875</v>
      </c>
      <c r="F32" s="52">
        <f t="shared" si="0"/>
        <v>5.01</v>
      </c>
      <c r="G32" s="53">
        <f t="shared" si="8"/>
        <v>3.992015968063873E-2</v>
      </c>
      <c r="H32" s="53">
        <f t="shared" si="2"/>
        <v>0.41916167664670662</v>
      </c>
      <c r="I32" s="51">
        <v>0.2</v>
      </c>
      <c r="J32" s="51">
        <v>1.9</v>
      </c>
      <c r="K32" s="51">
        <v>2.91</v>
      </c>
      <c r="L32" s="51">
        <v>0.8</v>
      </c>
      <c r="M32" s="51">
        <v>5.81</v>
      </c>
      <c r="N32" s="54">
        <v>-7136.9319999999998</v>
      </c>
      <c r="O32" s="54">
        <v>56083.87</v>
      </c>
      <c r="P32" s="54">
        <v>10412.484</v>
      </c>
      <c r="Q32" s="54">
        <v>16206.007</v>
      </c>
      <c r="R32" s="54">
        <v>72289.876999999993</v>
      </c>
      <c r="S32" s="54">
        <v>65152.945</v>
      </c>
      <c r="T32" s="54">
        <f t="shared" si="3"/>
        <v>3637.22651572327</v>
      </c>
      <c r="U32" s="54">
        <f t="shared" si="4"/>
        <v>3113.3279496855343</v>
      </c>
      <c r="V32" s="54">
        <f t="shared" si="5"/>
        <v>2754.2370314465406</v>
      </c>
      <c r="W32" s="54">
        <f t="shared" si="6"/>
        <v>2821.8299371069184</v>
      </c>
      <c r="X32" s="54">
        <f t="shared" si="7"/>
        <v>283.02981360777585</v>
      </c>
      <c r="Y32" s="69">
        <f t="shared" si="7"/>
        <v>250.38518467695823</v>
      </c>
    </row>
    <row r="33" spans="1:25">
      <c r="A33" s="27" t="s">
        <v>300</v>
      </c>
      <c r="B33" s="28" t="s">
        <v>200</v>
      </c>
      <c r="C33" s="28" t="s">
        <v>201</v>
      </c>
      <c r="D33" s="28">
        <v>22</v>
      </c>
      <c r="E33" s="29">
        <v>22.125</v>
      </c>
      <c r="F33" s="29">
        <f t="shared" si="0"/>
        <v>8.5</v>
      </c>
      <c r="G33" s="30">
        <f t="shared" si="8"/>
        <v>0.11764705882352941</v>
      </c>
      <c r="H33" s="30">
        <f t="shared" si="2"/>
        <v>0.23529411764705882</v>
      </c>
      <c r="I33" s="28">
        <v>1</v>
      </c>
      <c r="J33" s="28">
        <v>1</v>
      </c>
      <c r="K33" s="28">
        <v>6.5</v>
      </c>
      <c r="L33" s="28">
        <v>1.2</v>
      </c>
      <c r="M33" s="28">
        <v>9.6999999999999993</v>
      </c>
      <c r="N33" s="31">
        <v>-7761.1059999999998</v>
      </c>
      <c r="O33" s="31">
        <v>66861.205000000002</v>
      </c>
      <c r="P33" s="31">
        <v>2271.4679999999998</v>
      </c>
      <c r="Q33" s="31">
        <v>18599.424999999999</v>
      </c>
      <c r="R33" s="31">
        <v>85460.63</v>
      </c>
      <c r="S33" s="31">
        <v>77699.524000000005</v>
      </c>
      <c r="T33" s="31">
        <f t="shared" si="3"/>
        <v>3862.6273446327687</v>
      </c>
      <c r="U33" s="31">
        <f t="shared" si="4"/>
        <v>3759.962124293786</v>
      </c>
      <c r="V33" s="31">
        <f t="shared" si="5"/>
        <v>3409.1776723163848</v>
      </c>
      <c r="W33" s="31">
        <f t="shared" si="6"/>
        <v>3021.9753672316383</v>
      </c>
      <c r="X33" s="31">
        <f t="shared" si="7"/>
        <v>341.81473857216236</v>
      </c>
      <c r="Y33" s="32">
        <f t="shared" si="7"/>
        <v>309.92524293785317</v>
      </c>
    </row>
    <row r="34" spans="1:25">
      <c r="A34" s="50" t="s">
        <v>300</v>
      </c>
      <c r="B34" s="51" t="s">
        <v>94</v>
      </c>
      <c r="C34" s="51" t="s">
        <v>113</v>
      </c>
      <c r="D34" s="51">
        <v>23</v>
      </c>
      <c r="E34" s="52">
        <v>23.5</v>
      </c>
      <c r="F34" s="52">
        <f t="shared" si="0"/>
        <v>5</v>
      </c>
      <c r="G34" s="53">
        <f t="shared" si="8"/>
        <v>0.4</v>
      </c>
      <c r="H34" s="53">
        <f t="shared" si="2"/>
        <v>0.4</v>
      </c>
      <c r="I34" s="51">
        <v>2</v>
      </c>
      <c r="J34" s="51">
        <v>0</v>
      </c>
      <c r="K34" s="51">
        <v>3</v>
      </c>
      <c r="L34" s="51">
        <v>0.5</v>
      </c>
      <c r="M34" s="51">
        <v>5.5</v>
      </c>
      <c r="N34" s="54">
        <v>-48382.572</v>
      </c>
      <c r="O34" s="54">
        <v>319401.38099999999</v>
      </c>
      <c r="P34" s="54">
        <v>29628.972000000002</v>
      </c>
      <c r="Q34" s="54">
        <v>68856.100999999995</v>
      </c>
      <c r="R34" s="54">
        <v>388257.48200000002</v>
      </c>
      <c r="S34" s="54">
        <v>339874.91</v>
      </c>
      <c r="T34" s="54">
        <f t="shared" si="3"/>
        <v>16521.594978723406</v>
      </c>
      <c r="U34" s="54">
        <f t="shared" si="4"/>
        <v>15260.787659574469</v>
      </c>
      <c r="V34" s="54">
        <f t="shared" si="5"/>
        <v>13201.954808510636</v>
      </c>
      <c r="W34" s="54">
        <f t="shared" si="6"/>
        <v>13591.548127659575</v>
      </c>
      <c r="X34" s="54">
        <f t="shared" si="7"/>
        <v>1387.3443326885881</v>
      </c>
      <c r="Y34" s="69">
        <f t="shared" si="7"/>
        <v>1200.1777098646032</v>
      </c>
    </row>
    <row r="35" spans="1:25">
      <c r="A35" s="27" t="s">
        <v>300</v>
      </c>
      <c r="B35" s="28" t="s">
        <v>116</v>
      </c>
      <c r="C35" s="28" t="s">
        <v>119</v>
      </c>
      <c r="D35" s="28">
        <v>23</v>
      </c>
      <c r="E35" s="29">
        <v>23.625</v>
      </c>
      <c r="F35" s="29">
        <f t="shared" si="0"/>
        <v>5.14</v>
      </c>
      <c r="G35" s="30">
        <f t="shared" si="8"/>
        <v>9.727626459143969E-2</v>
      </c>
      <c r="H35" s="30">
        <f t="shared" si="2"/>
        <v>0.37937743190661483</v>
      </c>
      <c r="I35" s="28">
        <v>0.5</v>
      </c>
      <c r="J35" s="28">
        <v>1.45</v>
      </c>
      <c r="K35" s="28">
        <v>3.19</v>
      </c>
      <c r="L35" s="28">
        <v>0</v>
      </c>
      <c r="M35" s="28">
        <v>5.14</v>
      </c>
      <c r="N35" s="31">
        <v>-10703.904</v>
      </c>
      <c r="O35" s="31">
        <v>26913.483</v>
      </c>
      <c r="P35" s="31">
        <v>4307.8559999999998</v>
      </c>
      <c r="Q35" s="31">
        <v>16759.904999999999</v>
      </c>
      <c r="R35" s="31">
        <v>43673.387999999999</v>
      </c>
      <c r="S35" s="31">
        <v>32969.483999999997</v>
      </c>
      <c r="T35" s="31">
        <f t="shared" si="3"/>
        <v>1848.6090158730158</v>
      </c>
      <c r="U35" s="31">
        <f t="shared" si="4"/>
        <v>1666.2659047619047</v>
      </c>
      <c r="V35" s="31">
        <f t="shared" si="5"/>
        <v>1213.190603174603</v>
      </c>
      <c r="W35" s="31">
        <f t="shared" si="6"/>
        <v>1139.1950476190477</v>
      </c>
      <c r="X35" s="31">
        <f t="shared" si="7"/>
        <v>151.47871861471862</v>
      </c>
      <c r="Y35" s="32">
        <f t="shared" si="7"/>
        <v>110.29005483405481</v>
      </c>
    </row>
    <row r="36" spans="1:25">
      <c r="A36" s="50" t="s">
        <v>300</v>
      </c>
      <c r="B36" s="51" t="s">
        <v>210</v>
      </c>
      <c r="C36" s="51" t="s">
        <v>211</v>
      </c>
      <c r="D36" s="51">
        <v>24</v>
      </c>
      <c r="E36" s="52">
        <v>22.625</v>
      </c>
      <c r="F36" s="52">
        <f t="shared" si="0"/>
        <v>7.4399999999999995</v>
      </c>
      <c r="G36" s="53">
        <f t="shared" si="8"/>
        <v>0.26881720430107531</v>
      </c>
      <c r="H36" s="53">
        <f t="shared" si="2"/>
        <v>0.67204301075268824</v>
      </c>
      <c r="I36" s="51">
        <v>2</v>
      </c>
      <c r="J36" s="51">
        <v>3</v>
      </c>
      <c r="K36" s="51">
        <v>2.44</v>
      </c>
      <c r="L36" s="51">
        <v>0.25</v>
      </c>
      <c r="M36" s="51">
        <v>7.6899999999999995</v>
      </c>
      <c r="N36" s="54">
        <v>-8144.37</v>
      </c>
      <c r="O36" s="54">
        <v>0</v>
      </c>
      <c r="P36" s="54">
        <v>3356</v>
      </c>
      <c r="Q36" s="54">
        <v>61355.034</v>
      </c>
      <c r="R36" s="54">
        <v>61355.034</v>
      </c>
      <c r="S36" s="54">
        <v>53210.663999999997</v>
      </c>
      <c r="T36" s="54">
        <f t="shared" si="3"/>
        <v>2711.8247071823203</v>
      </c>
      <c r="U36" s="54">
        <f t="shared" si="4"/>
        <v>2563.4932154696135</v>
      </c>
      <c r="V36" s="54">
        <f t="shared" si="5"/>
        <v>2203.5210607734807</v>
      </c>
      <c r="W36" s="54">
        <f t="shared" si="6"/>
        <v>0</v>
      </c>
      <c r="X36" s="54">
        <f t="shared" si="7"/>
        <v>233.04483776996486</v>
      </c>
      <c r="Y36" s="69">
        <f t="shared" si="7"/>
        <v>200.32009643395278</v>
      </c>
    </row>
    <row r="37" spans="1:25">
      <c r="A37" s="27" t="s">
        <v>300</v>
      </c>
      <c r="B37" s="28" t="s">
        <v>234</v>
      </c>
      <c r="C37" s="28" t="s">
        <v>235</v>
      </c>
      <c r="D37" s="28">
        <v>24</v>
      </c>
      <c r="E37" s="29">
        <v>23.625</v>
      </c>
      <c r="F37" s="29">
        <f t="shared" si="0"/>
        <v>10.19</v>
      </c>
      <c r="G37" s="30">
        <f t="shared" si="8"/>
        <v>0.13248282630029443</v>
      </c>
      <c r="H37" s="30">
        <f t="shared" si="2"/>
        <v>0.13248282630029443</v>
      </c>
      <c r="I37" s="28">
        <v>1.35</v>
      </c>
      <c r="J37" s="28">
        <v>0</v>
      </c>
      <c r="K37" s="28">
        <v>8.84</v>
      </c>
      <c r="L37" s="28">
        <v>0.4</v>
      </c>
      <c r="M37" s="28">
        <v>10.59</v>
      </c>
      <c r="N37" s="31">
        <v>-10253.696</v>
      </c>
      <c r="O37" s="31">
        <v>58508.891000000003</v>
      </c>
      <c r="P37" s="31">
        <v>9184.1859999999997</v>
      </c>
      <c r="Q37" s="31">
        <v>18201.241000000002</v>
      </c>
      <c r="R37" s="31">
        <v>76710.131999999998</v>
      </c>
      <c r="S37" s="31">
        <v>66456.436000000002</v>
      </c>
      <c r="T37" s="31">
        <f t="shared" si="3"/>
        <v>3246.9897142857144</v>
      </c>
      <c r="U37" s="31">
        <f t="shared" si="4"/>
        <v>2858.2411005291005</v>
      </c>
      <c r="V37" s="31">
        <f t="shared" si="5"/>
        <v>2424.2222222222222</v>
      </c>
      <c r="W37" s="31">
        <f t="shared" si="6"/>
        <v>2476.5668148148147</v>
      </c>
      <c r="X37" s="31">
        <f t="shared" si="7"/>
        <v>259.84010004810006</v>
      </c>
      <c r="Y37" s="32">
        <f t="shared" si="7"/>
        <v>220.38383838383837</v>
      </c>
    </row>
    <row r="38" spans="1:25">
      <c r="A38" s="50" t="s">
        <v>300</v>
      </c>
      <c r="B38" s="51" t="s">
        <v>240</v>
      </c>
      <c r="C38" s="51" t="s">
        <v>242</v>
      </c>
      <c r="D38" s="51">
        <v>24</v>
      </c>
      <c r="E38" s="52">
        <v>22.75</v>
      </c>
      <c r="F38" s="52">
        <f t="shared" si="0"/>
        <v>7.46</v>
      </c>
      <c r="G38" s="53">
        <f t="shared" si="8"/>
        <v>0.26809651474530832</v>
      </c>
      <c r="H38" s="53">
        <f t="shared" si="2"/>
        <v>0.36193029490616624</v>
      </c>
      <c r="I38" s="51">
        <v>2</v>
      </c>
      <c r="J38" s="51">
        <v>0.7</v>
      </c>
      <c r="K38" s="51">
        <v>4.76</v>
      </c>
      <c r="L38" s="51">
        <v>1.06</v>
      </c>
      <c r="M38" s="51">
        <v>8.52</v>
      </c>
      <c r="N38" s="55">
        <v>-6902.6139999999996</v>
      </c>
      <c r="O38" s="55">
        <v>67196.92</v>
      </c>
      <c r="P38" s="54"/>
      <c r="Q38" s="55">
        <v>15060.009</v>
      </c>
      <c r="R38" s="54">
        <v>82256.929000000004</v>
      </c>
      <c r="S38" s="54">
        <v>75354.315000000002</v>
      </c>
      <c r="T38" s="54">
        <f t="shared" si="3"/>
        <v>3615.689186813187</v>
      </c>
      <c r="U38" s="54">
        <f t="shared" si="4"/>
        <v>3615.689186813187</v>
      </c>
      <c r="V38" s="54">
        <f t="shared" si="5"/>
        <v>3312.2775824175824</v>
      </c>
      <c r="W38" s="54">
        <f t="shared" si="6"/>
        <v>2953.7107692307691</v>
      </c>
      <c r="X38" s="54">
        <f t="shared" si="7"/>
        <v>328.69901698301697</v>
      </c>
      <c r="Y38" s="69">
        <f t="shared" si="7"/>
        <v>301.11614385614388</v>
      </c>
    </row>
    <row r="39" spans="1:25">
      <c r="A39" s="27" t="s">
        <v>300</v>
      </c>
      <c r="B39" s="28" t="s">
        <v>285</v>
      </c>
      <c r="C39" s="28" t="s">
        <v>286</v>
      </c>
      <c r="D39" s="28">
        <v>26</v>
      </c>
      <c r="E39" s="29">
        <v>26.125</v>
      </c>
      <c r="F39" s="29">
        <f t="shared" si="0"/>
        <v>10.560000000000002</v>
      </c>
      <c r="G39" s="30">
        <f t="shared" si="8"/>
        <v>0</v>
      </c>
      <c r="H39" s="30">
        <f t="shared" si="2"/>
        <v>2.8409090909090908E-2</v>
      </c>
      <c r="I39" s="29">
        <v>0</v>
      </c>
      <c r="J39" s="29">
        <v>0.30000000000000004</v>
      </c>
      <c r="K39" s="29">
        <v>10.260000000000002</v>
      </c>
      <c r="L39" s="29">
        <v>0</v>
      </c>
      <c r="M39" s="29">
        <v>10.560000000000002</v>
      </c>
      <c r="N39" s="31">
        <v>-8148.835</v>
      </c>
      <c r="O39" s="31">
        <v>95378.154999999999</v>
      </c>
      <c r="P39" s="31">
        <v>0</v>
      </c>
      <c r="Q39" s="31">
        <v>845.6</v>
      </c>
      <c r="R39" s="31">
        <v>96223.755000000005</v>
      </c>
      <c r="S39" s="31">
        <v>88074.92</v>
      </c>
      <c r="T39" s="31">
        <f t="shared" si="3"/>
        <v>3683.2059330143543</v>
      </c>
      <c r="U39" s="31">
        <f t="shared" si="4"/>
        <v>3683.2059330143543</v>
      </c>
      <c r="V39" s="31">
        <f t="shared" si="5"/>
        <v>3371.2888038277511</v>
      </c>
      <c r="W39" s="31">
        <f t="shared" si="6"/>
        <v>3650.8384688995216</v>
      </c>
      <c r="X39" s="31">
        <f t="shared" si="7"/>
        <v>334.83690300130496</v>
      </c>
      <c r="Y39" s="32">
        <f t="shared" si="7"/>
        <v>306.48080034797738</v>
      </c>
    </row>
    <row r="40" spans="1:25">
      <c r="A40" s="50" t="s">
        <v>300</v>
      </c>
      <c r="B40" s="51" t="s">
        <v>116</v>
      </c>
      <c r="C40" s="51" t="s">
        <v>125</v>
      </c>
      <c r="D40" s="51">
        <v>27</v>
      </c>
      <c r="E40" s="52">
        <v>26.75</v>
      </c>
      <c r="F40" s="52">
        <f t="shared" si="0"/>
        <v>11.149999999999999</v>
      </c>
      <c r="G40" s="53">
        <f t="shared" si="8"/>
        <v>0.547085201793722</v>
      </c>
      <c r="H40" s="53">
        <f t="shared" si="2"/>
        <v>0.6188340807174888</v>
      </c>
      <c r="I40" s="51">
        <v>6.1</v>
      </c>
      <c r="J40" s="51">
        <v>0.8</v>
      </c>
      <c r="K40" s="51">
        <v>4.25</v>
      </c>
      <c r="L40" s="51">
        <v>1</v>
      </c>
      <c r="M40" s="51">
        <v>12.149999999999999</v>
      </c>
      <c r="N40" s="54">
        <v>-12235.126</v>
      </c>
      <c r="O40" s="54">
        <v>82501.619000000006</v>
      </c>
      <c r="P40" s="54">
        <v>1334.808</v>
      </c>
      <c r="Q40" s="54">
        <v>18865.132000000001</v>
      </c>
      <c r="R40" s="54">
        <v>101366.751</v>
      </c>
      <c r="S40" s="54">
        <v>89131.625</v>
      </c>
      <c r="T40" s="54">
        <f t="shared" si="3"/>
        <v>3789.4112523364488</v>
      </c>
      <c r="U40" s="54">
        <f t="shared" si="4"/>
        <v>3739.5118878504672</v>
      </c>
      <c r="V40" s="54">
        <f t="shared" si="5"/>
        <v>3282.1239999999998</v>
      </c>
      <c r="W40" s="54">
        <f t="shared" si="6"/>
        <v>3084.1726728971967</v>
      </c>
      <c r="X40" s="54">
        <f t="shared" si="7"/>
        <v>339.95562616822428</v>
      </c>
      <c r="Y40" s="69">
        <f t="shared" si="7"/>
        <v>298.37490909090906</v>
      </c>
    </row>
    <row r="41" spans="1:25">
      <c r="A41" s="27" t="s">
        <v>300</v>
      </c>
      <c r="B41" s="28" t="s">
        <v>202</v>
      </c>
      <c r="C41" s="28" t="s">
        <v>205</v>
      </c>
      <c r="D41" s="28">
        <v>27</v>
      </c>
      <c r="E41" s="29">
        <v>24</v>
      </c>
      <c r="F41" s="29">
        <f t="shared" si="0"/>
        <v>8.4600000000000009</v>
      </c>
      <c r="G41" s="30">
        <f t="shared" si="8"/>
        <v>0.47281323877068554</v>
      </c>
      <c r="H41" s="30">
        <f t="shared" si="2"/>
        <v>0.47281323877068554</v>
      </c>
      <c r="I41" s="28">
        <v>4</v>
      </c>
      <c r="J41" s="28">
        <v>0</v>
      </c>
      <c r="K41" s="28">
        <v>4.46</v>
      </c>
      <c r="L41" s="28">
        <v>1</v>
      </c>
      <c r="M41" s="28">
        <v>9.4600000000000009</v>
      </c>
      <c r="N41" s="31">
        <v>-14345.721</v>
      </c>
      <c r="O41" s="31">
        <v>67944.896999999997</v>
      </c>
      <c r="P41" s="31">
        <v>5148.4129999999996</v>
      </c>
      <c r="Q41" s="31">
        <v>11224.958000000001</v>
      </c>
      <c r="R41" s="31">
        <v>79169.854999999996</v>
      </c>
      <c r="S41" s="31">
        <v>64824.133999999998</v>
      </c>
      <c r="T41" s="31">
        <f t="shared" si="3"/>
        <v>3298.743958333333</v>
      </c>
      <c r="U41" s="31">
        <f t="shared" si="4"/>
        <v>3084.2267499999998</v>
      </c>
      <c r="V41" s="31">
        <f t="shared" si="5"/>
        <v>2486.4883749999999</v>
      </c>
      <c r="W41" s="31">
        <f t="shared" si="6"/>
        <v>2831.0373749999999</v>
      </c>
      <c r="X41" s="31">
        <f t="shared" si="7"/>
        <v>280.38425000000001</v>
      </c>
      <c r="Y41" s="32">
        <f t="shared" si="7"/>
        <v>226.04439772727272</v>
      </c>
    </row>
    <row r="42" spans="1:25">
      <c r="A42" s="50" t="s">
        <v>300</v>
      </c>
      <c r="B42" s="51" t="s">
        <v>238</v>
      </c>
      <c r="C42" s="51" t="s">
        <v>239</v>
      </c>
      <c r="D42" s="51">
        <v>27</v>
      </c>
      <c r="E42" s="52">
        <v>24.875</v>
      </c>
      <c r="F42" s="52">
        <f t="shared" si="0"/>
        <v>8.4600000000000009</v>
      </c>
      <c r="G42" s="53">
        <f t="shared" si="8"/>
        <v>0.23640661938534277</v>
      </c>
      <c r="H42" s="53">
        <f t="shared" si="2"/>
        <v>0.53546099290780136</v>
      </c>
      <c r="I42" s="51">
        <v>2</v>
      </c>
      <c r="J42" s="51">
        <v>2.5300000000000002</v>
      </c>
      <c r="K42" s="51">
        <v>3.93</v>
      </c>
      <c r="L42" s="51">
        <v>0</v>
      </c>
      <c r="M42" s="51">
        <v>8.4600000000000009</v>
      </c>
      <c r="N42" s="54">
        <v>-6902.6139999999996</v>
      </c>
      <c r="O42" s="54">
        <v>67196.92</v>
      </c>
      <c r="P42" s="54">
        <v>9483.9920000000002</v>
      </c>
      <c r="Q42" s="54">
        <v>15060.009</v>
      </c>
      <c r="R42" s="54">
        <v>82256.929000000004</v>
      </c>
      <c r="S42" s="54">
        <v>75354.315000000002</v>
      </c>
      <c r="T42" s="54">
        <f t="shared" si="3"/>
        <v>3306.8112160804021</v>
      </c>
      <c r="U42" s="54">
        <f t="shared" si="4"/>
        <v>2925.5452060301509</v>
      </c>
      <c r="V42" s="54">
        <f t="shared" si="5"/>
        <v>2648.0531859296484</v>
      </c>
      <c r="W42" s="54">
        <f t="shared" si="6"/>
        <v>2701.3837185929647</v>
      </c>
      <c r="X42" s="54">
        <f t="shared" si="7"/>
        <v>265.95865509365007</v>
      </c>
      <c r="Y42" s="69">
        <f t="shared" si="7"/>
        <v>240.73210781178622</v>
      </c>
    </row>
    <row r="43" spans="1:25">
      <c r="A43" s="27" t="s">
        <v>300</v>
      </c>
      <c r="B43" s="28" t="s">
        <v>244</v>
      </c>
      <c r="C43" s="28" t="s">
        <v>174</v>
      </c>
      <c r="D43" s="28">
        <v>28</v>
      </c>
      <c r="E43" s="29">
        <v>26.375</v>
      </c>
      <c r="F43" s="29">
        <f t="shared" si="0"/>
        <v>10.190000000000001</v>
      </c>
      <c r="G43" s="30">
        <f t="shared" si="8"/>
        <v>0.34249263984298328</v>
      </c>
      <c r="H43" s="30">
        <f t="shared" si="2"/>
        <v>0.57114818449460247</v>
      </c>
      <c r="I43" s="28">
        <v>3.49</v>
      </c>
      <c r="J43" s="28">
        <v>2.33</v>
      </c>
      <c r="K43" s="28">
        <v>4.37</v>
      </c>
      <c r="L43" s="28">
        <v>2.37</v>
      </c>
      <c r="M43" s="28">
        <v>12.560000000000002</v>
      </c>
      <c r="N43" s="31">
        <v>-11028.041999999999</v>
      </c>
      <c r="O43" s="31">
        <v>81427.664999999994</v>
      </c>
      <c r="P43" s="31">
        <v>7224</v>
      </c>
      <c r="Q43" s="31">
        <v>14987.803</v>
      </c>
      <c r="R43" s="31">
        <v>96415.467999999993</v>
      </c>
      <c r="S43" s="31">
        <v>85387.426000000007</v>
      </c>
      <c r="T43" s="31">
        <f t="shared" si="3"/>
        <v>3655.5627677725115</v>
      </c>
      <c r="U43" s="31">
        <f t="shared" si="4"/>
        <v>3381.6670331753553</v>
      </c>
      <c r="V43" s="31">
        <f t="shared" si="5"/>
        <v>2963.5422180094788</v>
      </c>
      <c r="W43" s="31">
        <f t="shared" si="6"/>
        <v>3087.3048341232225</v>
      </c>
      <c r="X43" s="31">
        <f t="shared" si="7"/>
        <v>307.42427574321414</v>
      </c>
      <c r="Y43" s="32">
        <f t="shared" si="7"/>
        <v>269.4129289099526</v>
      </c>
    </row>
    <row r="44" spans="1:25">
      <c r="A44" s="50" t="s">
        <v>300</v>
      </c>
      <c r="B44" s="51" t="s">
        <v>274</v>
      </c>
      <c r="C44" s="51" t="s">
        <v>248</v>
      </c>
      <c r="D44" s="51">
        <v>28</v>
      </c>
      <c r="E44" s="52">
        <v>24.75</v>
      </c>
      <c r="F44" s="52">
        <f t="shared" si="0"/>
        <v>7.45</v>
      </c>
      <c r="G44" s="53">
        <f t="shared" si="8"/>
        <v>0.13422818791946309</v>
      </c>
      <c r="H44" s="53">
        <f t="shared" si="2"/>
        <v>0.13422818791946309</v>
      </c>
      <c r="I44" s="52">
        <v>1</v>
      </c>
      <c r="J44" s="52">
        <v>0</v>
      </c>
      <c r="K44" s="52">
        <v>6.45</v>
      </c>
      <c r="L44" s="52">
        <v>0.56000000000000005</v>
      </c>
      <c r="M44" s="52">
        <v>8.01</v>
      </c>
      <c r="N44" s="54">
        <v>-9671.77</v>
      </c>
      <c r="O44" s="54">
        <v>49200.250999999997</v>
      </c>
      <c r="P44" s="54">
        <v>4623.2449999999999</v>
      </c>
      <c r="Q44" s="54">
        <v>12328.584999999999</v>
      </c>
      <c r="R44" s="54">
        <v>61528.836000000003</v>
      </c>
      <c r="S44" s="54">
        <v>51857.065999999999</v>
      </c>
      <c r="T44" s="54">
        <f t="shared" si="3"/>
        <v>2486.0135757575758</v>
      </c>
      <c r="U44" s="54">
        <f t="shared" si="4"/>
        <v>2299.215797979798</v>
      </c>
      <c r="V44" s="54">
        <f t="shared" si="5"/>
        <v>1908.437212121212</v>
      </c>
      <c r="W44" s="54">
        <f t="shared" si="6"/>
        <v>1987.8889292929291</v>
      </c>
      <c r="X44" s="54">
        <f t="shared" si="7"/>
        <v>209.01961799816345</v>
      </c>
      <c r="Y44" s="69">
        <f t="shared" si="7"/>
        <v>173.49429201101927</v>
      </c>
    </row>
    <row r="45" spans="1:25">
      <c r="A45" s="27" t="s">
        <v>300</v>
      </c>
      <c r="B45" s="28" t="s">
        <v>255</v>
      </c>
      <c r="C45" s="28" t="s">
        <v>256</v>
      </c>
      <c r="D45" s="28">
        <v>29</v>
      </c>
      <c r="E45" s="29">
        <v>27.875</v>
      </c>
      <c r="F45" s="29">
        <f t="shared" si="0"/>
        <v>8.5</v>
      </c>
      <c r="G45" s="30">
        <f t="shared" si="8"/>
        <v>0.35294117647058826</v>
      </c>
      <c r="H45" s="30">
        <f t="shared" si="2"/>
        <v>0.47058823529411764</v>
      </c>
      <c r="I45" s="29">
        <v>3</v>
      </c>
      <c r="J45" s="29">
        <v>1</v>
      </c>
      <c r="K45" s="29">
        <v>4.5</v>
      </c>
      <c r="L45" s="29">
        <v>1.75</v>
      </c>
      <c r="M45" s="29">
        <v>10.25</v>
      </c>
      <c r="N45" s="31">
        <v>-14917.630999999999</v>
      </c>
      <c r="O45" s="31">
        <v>69514.350000000006</v>
      </c>
      <c r="P45" s="31">
        <v>9711.4320000000007</v>
      </c>
      <c r="Q45" s="31">
        <v>20603.652999999998</v>
      </c>
      <c r="R45" s="31">
        <v>90118.002999999997</v>
      </c>
      <c r="S45" s="31">
        <v>75200.372000000003</v>
      </c>
      <c r="T45" s="31">
        <f t="shared" si="3"/>
        <v>3232.9328430493274</v>
      </c>
      <c r="U45" s="31">
        <f t="shared" si="4"/>
        <v>2884.5406636771299</v>
      </c>
      <c r="V45" s="31">
        <f t="shared" si="5"/>
        <v>2349.3790134529149</v>
      </c>
      <c r="W45" s="31">
        <f t="shared" si="6"/>
        <v>2493.7883408071752</v>
      </c>
      <c r="X45" s="31">
        <f t="shared" si="7"/>
        <v>262.23096942519362</v>
      </c>
      <c r="Y45" s="32">
        <f t="shared" si="7"/>
        <v>213.57991031390137</v>
      </c>
    </row>
    <row r="46" spans="1:25">
      <c r="A46" s="50" t="s">
        <v>300</v>
      </c>
      <c r="B46" s="51" t="s">
        <v>167</v>
      </c>
      <c r="C46" s="51" t="s">
        <v>168</v>
      </c>
      <c r="D46" s="51">
        <v>30</v>
      </c>
      <c r="E46" s="52">
        <v>30.875</v>
      </c>
      <c r="F46" s="52">
        <f t="shared" si="0"/>
        <v>10.43</v>
      </c>
      <c r="G46" s="53">
        <f t="shared" si="8"/>
        <v>0.44007670182166825</v>
      </c>
      <c r="H46" s="53">
        <f t="shared" si="2"/>
        <v>0.52444870565675938</v>
      </c>
      <c r="I46" s="51">
        <v>4.59</v>
      </c>
      <c r="J46" s="51">
        <v>0.88</v>
      </c>
      <c r="K46" s="51">
        <v>4.96</v>
      </c>
      <c r="L46" s="51">
        <v>1.4</v>
      </c>
      <c r="M46" s="51">
        <v>11.83</v>
      </c>
      <c r="N46" s="54">
        <v>-13823.847</v>
      </c>
      <c r="O46" s="54">
        <v>82284.479999999996</v>
      </c>
      <c r="P46" s="54">
        <v>10637.88</v>
      </c>
      <c r="Q46" s="54">
        <v>21729.175999999999</v>
      </c>
      <c r="R46" s="54">
        <v>104013.656</v>
      </c>
      <c r="S46" s="54">
        <v>90189.808999999994</v>
      </c>
      <c r="T46" s="54">
        <f t="shared" si="3"/>
        <v>3368.8633522267205</v>
      </c>
      <c r="U46" s="54">
        <f t="shared" si="4"/>
        <v>3024.3166315789472</v>
      </c>
      <c r="V46" s="54">
        <f t="shared" si="5"/>
        <v>2576.580696356275</v>
      </c>
      <c r="W46" s="54">
        <f t="shared" si="6"/>
        <v>2665.0843724696356</v>
      </c>
      <c r="X46" s="54">
        <f t="shared" si="7"/>
        <v>274.93787559808612</v>
      </c>
      <c r="Y46" s="69">
        <f t="shared" si="7"/>
        <v>234.23460875966137</v>
      </c>
    </row>
    <row r="47" spans="1:25">
      <c r="A47" s="27" t="s">
        <v>300</v>
      </c>
      <c r="B47" s="28" t="s">
        <v>287</v>
      </c>
      <c r="C47" s="28" t="s">
        <v>288</v>
      </c>
      <c r="D47" s="28">
        <v>30</v>
      </c>
      <c r="E47" s="29">
        <v>29.25</v>
      </c>
      <c r="F47" s="29">
        <f t="shared" si="0"/>
        <v>10.01</v>
      </c>
      <c r="G47" s="30">
        <f t="shared" si="8"/>
        <v>0.51448551448551449</v>
      </c>
      <c r="H47" s="30">
        <f t="shared" si="2"/>
        <v>0.55844155844155841</v>
      </c>
      <c r="I47" s="29">
        <v>5.1499999999999995</v>
      </c>
      <c r="J47" s="29">
        <v>0.44</v>
      </c>
      <c r="K47" s="29">
        <v>4.42</v>
      </c>
      <c r="L47" s="29">
        <v>0.9</v>
      </c>
      <c r="M47" s="29">
        <v>10.91</v>
      </c>
      <c r="N47" s="31">
        <v>-2473.8519999999999</v>
      </c>
      <c r="O47" s="31">
        <v>83676.345000000001</v>
      </c>
      <c r="P47" s="31">
        <v>8113.0559999999996</v>
      </c>
      <c r="Q47" s="31">
        <v>26342.749</v>
      </c>
      <c r="R47" s="31">
        <v>110019.094</v>
      </c>
      <c r="S47" s="31">
        <v>107545.242</v>
      </c>
      <c r="T47" s="31">
        <f t="shared" si="3"/>
        <v>3761.3365470085469</v>
      </c>
      <c r="U47" s="31">
        <f t="shared" si="4"/>
        <v>3483.9671111111111</v>
      </c>
      <c r="V47" s="31">
        <f t="shared" si="5"/>
        <v>3399.3909743589743</v>
      </c>
      <c r="W47" s="31">
        <f t="shared" si="6"/>
        <v>2860.7297435897435</v>
      </c>
      <c r="X47" s="31">
        <f t="shared" si="7"/>
        <v>316.72428282828281</v>
      </c>
      <c r="Y47" s="32">
        <f t="shared" si="7"/>
        <v>309.03554312354311</v>
      </c>
    </row>
    <row r="48" spans="1:25" s="1" customFormat="1">
      <c r="A48" s="19" t="s">
        <v>300</v>
      </c>
      <c r="B48" s="20" t="s">
        <v>301</v>
      </c>
      <c r="C48" s="20"/>
      <c r="D48" s="20">
        <f>SUM(D9:D47)</f>
        <v>707</v>
      </c>
      <c r="E48" s="56">
        <f>SUM(E9:E47)</f>
        <v>679.25</v>
      </c>
      <c r="F48" s="56">
        <f>SUM(F9:F47)</f>
        <v>223.19000000000003</v>
      </c>
      <c r="G48" s="57">
        <f t="shared" si="8"/>
        <v>0.25744881043057483</v>
      </c>
      <c r="H48" s="57">
        <f t="shared" si="2"/>
        <v>0.42170348133876961</v>
      </c>
      <c r="I48" s="56">
        <f t="shared" ref="I48:M48" si="9">SUM(I9:I47)</f>
        <v>57.46</v>
      </c>
      <c r="J48" s="56">
        <f t="shared" si="9"/>
        <v>36.659999999999997</v>
      </c>
      <c r="K48" s="56">
        <f t="shared" si="9"/>
        <v>129.07</v>
      </c>
      <c r="L48" s="56">
        <f t="shared" si="9"/>
        <v>21.909999999999997</v>
      </c>
      <c r="M48" s="56">
        <f t="shared" si="9"/>
        <v>245.10000000000005</v>
      </c>
      <c r="N48" s="58">
        <f>SUM(N9:N47)</f>
        <v>-305270.94900000002</v>
      </c>
      <c r="O48" s="58">
        <f t="shared" ref="O48:S48" si="10">SUM(O9:O47)</f>
        <v>1913281.1719999998</v>
      </c>
      <c r="P48" s="58">
        <f t="shared" si="10"/>
        <v>197713.64399999997</v>
      </c>
      <c r="Q48" s="58">
        <f t="shared" si="10"/>
        <v>546201.35799999989</v>
      </c>
      <c r="R48" s="58">
        <f t="shared" si="10"/>
        <v>2459482.5300000003</v>
      </c>
      <c r="S48" s="58">
        <f t="shared" si="10"/>
        <v>2154210.5809999998</v>
      </c>
      <c r="T48" s="86">
        <f t="shared" si="3"/>
        <v>3620.8796908354807</v>
      </c>
      <c r="U48" s="58">
        <f t="shared" si="4"/>
        <v>3329.8032918660292</v>
      </c>
      <c r="V48" s="58">
        <f t="shared" si="5"/>
        <v>2880.3782657342658</v>
      </c>
      <c r="W48" s="58">
        <f t="shared" si="6"/>
        <v>2816.7554979757083</v>
      </c>
      <c r="X48" s="58">
        <f t="shared" si="7"/>
        <v>302.70939016963899</v>
      </c>
      <c r="Y48" s="78">
        <f t="shared" si="7"/>
        <v>261.85256961220597</v>
      </c>
    </row>
    <row r="49" spans="1:25">
      <c r="A49" s="21" t="s">
        <v>296</v>
      </c>
      <c r="B49" s="22" t="s">
        <v>289</v>
      </c>
      <c r="C49" s="22" t="s">
        <v>235</v>
      </c>
      <c r="D49" s="22">
        <v>34</v>
      </c>
      <c r="E49" s="23">
        <v>33.625</v>
      </c>
      <c r="F49" s="23">
        <f t="shared" ref="F49:F87" si="11">+I49+J49+K49</f>
        <v>11.84</v>
      </c>
      <c r="G49" s="24">
        <f t="shared" si="8"/>
        <v>0.24746621621621623</v>
      </c>
      <c r="H49" s="24">
        <f t="shared" si="2"/>
        <v>0.58783783783783794</v>
      </c>
      <c r="I49" s="23">
        <v>2.93</v>
      </c>
      <c r="J49" s="23">
        <v>4.03</v>
      </c>
      <c r="K49" s="23">
        <v>4.88</v>
      </c>
      <c r="L49" s="23">
        <v>1</v>
      </c>
      <c r="M49" s="23">
        <v>12.84</v>
      </c>
      <c r="N49" s="25">
        <v>-9283.6419999999998</v>
      </c>
      <c r="O49" s="25">
        <v>87781.475000000006</v>
      </c>
      <c r="P49" s="25">
        <v>9193.6</v>
      </c>
      <c r="Q49" s="25">
        <v>39941.595000000001</v>
      </c>
      <c r="R49" s="25">
        <v>127723.07</v>
      </c>
      <c r="S49" s="25">
        <v>118439.428</v>
      </c>
      <c r="T49" s="31">
        <f t="shared" si="3"/>
        <v>3798.4556133828996</v>
      </c>
      <c r="U49" s="25">
        <f t="shared" si="4"/>
        <v>3525.04</v>
      </c>
      <c r="V49" s="25">
        <f t="shared" si="5"/>
        <v>3248.9465576208177</v>
      </c>
      <c r="W49" s="25">
        <f t="shared" si="6"/>
        <v>2610.6014869888477</v>
      </c>
      <c r="X49" s="25">
        <f t="shared" si="7"/>
        <v>320.4581818181818</v>
      </c>
      <c r="Y49" s="26">
        <f t="shared" si="7"/>
        <v>295.35877796552887</v>
      </c>
    </row>
    <row r="50" spans="1:25">
      <c r="A50" s="50" t="s">
        <v>296</v>
      </c>
      <c r="B50" s="51" t="s">
        <v>194</v>
      </c>
      <c r="C50" s="51" t="s">
        <v>195</v>
      </c>
      <c r="D50" s="51">
        <v>36</v>
      </c>
      <c r="E50" s="52">
        <v>35.875</v>
      </c>
      <c r="F50" s="52">
        <f t="shared" si="11"/>
        <v>13.639999999999999</v>
      </c>
      <c r="G50" s="53">
        <f t="shared" si="8"/>
        <v>0.1466275659824047</v>
      </c>
      <c r="H50" s="53">
        <f t="shared" si="2"/>
        <v>0.38563049853372439</v>
      </c>
      <c r="I50" s="51">
        <v>2</v>
      </c>
      <c r="J50" s="51">
        <v>3.26</v>
      </c>
      <c r="K50" s="51">
        <v>8.379999999999999</v>
      </c>
      <c r="L50" s="51">
        <v>1.38</v>
      </c>
      <c r="M50" s="51">
        <v>15.02</v>
      </c>
      <c r="N50" s="54">
        <v>-20134.016</v>
      </c>
      <c r="O50" s="54">
        <v>117818.77499999999</v>
      </c>
      <c r="P50" s="54">
        <v>9043.5720000000001</v>
      </c>
      <c r="Q50" s="54">
        <v>25687.965</v>
      </c>
      <c r="R50" s="54">
        <v>143506.74</v>
      </c>
      <c r="S50" s="54">
        <v>123372.724</v>
      </c>
      <c r="T50" s="54">
        <f t="shared" si="3"/>
        <v>4000.1878745644599</v>
      </c>
      <c r="U50" s="54">
        <f t="shared" si="4"/>
        <v>3748.1022439024391</v>
      </c>
      <c r="V50" s="54">
        <f t="shared" si="5"/>
        <v>3186.8753170731707</v>
      </c>
      <c r="W50" s="54">
        <f t="shared" si="6"/>
        <v>3284.1470383275259</v>
      </c>
      <c r="X50" s="54">
        <f t="shared" si="7"/>
        <v>340.73656762749448</v>
      </c>
      <c r="Y50" s="69">
        <f t="shared" si="7"/>
        <v>289.71593791574281</v>
      </c>
    </row>
    <row r="51" spans="1:25">
      <c r="A51" s="27" t="s">
        <v>296</v>
      </c>
      <c r="B51" s="28" t="s">
        <v>257</v>
      </c>
      <c r="C51" s="28" t="s">
        <v>259</v>
      </c>
      <c r="D51" s="28">
        <v>36</v>
      </c>
      <c r="E51" s="29">
        <v>31.875</v>
      </c>
      <c r="F51" s="29">
        <f t="shared" si="11"/>
        <v>12.92</v>
      </c>
      <c r="G51" s="30">
        <f t="shared" si="8"/>
        <v>0.19582043343653252</v>
      </c>
      <c r="H51" s="30">
        <f t="shared" si="2"/>
        <v>0.56424148606811142</v>
      </c>
      <c r="I51" s="29">
        <v>2.5300000000000002</v>
      </c>
      <c r="J51" s="29">
        <v>4.76</v>
      </c>
      <c r="K51" s="29">
        <v>5.63</v>
      </c>
      <c r="L51" s="29">
        <v>0.69</v>
      </c>
      <c r="M51" s="29">
        <v>13.61</v>
      </c>
      <c r="N51" s="31">
        <v>-11976.82</v>
      </c>
      <c r="O51" s="31">
        <v>91872.826000000001</v>
      </c>
      <c r="P51" s="31">
        <v>10958.628000000001</v>
      </c>
      <c r="Q51" s="31">
        <v>20665.794999999998</v>
      </c>
      <c r="R51" s="31">
        <v>112538.621</v>
      </c>
      <c r="S51" s="31">
        <v>100561.80100000001</v>
      </c>
      <c r="T51" s="31">
        <f t="shared" si="3"/>
        <v>3530.6234039215688</v>
      </c>
      <c r="U51" s="31">
        <f t="shared" si="4"/>
        <v>3186.8233098039218</v>
      </c>
      <c r="V51" s="31">
        <f t="shared" si="5"/>
        <v>2811.0799372549022</v>
      </c>
      <c r="W51" s="31">
        <f t="shared" si="6"/>
        <v>2882.2847372549022</v>
      </c>
      <c r="X51" s="31">
        <f t="shared" si="7"/>
        <v>289.71120998217469</v>
      </c>
      <c r="Y51" s="32">
        <f t="shared" si="7"/>
        <v>255.55272156862748</v>
      </c>
    </row>
    <row r="52" spans="1:25">
      <c r="A52" s="50" t="s">
        <v>296</v>
      </c>
      <c r="B52" s="51" t="s">
        <v>202</v>
      </c>
      <c r="C52" s="51" t="s">
        <v>204</v>
      </c>
      <c r="D52" s="51">
        <v>37</v>
      </c>
      <c r="E52" s="52">
        <v>34.125</v>
      </c>
      <c r="F52" s="52">
        <f t="shared" si="11"/>
        <v>11.15</v>
      </c>
      <c r="G52" s="53">
        <f t="shared" si="8"/>
        <v>0.33901345291479823</v>
      </c>
      <c r="H52" s="53">
        <f t="shared" si="2"/>
        <v>0.6242152466367713</v>
      </c>
      <c r="I52" s="51">
        <v>3.7800000000000002</v>
      </c>
      <c r="J52" s="51">
        <v>3.18</v>
      </c>
      <c r="K52" s="51">
        <v>4.1899999999999995</v>
      </c>
      <c r="L52" s="51">
        <v>0.68</v>
      </c>
      <c r="M52" s="51">
        <v>11.83</v>
      </c>
      <c r="N52" s="54">
        <v>-27709.925999999999</v>
      </c>
      <c r="O52" s="54">
        <v>84921.731</v>
      </c>
      <c r="P52" s="54">
        <v>5347.2160000000003</v>
      </c>
      <c r="Q52" s="54">
        <v>13745.333000000001</v>
      </c>
      <c r="R52" s="54">
        <v>98667.063999999998</v>
      </c>
      <c r="S52" s="54">
        <v>70957.138000000006</v>
      </c>
      <c r="T52" s="54">
        <f t="shared" si="3"/>
        <v>2891.3425347985349</v>
      </c>
      <c r="U52" s="54">
        <f t="shared" si="4"/>
        <v>2734.6475604395605</v>
      </c>
      <c r="V52" s="54">
        <f t="shared" si="5"/>
        <v>1922.6350769230771</v>
      </c>
      <c r="W52" s="54">
        <f t="shared" si="6"/>
        <v>2488.5488937728937</v>
      </c>
      <c r="X52" s="54">
        <f t="shared" si="7"/>
        <v>248.60432367632367</v>
      </c>
      <c r="Y52" s="69">
        <f t="shared" si="7"/>
        <v>174.78500699300702</v>
      </c>
    </row>
    <row r="53" spans="1:25">
      <c r="A53" s="27" t="s">
        <v>296</v>
      </c>
      <c r="B53" s="28" t="s">
        <v>251</v>
      </c>
      <c r="C53" s="28" t="s">
        <v>252</v>
      </c>
      <c r="D53" s="28">
        <v>37</v>
      </c>
      <c r="E53" s="29">
        <v>34.375</v>
      </c>
      <c r="F53" s="29">
        <f t="shared" si="11"/>
        <v>12</v>
      </c>
      <c r="G53" s="30">
        <f t="shared" si="8"/>
        <v>0.41416666666666674</v>
      </c>
      <c r="H53" s="30">
        <f t="shared" si="2"/>
        <v>0.41416666666666674</v>
      </c>
      <c r="I53" s="28">
        <v>4.9700000000000006</v>
      </c>
      <c r="J53" s="28">
        <v>0</v>
      </c>
      <c r="K53" s="28">
        <v>7.0299999999999994</v>
      </c>
      <c r="L53" s="28">
        <v>0.5</v>
      </c>
      <c r="M53" s="28">
        <v>12.5</v>
      </c>
      <c r="N53" s="31">
        <v>-13145.886</v>
      </c>
      <c r="O53" s="31">
        <v>90016.85</v>
      </c>
      <c r="P53" s="31">
        <v>15399.147999999999</v>
      </c>
      <c r="Q53" s="31">
        <v>26480.49</v>
      </c>
      <c r="R53" s="31">
        <v>116497.34</v>
      </c>
      <c r="S53" s="31">
        <v>103351.454</v>
      </c>
      <c r="T53" s="31">
        <f t="shared" si="3"/>
        <v>3389.0135272727271</v>
      </c>
      <c r="U53" s="31">
        <f t="shared" si="4"/>
        <v>2941.0383127272726</v>
      </c>
      <c r="V53" s="31">
        <f t="shared" si="5"/>
        <v>2558.6125381818183</v>
      </c>
      <c r="W53" s="31">
        <f t="shared" si="6"/>
        <v>2618.672</v>
      </c>
      <c r="X53" s="31">
        <f t="shared" si="7"/>
        <v>267.36711933884294</v>
      </c>
      <c r="Y53" s="32">
        <f t="shared" si="7"/>
        <v>232.60113983471075</v>
      </c>
    </row>
    <row r="54" spans="1:25">
      <c r="A54" s="50" t="s">
        <v>296</v>
      </c>
      <c r="B54" s="51" t="s">
        <v>29</v>
      </c>
      <c r="C54" s="51" t="s">
        <v>35</v>
      </c>
      <c r="D54" s="51">
        <v>38</v>
      </c>
      <c r="E54" s="52">
        <v>39.75</v>
      </c>
      <c r="F54" s="52">
        <f t="shared" si="11"/>
        <v>9.2100000000000009</v>
      </c>
      <c r="G54" s="53">
        <f t="shared" si="8"/>
        <v>0.19326818675352875</v>
      </c>
      <c r="H54" s="53">
        <f t="shared" si="2"/>
        <v>0.45385450597176974</v>
      </c>
      <c r="I54" s="51">
        <v>1.78</v>
      </c>
      <c r="J54" s="51">
        <v>2.4</v>
      </c>
      <c r="K54" s="51">
        <v>5.03</v>
      </c>
      <c r="L54" s="51">
        <v>0</v>
      </c>
      <c r="M54" s="51">
        <v>9.2100000000000009</v>
      </c>
      <c r="N54" s="54">
        <v>-11028.003000000001</v>
      </c>
      <c r="O54" s="54">
        <v>83525.490000000005</v>
      </c>
      <c r="P54" s="54">
        <v>13563.448</v>
      </c>
      <c r="Q54" s="54">
        <v>29689.407999999999</v>
      </c>
      <c r="R54" s="54">
        <f>+Q54+O54</f>
        <v>113214.898</v>
      </c>
      <c r="S54" s="54">
        <f>+R54+N54</f>
        <v>102186.895</v>
      </c>
      <c r="T54" s="54">
        <f t="shared" si="3"/>
        <v>2848.1735345911952</v>
      </c>
      <c r="U54" s="54">
        <f t="shared" si="4"/>
        <v>2506.9547169811322</v>
      </c>
      <c r="V54" s="54">
        <f t="shared" si="5"/>
        <v>2229.5206792452832</v>
      </c>
      <c r="W54" s="54">
        <f t="shared" si="6"/>
        <v>2101.2701886792456</v>
      </c>
      <c r="X54" s="54">
        <f t="shared" si="7"/>
        <v>227.90497427101201</v>
      </c>
      <c r="Y54" s="69">
        <f t="shared" si="7"/>
        <v>202.68369811320756</v>
      </c>
    </row>
    <row r="55" spans="1:25">
      <c r="A55" s="27" t="s">
        <v>296</v>
      </c>
      <c r="B55" s="28" t="s">
        <v>127</v>
      </c>
      <c r="C55" s="28" t="s">
        <v>138</v>
      </c>
      <c r="D55" s="28">
        <v>38</v>
      </c>
      <c r="E55" s="29">
        <v>38.375</v>
      </c>
      <c r="F55" s="29">
        <f t="shared" si="11"/>
        <v>16.690000000000001</v>
      </c>
      <c r="G55" s="30">
        <f t="shared" si="8"/>
        <v>0.23966446974236066</v>
      </c>
      <c r="H55" s="30">
        <f t="shared" si="2"/>
        <v>0.3624925104853205</v>
      </c>
      <c r="I55" s="28">
        <v>4</v>
      </c>
      <c r="J55" s="28">
        <v>2.0499999999999998</v>
      </c>
      <c r="K55" s="28">
        <v>10.64</v>
      </c>
      <c r="L55" s="28">
        <v>0</v>
      </c>
      <c r="M55" s="28">
        <v>16.690000000000001</v>
      </c>
      <c r="N55" s="31">
        <v>-4944.5029999999997</v>
      </c>
      <c r="O55" s="31">
        <v>49677.726999999999</v>
      </c>
      <c r="P55" s="31">
        <v>-8098.32</v>
      </c>
      <c r="Q55" s="31">
        <v>5752.9530000000004</v>
      </c>
      <c r="R55" s="31">
        <v>55430.68</v>
      </c>
      <c r="S55" s="31">
        <v>50486.177000000003</v>
      </c>
      <c r="T55" s="31">
        <f t="shared" si="3"/>
        <v>1444.4476872964169</v>
      </c>
      <c r="U55" s="31">
        <f t="shared" si="4"/>
        <v>1655.4788273615636</v>
      </c>
      <c r="V55" s="31">
        <f t="shared" si="5"/>
        <v>1526.6318436482086</v>
      </c>
      <c r="W55" s="31">
        <f t="shared" si="6"/>
        <v>1294.5336026058631</v>
      </c>
      <c r="X55" s="31">
        <f t="shared" si="7"/>
        <v>150.49807521468759</v>
      </c>
      <c r="Y55" s="32">
        <f t="shared" si="7"/>
        <v>138.78471305892805</v>
      </c>
    </row>
    <row r="56" spans="1:25">
      <c r="A56" s="50" t="s">
        <v>296</v>
      </c>
      <c r="B56" s="51" t="s">
        <v>29</v>
      </c>
      <c r="C56" s="51" t="s">
        <v>45</v>
      </c>
      <c r="D56" s="51">
        <v>39</v>
      </c>
      <c r="E56" s="52">
        <v>38.875</v>
      </c>
      <c r="F56" s="52">
        <f t="shared" si="11"/>
        <v>11.12</v>
      </c>
      <c r="G56" s="53">
        <f t="shared" si="8"/>
        <v>0.30935251798561153</v>
      </c>
      <c r="H56" s="53">
        <f t="shared" si="2"/>
        <v>0.57913669064748197</v>
      </c>
      <c r="I56" s="51">
        <v>3.44</v>
      </c>
      <c r="J56" s="51">
        <v>3</v>
      </c>
      <c r="K56" s="51">
        <v>4.68</v>
      </c>
      <c r="L56" s="51">
        <v>0.85</v>
      </c>
      <c r="M56" s="51">
        <v>11.969999999999999</v>
      </c>
      <c r="N56" s="54">
        <v>-6610.7259999999997</v>
      </c>
      <c r="O56" s="54">
        <v>56264.465000000011</v>
      </c>
      <c r="P56" s="54">
        <v>71916.123999999996</v>
      </c>
      <c r="Q56" s="54">
        <v>15651.659</v>
      </c>
      <c r="R56" s="54">
        <v>65305.398000000001</v>
      </c>
      <c r="S56" s="54">
        <v>0</v>
      </c>
      <c r="T56" s="54">
        <f t="shared" si="3"/>
        <v>1679.8816205787782</v>
      </c>
      <c r="U56" s="54">
        <f t="shared" si="4"/>
        <v>-170.05082958199344</v>
      </c>
      <c r="V56" s="54">
        <f t="shared" si="5"/>
        <v>-1849.9324501607716</v>
      </c>
      <c r="W56" s="54">
        <f t="shared" si="6"/>
        <v>1447.3174276527334</v>
      </c>
      <c r="X56" s="54">
        <f t="shared" si="7"/>
        <v>-15.459166325635767</v>
      </c>
      <c r="Y56" s="69">
        <f t="shared" si="7"/>
        <v>-168.17567728734286</v>
      </c>
    </row>
    <row r="57" spans="1:25">
      <c r="A57" s="27" t="s">
        <v>296</v>
      </c>
      <c r="B57" s="28" t="s">
        <v>29</v>
      </c>
      <c r="C57" s="28" t="s">
        <v>66</v>
      </c>
      <c r="D57" s="28">
        <v>40</v>
      </c>
      <c r="E57" s="29">
        <v>41</v>
      </c>
      <c r="F57" s="29">
        <f t="shared" si="11"/>
        <v>14.629999999999999</v>
      </c>
      <c r="G57" s="30">
        <f t="shared" si="8"/>
        <v>0.13670539986329461</v>
      </c>
      <c r="H57" s="30">
        <f t="shared" si="2"/>
        <v>0.35543403964456599</v>
      </c>
      <c r="I57" s="28">
        <v>2</v>
      </c>
      <c r="J57" s="28">
        <v>3.2</v>
      </c>
      <c r="K57" s="28">
        <v>9.43</v>
      </c>
      <c r="L57" s="28">
        <v>0</v>
      </c>
      <c r="M57" s="28">
        <v>14.629999999999999</v>
      </c>
      <c r="N57" s="31">
        <v>-11027.912</v>
      </c>
      <c r="O57" s="31">
        <v>87983.29</v>
      </c>
      <c r="P57" s="31">
        <v>16831.718000000001</v>
      </c>
      <c r="Q57" s="31">
        <v>25848.917000000001</v>
      </c>
      <c r="R57" s="31">
        <v>113832.20699999999</v>
      </c>
      <c r="S57" s="31">
        <v>102804.295</v>
      </c>
      <c r="T57" s="31">
        <f t="shared" si="3"/>
        <v>2776.3952926829265</v>
      </c>
      <c r="U57" s="31">
        <f t="shared" si="4"/>
        <v>2365.8655853658538</v>
      </c>
      <c r="V57" s="31">
        <f t="shared" si="5"/>
        <v>2096.8921219512195</v>
      </c>
      <c r="W57" s="31">
        <f t="shared" si="6"/>
        <v>2145.9339024390242</v>
      </c>
      <c r="X57" s="31">
        <f t="shared" si="7"/>
        <v>215.07868957871398</v>
      </c>
      <c r="Y57" s="32">
        <f t="shared" si="7"/>
        <v>190.62655654101994</v>
      </c>
    </row>
    <row r="58" spans="1:25">
      <c r="A58" s="50" t="s">
        <v>296</v>
      </c>
      <c r="B58" s="51" t="s">
        <v>280</v>
      </c>
      <c r="C58" s="51" t="s">
        <v>113</v>
      </c>
      <c r="D58" s="51">
        <v>40</v>
      </c>
      <c r="E58" s="52">
        <v>38.25</v>
      </c>
      <c r="F58" s="52">
        <f t="shared" si="11"/>
        <v>14.4</v>
      </c>
      <c r="G58" s="53">
        <f t="shared" si="8"/>
        <v>0.25416666666666665</v>
      </c>
      <c r="H58" s="53">
        <f t="shared" si="2"/>
        <v>0.55972222222222223</v>
      </c>
      <c r="I58" s="52">
        <v>3.66</v>
      </c>
      <c r="J58" s="52">
        <v>4.4000000000000004</v>
      </c>
      <c r="K58" s="52">
        <v>6.34</v>
      </c>
      <c r="L58" s="52">
        <v>0.88</v>
      </c>
      <c r="M58" s="52">
        <v>15.280000000000001</v>
      </c>
      <c r="N58" s="54">
        <v>-23752.264999999999</v>
      </c>
      <c r="O58" s="54">
        <v>111274.004</v>
      </c>
      <c r="P58" s="54">
        <v>15452.429</v>
      </c>
      <c r="Q58" s="54">
        <v>25307.05</v>
      </c>
      <c r="R58" s="54">
        <v>136581.054</v>
      </c>
      <c r="S58" s="54">
        <v>112828.789</v>
      </c>
      <c r="T58" s="54">
        <f t="shared" si="3"/>
        <v>3570.7465098039215</v>
      </c>
      <c r="U58" s="54">
        <f t="shared" si="4"/>
        <v>3166.7614379084966</v>
      </c>
      <c r="V58" s="54">
        <f t="shared" si="5"/>
        <v>2545.7871895424837</v>
      </c>
      <c r="W58" s="54">
        <f t="shared" si="6"/>
        <v>2909.1242875816993</v>
      </c>
      <c r="X58" s="54">
        <f t="shared" si="7"/>
        <v>287.88740344622698</v>
      </c>
      <c r="Y58" s="69">
        <f t="shared" si="7"/>
        <v>231.43519904931671</v>
      </c>
    </row>
    <row r="59" spans="1:25">
      <c r="A59" s="27" t="s">
        <v>296</v>
      </c>
      <c r="B59" s="28" t="s">
        <v>183</v>
      </c>
      <c r="C59" s="28" t="s">
        <v>184</v>
      </c>
      <c r="D59" s="28">
        <v>43</v>
      </c>
      <c r="E59" s="29">
        <v>44.625</v>
      </c>
      <c r="F59" s="29">
        <f t="shared" si="11"/>
        <v>14.3</v>
      </c>
      <c r="G59" s="30">
        <f t="shared" si="8"/>
        <v>0.23846153846153845</v>
      </c>
      <c r="H59" s="30">
        <f t="shared" si="2"/>
        <v>0.50699300699300698</v>
      </c>
      <c r="I59" s="28">
        <v>3.41</v>
      </c>
      <c r="J59" s="28">
        <v>3.84</v>
      </c>
      <c r="K59" s="28">
        <v>7.05</v>
      </c>
      <c r="L59" s="28">
        <v>1</v>
      </c>
      <c r="M59" s="28">
        <v>15.3</v>
      </c>
      <c r="N59" s="31">
        <v>-15415.585999999999</v>
      </c>
      <c r="O59" s="31">
        <v>105872.80100000001</v>
      </c>
      <c r="P59" s="31">
        <v>4925.652</v>
      </c>
      <c r="Q59" s="31">
        <v>16970.477999999999</v>
      </c>
      <c r="R59" s="31">
        <v>122843.27899999999</v>
      </c>
      <c r="S59" s="31">
        <v>107427.693</v>
      </c>
      <c r="T59" s="31">
        <f t="shared" si="3"/>
        <v>2752.7905658263303</v>
      </c>
      <c r="U59" s="31">
        <f t="shared" si="4"/>
        <v>2642.4118095238096</v>
      </c>
      <c r="V59" s="31">
        <f t="shared" si="5"/>
        <v>2296.9645042016805</v>
      </c>
      <c r="W59" s="31">
        <f t="shared" si="6"/>
        <v>2372.4997422969191</v>
      </c>
      <c r="X59" s="31">
        <f t="shared" si="7"/>
        <v>240.2192554112554</v>
      </c>
      <c r="Y59" s="32">
        <f t="shared" si="7"/>
        <v>208.8149549274255</v>
      </c>
    </row>
    <row r="60" spans="1:25">
      <c r="A60" s="50" t="s">
        <v>296</v>
      </c>
      <c r="B60" s="51" t="s">
        <v>233</v>
      </c>
      <c r="C60" s="51" t="s">
        <v>130</v>
      </c>
      <c r="D60" s="51">
        <v>44</v>
      </c>
      <c r="E60" s="52">
        <v>42.125</v>
      </c>
      <c r="F60" s="52">
        <f t="shared" si="11"/>
        <v>12.17</v>
      </c>
      <c r="G60" s="53">
        <f t="shared" si="8"/>
        <v>0.51684470008216932</v>
      </c>
      <c r="H60" s="53">
        <f t="shared" si="2"/>
        <v>0.59901396877567792</v>
      </c>
      <c r="I60" s="51">
        <v>6.29</v>
      </c>
      <c r="J60" s="51">
        <v>1</v>
      </c>
      <c r="K60" s="51">
        <v>4.88</v>
      </c>
      <c r="L60" s="51">
        <v>0.84</v>
      </c>
      <c r="M60" s="51">
        <v>13.01</v>
      </c>
      <c r="N60" s="54">
        <v>-14945.194</v>
      </c>
      <c r="O60" s="54">
        <v>86123.601999999999</v>
      </c>
      <c r="P60" s="54">
        <v>8371.92</v>
      </c>
      <c r="Q60" s="54">
        <v>25530.562000000002</v>
      </c>
      <c r="R60" s="54">
        <v>111654.164</v>
      </c>
      <c r="S60" s="54">
        <v>96708.97</v>
      </c>
      <c r="T60" s="54">
        <f t="shared" si="3"/>
        <v>2650.5439525222555</v>
      </c>
      <c r="U60" s="54">
        <f t="shared" si="4"/>
        <v>2451.8040118694362</v>
      </c>
      <c r="V60" s="54">
        <f t="shared" si="5"/>
        <v>2097.0219584569732</v>
      </c>
      <c r="W60" s="54">
        <f t="shared" si="6"/>
        <v>2044.4771988130562</v>
      </c>
      <c r="X60" s="54">
        <f t="shared" si="7"/>
        <v>222.89127380631237</v>
      </c>
      <c r="Y60" s="69">
        <f t="shared" si="7"/>
        <v>190.63835985972483</v>
      </c>
    </row>
    <row r="61" spans="1:25">
      <c r="A61" s="27" t="s">
        <v>296</v>
      </c>
      <c r="B61" s="28" t="s">
        <v>277</v>
      </c>
      <c r="C61" s="28" t="s">
        <v>279</v>
      </c>
      <c r="D61" s="28">
        <v>44</v>
      </c>
      <c r="E61" s="29">
        <v>43.625</v>
      </c>
      <c r="F61" s="29">
        <f t="shared" si="11"/>
        <v>13.6</v>
      </c>
      <c r="G61" s="30">
        <f t="shared" si="8"/>
        <v>0.13235294117647059</v>
      </c>
      <c r="H61" s="30">
        <f t="shared" si="2"/>
        <v>0.4602941176470588</v>
      </c>
      <c r="I61" s="29">
        <v>1.8</v>
      </c>
      <c r="J61" s="29">
        <v>4.46</v>
      </c>
      <c r="K61" s="29">
        <v>7.34</v>
      </c>
      <c r="L61" s="29">
        <v>0.25</v>
      </c>
      <c r="M61" s="29">
        <v>13.85</v>
      </c>
      <c r="N61" s="31">
        <v>-8940.4719999999998</v>
      </c>
      <c r="O61" s="31">
        <v>77710.231</v>
      </c>
      <c r="P61" s="31">
        <v>13620.1</v>
      </c>
      <c r="Q61" s="31">
        <v>27723.891</v>
      </c>
      <c r="R61" s="31">
        <v>105434.122</v>
      </c>
      <c r="S61" s="31">
        <v>96493.65</v>
      </c>
      <c r="T61" s="31">
        <f t="shared" si="3"/>
        <v>2416.8280114613181</v>
      </c>
      <c r="U61" s="31">
        <f t="shared" si="4"/>
        <v>2104.6194154727791</v>
      </c>
      <c r="V61" s="31">
        <f t="shared" si="5"/>
        <v>1899.6802292263608</v>
      </c>
      <c r="W61" s="31">
        <f t="shared" si="6"/>
        <v>1781.323346704871</v>
      </c>
      <c r="X61" s="31">
        <f t="shared" si="7"/>
        <v>191.32903777025265</v>
      </c>
      <c r="Y61" s="32">
        <f t="shared" si="7"/>
        <v>172.6982026569419</v>
      </c>
    </row>
    <row r="62" spans="1:25">
      <c r="A62" s="50" t="s">
        <v>296</v>
      </c>
      <c r="B62" s="51" t="s">
        <v>29</v>
      </c>
      <c r="C62" s="51" t="s">
        <v>39</v>
      </c>
      <c r="D62" s="51">
        <v>45</v>
      </c>
      <c r="E62" s="52">
        <v>46.25</v>
      </c>
      <c r="F62" s="52">
        <f t="shared" si="11"/>
        <v>14.33</v>
      </c>
      <c r="G62" s="53">
        <f t="shared" si="8"/>
        <v>0.42219120725750175</v>
      </c>
      <c r="H62" s="53">
        <f t="shared" si="2"/>
        <v>0.62805303558967196</v>
      </c>
      <c r="I62" s="51">
        <v>6.05</v>
      </c>
      <c r="J62" s="51">
        <v>2.95</v>
      </c>
      <c r="K62" s="51">
        <v>5.33</v>
      </c>
      <c r="L62" s="51">
        <v>0</v>
      </c>
      <c r="M62" s="51">
        <v>14.33</v>
      </c>
      <c r="N62" s="54">
        <v>-10954.391</v>
      </c>
      <c r="O62" s="54">
        <v>111692.189</v>
      </c>
      <c r="P62" s="54">
        <v>8954.2860000000001</v>
      </c>
      <c r="Q62" s="54">
        <v>26570.371999999999</v>
      </c>
      <c r="R62" s="54">
        <v>138262.56099999999</v>
      </c>
      <c r="S62" s="54">
        <v>127308.17</v>
      </c>
      <c r="T62" s="54">
        <f t="shared" si="3"/>
        <v>2989.4607783783781</v>
      </c>
      <c r="U62" s="54">
        <f t="shared" si="4"/>
        <v>2795.8545945945943</v>
      </c>
      <c r="V62" s="54">
        <f t="shared" si="5"/>
        <v>2559.0028972972973</v>
      </c>
      <c r="W62" s="54">
        <f t="shared" si="6"/>
        <v>2414.9662486486486</v>
      </c>
      <c r="X62" s="54">
        <f t="shared" si="7"/>
        <v>254.1685995085995</v>
      </c>
      <c r="Y62" s="69">
        <f t="shared" si="7"/>
        <v>232.63662702702703</v>
      </c>
    </row>
    <row r="63" spans="1:25">
      <c r="A63" s="27" t="s">
        <v>296</v>
      </c>
      <c r="B63" s="28" t="s">
        <v>29</v>
      </c>
      <c r="C63" s="28" t="s">
        <v>47</v>
      </c>
      <c r="D63" s="28">
        <v>46</v>
      </c>
      <c r="E63" s="29">
        <v>47.875</v>
      </c>
      <c r="F63" s="29">
        <f t="shared" si="11"/>
        <v>12.09</v>
      </c>
      <c r="G63" s="30">
        <f t="shared" si="8"/>
        <v>0.26881720430107525</v>
      </c>
      <c r="H63" s="30">
        <f t="shared" si="2"/>
        <v>0.35153019023986765</v>
      </c>
      <c r="I63" s="28">
        <v>3.25</v>
      </c>
      <c r="J63" s="28">
        <v>1</v>
      </c>
      <c r="K63" s="28">
        <v>7.84</v>
      </c>
      <c r="L63" s="28">
        <v>0</v>
      </c>
      <c r="M63" s="28">
        <v>12.09</v>
      </c>
      <c r="N63" s="31">
        <v>-12795.25</v>
      </c>
      <c r="O63" s="31">
        <v>93461.911999999997</v>
      </c>
      <c r="P63" s="31">
        <v>8900.491</v>
      </c>
      <c r="Q63" s="31">
        <v>25842.685000000001</v>
      </c>
      <c r="R63" s="31">
        <v>119304.59699999999</v>
      </c>
      <c r="S63" s="31">
        <v>106509.34699999999</v>
      </c>
      <c r="T63" s="31">
        <f t="shared" si="3"/>
        <v>2492.0020261096606</v>
      </c>
      <c r="U63" s="31">
        <f t="shared" si="4"/>
        <v>2306.0909869451698</v>
      </c>
      <c r="V63" s="31">
        <f t="shared" si="5"/>
        <v>2038.8272793733681</v>
      </c>
      <c r="W63" s="31">
        <f t="shared" si="6"/>
        <v>1952.2070391644909</v>
      </c>
      <c r="X63" s="31">
        <f t="shared" si="7"/>
        <v>209.64463517683362</v>
      </c>
      <c r="Y63" s="32">
        <f t="shared" si="7"/>
        <v>185.34793448848802</v>
      </c>
    </row>
    <row r="64" spans="1:25">
      <c r="A64" s="50" t="s">
        <v>296</v>
      </c>
      <c r="B64" s="51" t="s">
        <v>245</v>
      </c>
      <c r="C64" s="51" t="s">
        <v>248</v>
      </c>
      <c r="D64" s="51">
        <v>46</v>
      </c>
      <c r="E64" s="52">
        <v>43.75</v>
      </c>
      <c r="F64" s="52">
        <f t="shared" si="11"/>
        <v>12.43</v>
      </c>
      <c r="G64" s="53">
        <f t="shared" si="8"/>
        <v>0.1415929203539823</v>
      </c>
      <c r="H64" s="53">
        <f t="shared" si="2"/>
        <v>0.29283990345937244</v>
      </c>
      <c r="I64" s="51">
        <v>1.76</v>
      </c>
      <c r="J64" s="51">
        <v>1.88</v>
      </c>
      <c r="K64" s="51">
        <v>8.7899999999999991</v>
      </c>
      <c r="L64" s="51">
        <v>2</v>
      </c>
      <c r="M64" s="51">
        <v>14.43</v>
      </c>
      <c r="N64" s="54">
        <v>-15828.445</v>
      </c>
      <c r="O64" s="54">
        <v>87204.668999999994</v>
      </c>
      <c r="P64" s="54">
        <v>25460.22</v>
      </c>
      <c r="Q64" s="54">
        <v>46079.648999999998</v>
      </c>
      <c r="R64" s="54">
        <v>133284.318</v>
      </c>
      <c r="S64" s="54">
        <v>117455.87300000001</v>
      </c>
      <c r="T64" s="54">
        <f t="shared" si="3"/>
        <v>3046.4986971428571</v>
      </c>
      <c r="U64" s="54">
        <f t="shared" si="4"/>
        <v>2464.5508114285713</v>
      </c>
      <c r="V64" s="54">
        <f t="shared" si="5"/>
        <v>2102.757782857143</v>
      </c>
      <c r="W64" s="54">
        <f t="shared" si="6"/>
        <v>1993.2495771428571</v>
      </c>
      <c r="X64" s="54">
        <f t="shared" si="7"/>
        <v>224.05007376623374</v>
      </c>
      <c r="Y64" s="69">
        <f t="shared" si="7"/>
        <v>191.15979844155845</v>
      </c>
    </row>
    <row r="65" spans="1:25">
      <c r="A65" s="27" t="s">
        <v>296</v>
      </c>
      <c r="B65" s="28" t="s">
        <v>291</v>
      </c>
      <c r="C65" s="28" t="s">
        <v>292</v>
      </c>
      <c r="D65" s="28">
        <v>46</v>
      </c>
      <c r="E65" s="29">
        <v>43.25</v>
      </c>
      <c r="F65" s="29">
        <f t="shared" si="11"/>
        <v>14.29</v>
      </c>
      <c r="G65" s="30">
        <f t="shared" si="8"/>
        <v>0.38208537438768364</v>
      </c>
      <c r="H65" s="30">
        <f t="shared" si="2"/>
        <v>0.550034989503149</v>
      </c>
      <c r="I65" s="29">
        <v>5.4599999999999991</v>
      </c>
      <c r="J65" s="29">
        <v>2.4</v>
      </c>
      <c r="K65" s="29">
        <v>6.43</v>
      </c>
      <c r="L65" s="29">
        <v>1</v>
      </c>
      <c r="M65" s="29">
        <v>15.29</v>
      </c>
      <c r="N65" s="31">
        <v>-19777.692999999999</v>
      </c>
      <c r="O65" s="31">
        <v>102069.989</v>
      </c>
      <c r="P65" s="31">
        <v>22962.743999999999</v>
      </c>
      <c r="Q65" s="31">
        <v>44916.527999999998</v>
      </c>
      <c r="R65" s="31">
        <v>146986.51699999999</v>
      </c>
      <c r="S65" s="31">
        <v>127208.82399999999</v>
      </c>
      <c r="T65" s="31">
        <f t="shared" si="3"/>
        <v>3398.5321849710981</v>
      </c>
      <c r="U65" s="31">
        <f t="shared" si="4"/>
        <v>2867.6016878612713</v>
      </c>
      <c r="V65" s="31">
        <f t="shared" si="5"/>
        <v>2410.3139884393063</v>
      </c>
      <c r="W65" s="31">
        <f t="shared" si="6"/>
        <v>2359.9997456647397</v>
      </c>
      <c r="X65" s="31">
        <f t="shared" si="7"/>
        <v>260.69106253284286</v>
      </c>
      <c r="Y65" s="32">
        <f t="shared" si="7"/>
        <v>219.1194534944824</v>
      </c>
    </row>
    <row r="66" spans="1:25">
      <c r="A66" s="50" t="s">
        <v>296</v>
      </c>
      <c r="B66" s="51" t="s">
        <v>29</v>
      </c>
      <c r="C66" s="51" t="s">
        <v>59</v>
      </c>
      <c r="D66" s="51">
        <v>48</v>
      </c>
      <c r="E66" s="52">
        <v>48.625</v>
      </c>
      <c r="F66" s="52">
        <f t="shared" si="11"/>
        <v>13.44</v>
      </c>
      <c r="G66" s="53">
        <f t="shared" si="8"/>
        <v>0.14880952380952381</v>
      </c>
      <c r="H66" s="53">
        <f t="shared" si="2"/>
        <v>0.47916666666666663</v>
      </c>
      <c r="I66" s="51">
        <v>2</v>
      </c>
      <c r="J66" s="51">
        <v>4.4399999999999995</v>
      </c>
      <c r="K66" s="51">
        <v>7</v>
      </c>
      <c r="L66" s="51">
        <v>1</v>
      </c>
      <c r="M66" s="51">
        <v>14.44</v>
      </c>
      <c r="N66" s="54">
        <v>-12108.602999999999</v>
      </c>
      <c r="O66" s="54">
        <v>119891.77</v>
      </c>
      <c r="P66" s="54">
        <v>14699.708000000001</v>
      </c>
      <c r="Q66" s="54">
        <v>28891.526000000002</v>
      </c>
      <c r="R66" s="54">
        <v>148783.296</v>
      </c>
      <c r="S66" s="54">
        <v>136674.693</v>
      </c>
      <c r="T66" s="54">
        <f t="shared" si="3"/>
        <v>3059.8107146529564</v>
      </c>
      <c r="U66" s="54">
        <f t="shared" si="4"/>
        <v>2757.5030951156809</v>
      </c>
      <c r="V66" s="54">
        <f t="shared" si="5"/>
        <v>2508.4829820051414</v>
      </c>
      <c r="W66" s="54">
        <f t="shared" si="6"/>
        <v>2465.6405141388177</v>
      </c>
      <c r="X66" s="54">
        <f t="shared" si="7"/>
        <v>250.68209955597101</v>
      </c>
      <c r="Y66" s="69">
        <f t="shared" si="7"/>
        <v>228.04390745501286</v>
      </c>
    </row>
    <row r="67" spans="1:25">
      <c r="A67" s="27" t="s">
        <v>296</v>
      </c>
      <c r="B67" s="28" t="s">
        <v>29</v>
      </c>
      <c r="C67" s="28" t="s">
        <v>32</v>
      </c>
      <c r="D67" s="28">
        <v>49</v>
      </c>
      <c r="E67" s="29">
        <v>50.5</v>
      </c>
      <c r="F67" s="29">
        <f t="shared" si="11"/>
        <v>13.29</v>
      </c>
      <c r="G67" s="30">
        <f t="shared" si="8"/>
        <v>0.30097817908201657</v>
      </c>
      <c r="H67" s="30">
        <f t="shared" si="2"/>
        <v>0.54928517682468025</v>
      </c>
      <c r="I67" s="28">
        <v>4</v>
      </c>
      <c r="J67" s="28">
        <v>3.3</v>
      </c>
      <c r="K67" s="28">
        <v>5.99</v>
      </c>
      <c r="L67" s="28">
        <v>0</v>
      </c>
      <c r="M67" s="28">
        <v>13.29</v>
      </c>
      <c r="N67" s="31">
        <v>-14555.547</v>
      </c>
      <c r="O67" s="31">
        <v>119779.715</v>
      </c>
      <c r="P67" s="31">
        <v>16313.62</v>
      </c>
      <c r="Q67" s="31">
        <v>39977.002999999997</v>
      </c>
      <c r="R67" s="31">
        <v>159756.71799999999</v>
      </c>
      <c r="S67" s="31">
        <v>145201.171</v>
      </c>
      <c r="T67" s="31">
        <f t="shared" si="3"/>
        <v>3163.4993663366336</v>
      </c>
      <c r="U67" s="31">
        <f t="shared" si="4"/>
        <v>2840.4573861386139</v>
      </c>
      <c r="V67" s="31">
        <f t="shared" si="5"/>
        <v>2552.2287326732676</v>
      </c>
      <c r="W67" s="31">
        <f t="shared" si="6"/>
        <v>2371.8755445544552</v>
      </c>
      <c r="X67" s="31">
        <f t="shared" si="7"/>
        <v>258.22339873987397</v>
      </c>
      <c r="Y67" s="32">
        <f t="shared" si="7"/>
        <v>232.02079387938795</v>
      </c>
    </row>
    <row r="68" spans="1:25">
      <c r="A68" s="50" t="s">
        <v>296</v>
      </c>
      <c r="B68" s="51" t="s">
        <v>29</v>
      </c>
      <c r="C68" s="51" t="s">
        <v>33</v>
      </c>
      <c r="D68" s="51">
        <v>49</v>
      </c>
      <c r="E68" s="52">
        <v>50.75</v>
      </c>
      <c r="F68" s="52">
        <f t="shared" si="11"/>
        <v>13.21</v>
      </c>
      <c r="G68" s="53">
        <f t="shared" si="8"/>
        <v>0.23921271763815288</v>
      </c>
      <c r="H68" s="53">
        <f t="shared" si="2"/>
        <v>0.2581377744133232</v>
      </c>
      <c r="I68" s="51">
        <v>3.1599999999999997</v>
      </c>
      <c r="J68" s="51">
        <v>0.25</v>
      </c>
      <c r="K68" s="51">
        <v>9.8000000000000007</v>
      </c>
      <c r="L68" s="51">
        <v>1</v>
      </c>
      <c r="M68" s="51">
        <v>14.21</v>
      </c>
      <c r="N68" s="54">
        <v>-20820.727999999999</v>
      </c>
      <c r="O68" s="54">
        <v>189482.43599999999</v>
      </c>
      <c r="P68" s="54">
        <v>19794.953000000001</v>
      </c>
      <c r="Q68" s="54">
        <v>37167.01</v>
      </c>
      <c r="R68" s="54">
        <v>226649.446</v>
      </c>
      <c r="S68" s="54">
        <v>205828.71799999999</v>
      </c>
      <c r="T68" s="54">
        <f t="shared" si="3"/>
        <v>4465.9989359605906</v>
      </c>
      <c r="U68" s="54">
        <f t="shared" si="4"/>
        <v>4075.9506009852216</v>
      </c>
      <c r="V68" s="54">
        <f t="shared" si="5"/>
        <v>3665.6899507389157</v>
      </c>
      <c r="W68" s="54">
        <f t="shared" si="6"/>
        <v>3733.6440591133</v>
      </c>
      <c r="X68" s="54">
        <f t="shared" si="7"/>
        <v>370.54096372592926</v>
      </c>
      <c r="Y68" s="69">
        <f t="shared" si="7"/>
        <v>333.24454097626506</v>
      </c>
    </row>
    <row r="69" spans="1:25">
      <c r="A69" s="27" t="s">
        <v>296</v>
      </c>
      <c r="B69" s="28" t="s">
        <v>116</v>
      </c>
      <c r="C69" s="28" t="s">
        <v>122</v>
      </c>
      <c r="D69" s="28">
        <v>49</v>
      </c>
      <c r="E69" s="29">
        <v>49.25</v>
      </c>
      <c r="F69" s="29">
        <f t="shared" si="11"/>
        <v>16.38</v>
      </c>
      <c r="G69" s="30">
        <f t="shared" si="8"/>
        <v>0.42612942612942617</v>
      </c>
      <c r="H69" s="30">
        <f t="shared" si="2"/>
        <v>0.42612942612942617</v>
      </c>
      <c r="I69" s="28">
        <v>6.98</v>
      </c>
      <c r="J69" s="28">
        <v>0</v>
      </c>
      <c r="K69" s="28">
        <v>9.3999999999999986</v>
      </c>
      <c r="L69" s="28">
        <v>1.6</v>
      </c>
      <c r="M69" s="28">
        <v>17.98</v>
      </c>
      <c r="N69" s="31">
        <v>-24866.712</v>
      </c>
      <c r="O69" s="31">
        <v>138276.22899999999</v>
      </c>
      <c r="P69" s="31">
        <v>10592.495999999999</v>
      </c>
      <c r="Q69" s="31">
        <v>31099.56</v>
      </c>
      <c r="R69" s="31">
        <v>169375.78899999999</v>
      </c>
      <c r="S69" s="31">
        <v>144509.07699999999</v>
      </c>
      <c r="T69" s="31">
        <f t="shared" si="3"/>
        <v>3439.102314720812</v>
      </c>
      <c r="U69" s="31">
        <f t="shared" si="4"/>
        <v>3224.0262538071065</v>
      </c>
      <c r="V69" s="31">
        <f t="shared" si="5"/>
        <v>2719.1183959390864</v>
      </c>
      <c r="W69" s="31">
        <f t="shared" si="6"/>
        <v>2807.6391675126902</v>
      </c>
      <c r="X69" s="31">
        <f t="shared" si="7"/>
        <v>293.09329580064605</v>
      </c>
      <c r="Y69" s="32">
        <f t="shared" si="7"/>
        <v>247.19258144900786</v>
      </c>
    </row>
    <row r="70" spans="1:25">
      <c r="A70" s="50" t="s">
        <v>296</v>
      </c>
      <c r="B70" s="51" t="s">
        <v>29</v>
      </c>
      <c r="C70" s="51" t="s">
        <v>84</v>
      </c>
      <c r="D70" s="51">
        <v>50</v>
      </c>
      <c r="E70" s="52">
        <v>51.625</v>
      </c>
      <c r="F70" s="52">
        <f t="shared" si="11"/>
        <v>13.63</v>
      </c>
      <c r="G70" s="53">
        <f t="shared" si="8"/>
        <v>0.37784299339691857</v>
      </c>
      <c r="H70" s="53">
        <f t="shared" si="2"/>
        <v>0.66250917094644168</v>
      </c>
      <c r="I70" s="51">
        <v>5.15</v>
      </c>
      <c r="J70" s="51">
        <v>3.8800000000000003</v>
      </c>
      <c r="K70" s="51">
        <v>4.5999999999999996</v>
      </c>
      <c r="L70" s="51">
        <v>0</v>
      </c>
      <c r="M70" s="51">
        <v>13.63</v>
      </c>
      <c r="N70" s="54">
        <v>-16663.952000000001</v>
      </c>
      <c r="O70" s="54">
        <v>96424.101999999999</v>
      </c>
      <c r="P70" s="54">
        <v>23097.121999999999</v>
      </c>
      <c r="Q70" s="54">
        <v>45578.017</v>
      </c>
      <c r="R70" s="54">
        <v>142002.11900000001</v>
      </c>
      <c r="S70" s="54">
        <v>125338.167</v>
      </c>
      <c r="T70" s="54">
        <f t="shared" si="3"/>
        <v>2750.646372881356</v>
      </c>
      <c r="U70" s="54">
        <f t="shared" si="4"/>
        <v>2303.2444939467314</v>
      </c>
      <c r="V70" s="54">
        <f t="shared" si="5"/>
        <v>1980.4560774818401</v>
      </c>
      <c r="W70" s="54">
        <f t="shared" si="6"/>
        <v>1867.7792154963681</v>
      </c>
      <c r="X70" s="54">
        <f t="shared" si="7"/>
        <v>209.38586308606648</v>
      </c>
      <c r="Y70" s="69">
        <f t="shared" si="7"/>
        <v>180.0414615892582</v>
      </c>
    </row>
    <row r="71" spans="1:25">
      <c r="A71" s="27" t="s">
        <v>296</v>
      </c>
      <c r="B71" s="28" t="s">
        <v>29</v>
      </c>
      <c r="C71" s="28" t="s">
        <v>93</v>
      </c>
      <c r="D71" s="28">
        <v>50</v>
      </c>
      <c r="E71" s="29">
        <v>51.25</v>
      </c>
      <c r="F71" s="29">
        <f t="shared" si="11"/>
        <v>15.88</v>
      </c>
      <c r="G71" s="30">
        <f t="shared" si="8"/>
        <v>0.27267002518891686</v>
      </c>
      <c r="H71" s="30">
        <f t="shared" si="2"/>
        <v>0.27267002518891686</v>
      </c>
      <c r="I71" s="28">
        <v>4.33</v>
      </c>
      <c r="J71" s="28">
        <v>0</v>
      </c>
      <c r="K71" s="28">
        <v>11.55</v>
      </c>
      <c r="L71" s="28">
        <v>1</v>
      </c>
      <c r="M71" s="28">
        <v>16.880000000000003</v>
      </c>
      <c r="N71" s="31">
        <v>-15385.349</v>
      </c>
      <c r="O71" s="31">
        <v>127662.55899999999</v>
      </c>
      <c r="P71" s="31">
        <v>14415.956</v>
      </c>
      <c r="Q71" s="31">
        <v>32586.775000000001</v>
      </c>
      <c r="R71" s="31">
        <v>160249.334</v>
      </c>
      <c r="S71" s="31">
        <v>144863.98499999999</v>
      </c>
      <c r="T71" s="31">
        <f t="shared" si="3"/>
        <v>3126.8162731707316</v>
      </c>
      <c r="U71" s="31">
        <f t="shared" si="4"/>
        <v>2845.529326829268</v>
      </c>
      <c r="V71" s="31">
        <f t="shared" si="5"/>
        <v>2545.3273951219508</v>
      </c>
      <c r="W71" s="31">
        <f t="shared" si="6"/>
        <v>2490.9767609756095</v>
      </c>
      <c r="X71" s="31">
        <f t="shared" si="7"/>
        <v>258.68448425720618</v>
      </c>
      <c r="Y71" s="32">
        <f t="shared" si="7"/>
        <v>231.39339955654097</v>
      </c>
    </row>
    <row r="72" spans="1:25">
      <c r="A72" s="50" t="s">
        <v>296</v>
      </c>
      <c r="B72" s="51" t="s">
        <v>169</v>
      </c>
      <c r="C72" s="51" t="s">
        <v>170</v>
      </c>
      <c r="D72" s="51">
        <v>51</v>
      </c>
      <c r="E72" s="52">
        <v>50.125</v>
      </c>
      <c r="F72" s="52">
        <f t="shared" si="11"/>
        <v>14.280000000000001</v>
      </c>
      <c r="G72" s="53">
        <f t="shared" si="8"/>
        <v>0.33473389355742295</v>
      </c>
      <c r="H72" s="53">
        <f t="shared" si="2"/>
        <v>0.43977591036414565</v>
      </c>
      <c r="I72" s="51">
        <v>4.78</v>
      </c>
      <c r="J72" s="51">
        <v>1.5</v>
      </c>
      <c r="K72" s="51">
        <v>8</v>
      </c>
      <c r="L72" s="51">
        <v>1.6</v>
      </c>
      <c r="M72" s="51">
        <v>15.88</v>
      </c>
      <c r="N72" s="54">
        <v>-24384.59</v>
      </c>
      <c r="O72" s="54">
        <v>153032.49799999999</v>
      </c>
      <c r="P72" s="54">
        <v>28015.727999999999</v>
      </c>
      <c r="Q72" s="54">
        <v>42702.807000000001</v>
      </c>
      <c r="R72" s="54">
        <v>195735.30499999999</v>
      </c>
      <c r="S72" s="54">
        <v>171350.715</v>
      </c>
      <c r="T72" s="54">
        <f t="shared" si="3"/>
        <v>3904.9437406483789</v>
      </c>
      <c r="U72" s="54">
        <f t="shared" si="4"/>
        <v>3346.026473815461</v>
      </c>
      <c r="V72" s="54">
        <f t="shared" si="5"/>
        <v>2859.5508628428925</v>
      </c>
      <c r="W72" s="54">
        <f t="shared" si="6"/>
        <v>3053.0174164588525</v>
      </c>
      <c r="X72" s="54">
        <f t="shared" si="7"/>
        <v>304.18422489231466</v>
      </c>
      <c r="Y72" s="69">
        <f t="shared" si="7"/>
        <v>259.95916934935389</v>
      </c>
    </row>
    <row r="73" spans="1:25">
      <c r="A73" s="27" t="s">
        <v>296</v>
      </c>
      <c r="B73" s="28" t="s">
        <v>169</v>
      </c>
      <c r="C73" s="28" t="s">
        <v>65</v>
      </c>
      <c r="D73" s="28">
        <v>51</v>
      </c>
      <c r="E73" s="29">
        <v>51</v>
      </c>
      <c r="F73" s="29">
        <f t="shared" si="11"/>
        <v>15.600000000000001</v>
      </c>
      <c r="G73" s="30">
        <f t="shared" si="8"/>
        <v>0.39935897435897433</v>
      </c>
      <c r="H73" s="30">
        <f t="shared" ref="H73:H136" si="12">+(I73+J73)/F73</f>
        <v>0.50384615384615383</v>
      </c>
      <c r="I73" s="28">
        <v>6.23</v>
      </c>
      <c r="J73" s="28">
        <v>1.63</v>
      </c>
      <c r="K73" s="28">
        <v>7.74</v>
      </c>
      <c r="L73" s="28">
        <v>1.84</v>
      </c>
      <c r="M73" s="28">
        <v>17.440000000000001</v>
      </c>
      <c r="N73" s="31">
        <v>-22171.623</v>
      </c>
      <c r="O73" s="31">
        <v>132549.361</v>
      </c>
      <c r="P73" s="31">
        <v>15184.26</v>
      </c>
      <c r="Q73" s="31">
        <v>28821.940999999999</v>
      </c>
      <c r="R73" s="31">
        <v>161371.302</v>
      </c>
      <c r="S73" s="31">
        <v>139199.679</v>
      </c>
      <c r="T73" s="31">
        <f t="shared" si="3"/>
        <v>3164.1431764705881</v>
      </c>
      <c r="U73" s="31">
        <f t="shared" si="4"/>
        <v>2866.4125882352937</v>
      </c>
      <c r="V73" s="31">
        <f t="shared" si="5"/>
        <v>2431.6748823529415</v>
      </c>
      <c r="W73" s="31">
        <f t="shared" si="6"/>
        <v>2599.0070784313725</v>
      </c>
      <c r="X73" s="31">
        <f t="shared" si="7"/>
        <v>260.58296256684486</v>
      </c>
      <c r="Y73" s="32">
        <f t="shared" si="7"/>
        <v>221.06135294117649</v>
      </c>
    </row>
    <row r="74" spans="1:25">
      <c r="A74" s="50" t="s">
        <v>296</v>
      </c>
      <c r="B74" s="51" t="s">
        <v>29</v>
      </c>
      <c r="C74" s="51" t="s">
        <v>64</v>
      </c>
      <c r="D74" s="51">
        <v>53</v>
      </c>
      <c r="E74" s="52">
        <v>53.25</v>
      </c>
      <c r="F74" s="52">
        <f t="shared" si="11"/>
        <v>15.040000000000001</v>
      </c>
      <c r="G74" s="53">
        <f t="shared" si="8"/>
        <v>0.13297872340425532</v>
      </c>
      <c r="H74" s="53">
        <f t="shared" si="12"/>
        <v>0.26595744680851063</v>
      </c>
      <c r="I74" s="51">
        <v>2</v>
      </c>
      <c r="J74" s="51">
        <v>2</v>
      </c>
      <c r="K74" s="51">
        <v>11.040000000000001</v>
      </c>
      <c r="L74" s="51">
        <v>1</v>
      </c>
      <c r="M74" s="51">
        <v>16.04</v>
      </c>
      <c r="N74" s="54">
        <v>-13387.036</v>
      </c>
      <c r="O74" s="54">
        <v>137445.054</v>
      </c>
      <c r="P74" s="54">
        <v>16190.816000000001</v>
      </c>
      <c r="Q74" s="54">
        <v>37193.300999999999</v>
      </c>
      <c r="R74" s="54">
        <v>174638.35500000001</v>
      </c>
      <c r="S74" s="54">
        <v>161251.31899999999</v>
      </c>
      <c r="T74" s="54">
        <f t="shared" ref="T74:T137" si="13">+R74/E74</f>
        <v>3279.5935211267606</v>
      </c>
      <c r="U74" s="54">
        <f t="shared" si="4"/>
        <v>2975.5406384976532</v>
      </c>
      <c r="V74" s="54">
        <f t="shared" si="5"/>
        <v>2724.1409014084506</v>
      </c>
      <c r="W74" s="54">
        <f t="shared" si="6"/>
        <v>2581.1277746478872</v>
      </c>
      <c r="X74" s="54">
        <f t="shared" si="7"/>
        <v>270.50369440887755</v>
      </c>
      <c r="Y74" s="69">
        <f t="shared" si="7"/>
        <v>247.64917285531371</v>
      </c>
    </row>
    <row r="75" spans="1:25">
      <c r="A75" s="27" t="s">
        <v>296</v>
      </c>
      <c r="B75" s="28" t="s">
        <v>116</v>
      </c>
      <c r="C75" s="28" t="s">
        <v>121</v>
      </c>
      <c r="D75" s="28">
        <v>53</v>
      </c>
      <c r="E75" s="29">
        <v>54.25</v>
      </c>
      <c r="F75" s="29">
        <f t="shared" si="11"/>
        <v>16.75</v>
      </c>
      <c r="G75" s="30">
        <f t="shared" si="8"/>
        <v>0.55999999999999994</v>
      </c>
      <c r="H75" s="30">
        <f t="shared" si="12"/>
        <v>0.82447761194029845</v>
      </c>
      <c r="I75" s="28">
        <v>9.379999999999999</v>
      </c>
      <c r="J75" s="28">
        <v>4.43</v>
      </c>
      <c r="K75" s="28">
        <v>2.94</v>
      </c>
      <c r="L75" s="28">
        <v>2</v>
      </c>
      <c r="M75" s="28">
        <v>18.75</v>
      </c>
      <c r="N75" s="31">
        <v>-25679.228999999999</v>
      </c>
      <c r="O75" s="31">
        <v>135831.321</v>
      </c>
      <c r="P75" s="31">
        <v>12439.32</v>
      </c>
      <c r="Q75" s="31">
        <v>30867.449000000001</v>
      </c>
      <c r="R75" s="31">
        <v>166698.76999999999</v>
      </c>
      <c r="S75" s="31">
        <v>141019.541</v>
      </c>
      <c r="T75" s="31">
        <f t="shared" si="13"/>
        <v>3072.7883870967739</v>
      </c>
      <c r="U75" s="31">
        <f t="shared" ref="U75:U139" si="14">+(R75-P75)/E75</f>
        <v>2843.4921658986173</v>
      </c>
      <c r="V75" s="31">
        <f t="shared" ref="V75:V139" si="15">+(S75-P75)/E75</f>
        <v>2370.1423225806448</v>
      </c>
      <c r="W75" s="31">
        <f t="shared" ref="W75:W139" si="16">+O75/E75</f>
        <v>2503.8031520737327</v>
      </c>
      <c r="X75" s="31">
        <f t="shared" ref="X75:Y139" si="17">+U75/$X$1</f>
        <v>258.49928780896522</v>
      </c>
      <c r="Y75" s="32">
        <f t="shared" si="17"/>
        <v>215.4674838709677</v>
      </c>
    </row>
    <row r="76" spans="1:25">
      <c r="A76" s="50" t="s">
        <v>296</v>
      </c>
      <c r="B76" s="51" t="s">
        <v>29</v>
      </c>
      <c r="C76" s="51" t="s">
        <v>80</v>
      </c>
      <c r="D76" s="51">
        <v>55</v>
      </c>
      <c r="E76" s="52">
        <v>58</v>
      </c>
      <c r="F76" s="52">
        <f t="shared" si="11"/>
        <v>14.379999999999999</v>
      </c>
      <c r="G76" s="53">
        <f t="shared" si="8"/>
        <v>0.20862308762169682</v>
      </c>
      <c r="H76" s="53">
        <f t="shared" si="12"/>
        <v>0.39986091794158557</v>
      </c>
      <c r="I76" s="51">
        <v>3</v>
      </c>
      <c r="J76" s="51">
        <v>2.75</v>
      </c>
      <c r="K76" s="51">
        <v>8.629999999999999</v>
      </c>
      <c r="L76" s="51">
        <v>1</v>
      </c>
      <c r="M76" s="51">
        <v>15.379999999999999</v>
      </c>
      <c r="N76" s="54">
        <v>-14481.672</v>
      </c>
      <c r="O76" s="54">
        <v>113011.478</v>
      </c>
      <c r="P76" s="54">
        <v>11013.075000000001</v>
      </c>
      <c r="Q76" s="54">
        <v>23291.394</v>
      </c>
      <c r="R76" s="54">
        <v>136302.872</v>
      </c>
      <c r="S76" s="54">
        <v>121821.2</v>
      </c>
      <c r="T76" s="54">
        <f t="shared" si="13"/>
        <v>2350.0495172413794</v>
      </c>
      <c r="U76" s="54">
        <f t="shared" si="14"/>
        <v>2160.1689137931035</v>
      </c>
      <c r="V76" s="54">
        <f t="shared" si="15"/>
        <v>1910.4849137931035</v>
      </c>
      <c r="W76" s="54">
        <f t="shared" si="16"/>
        <v>1948.4737586206898</v>
      </c>
      <c r="X76" s="54">
        <f t="shared" si="17"/>
        <v>196.3789921630094</v>
      </c>
      <c r="Y76" s="69">
        <f t="shared" si="17"/>
        <v>173.68044670846396</v>
      </c>
    </row>
    <row r="77" spans="1:25">
      <c r="A77" s="27" t="s">
        <v>296</v>
      </c>
      <c r="B77" s="28" t="s">
        <v>173</v>
      </c>
      <c r="C77" s="28" t="s">
        <v>174</v>
      </c>
      <c r="D77" s="28">
        <v>55</v>
      </c>
      <c r="E77" s="29">
        <v>52.625</v>
      </c>
      <c r="F77" s="29">
        <f t="shared" si="11"/>
        <v>13.1</v>
      </c>
      <c r="G77" s="30">
        <f t="shared" si="8"/>
        <v>0.13358778625954199</v>
      </c>
      <c r="H77" s="30">
        <f t="shared" si="12"/>
        <v>0.26717557251908397</v>
      </c>
      <c r="I77" s="28">
        <v>1.75</v>
      </c>
      <c r="J77" s="28">
        <v>1.75</v>
      </c>
      <c r="K77" s="28">
        <v>9.6</v>
      </c>
      <c r="L77" s="28">
        <v>0.75</v>
      </c>
      <c r="M77" s="28">
        <v>13.85</v>
      </c>
      <c r="N77" s="31">
        <v>-22600.078000000001</v>
      </c>
      <c r="O77" s="31">
        <v>101349.376</v>
      </c>
      <c r="P77" s="31">
        <v>22737.851999999999</v>
      </c>
      <c r="Q77" s="31">
        <v>38102.718000000001</v>
      </c>
      <c r="R77" s="31">
        <v>139452.09400000001</v>
      </c>
      <c r="S77" s="31">
        <v>116852.016</v>
      </c>
      <c r="T77" s="31">
        <f t="shared" si="13"/>
        <v>2649.9210261282665</v>
      </c>
      <c r="U77" s="31">
        <f t="shared" si="14"/>
        <v>2217.8478289786226</v>
      </c>
      <c r="V77" s="31">
        <f t="shared" si="15"/>
        <v>1788.3926650831354</v>
      </c>
      <c r="W77" s="31">
        <f t="shared" si="16"/>
        <v>1925.8788788598577</v>
      </c>
      <c r="X77" s="31">
        <f t="shared" si="17"/>
        <v>201.62252990714751</v>
      </c>
      <c r="Y77" s="32">
        <f t="shared" si="17"/>
        <v>162.58115137119412</v>
      </c>
    </row>
    <row r="78" spans="1:25">
      <c r="A78" s="50" t="s">
        <v>296</v>
      </c>
      <c r="B78" s="51" t="s">
        <v>29</v>
      </c>
      <c r="C78" s="51" t="s">
        <v>90</v>
      </c>
      <c r="D78" s="51">
        <v>57</v>
      </c>
      <c r="E78" s="52">
        <v>59.375</v>
      </c>
      <c r="F78" s="52">
        <f t="shared" si="11"/>
        <v>14.540000000000001</v>
      </c>
      <c r="G78" s="53">
        <f t="shared" si="8"/>
        <v>7.9092159559834924E-2</v>
      </c>
      <c r="H78" s="53">
        <f t="shared" si="12"/>
        <v>0.31636863823933969</v>
      </c>
      <c r="I78" s="51">
        <v>1.1499999999999999</v>
      </c>
      <c r="J78" s="51">
        <v>3.45</v>
      </c>
      <c r="K78" s="51">
        <v>9.9400000000000013</v>
      </c>
      <c r="L78" s="51">
        <v>0</v>
      </c>
      <c r="M78" s="51">
        <v>14.540000000000001</v>
      </c>
      <c r="N78" s="54">
        <v>-15553.495000000001</v>
      </c>
      <c r="O78" s="54">
        <v>133247.519</v>
      </c>
      <c r="P78" s="54">
        <v>13408.525</v>
      </c>
      <c r="Q78" s="54">
        <v>32847.216999999997</v>
      </c>
      <c r="R78" s="54">
        <v>166094.736</v>
      </c>
      <c r="S78" s="54">
        <v>150541.24100000001</v>
      </c>
      <c r="T78" s="54">
        <f t="shared" si="13"/>
        <v>2797.3850273684211</v>
      </c>
      <c r="U78" s="54">
        <f t="shared" si="14"/>
        <v>2571.5572378947372</v>
      </c>
      <c r="V78" s="54">
        <f t="shared" si="15"/>
        <v>2309.6036378947369</v>
      </c>
      <c r="W78" s="54">
        <f t="shared" si="16"/>
        <v>2244.1687410526315</v>
      </c>
      <c r="X78" s="54">
        <f t="shared" si="17"/>
        <v>233.77793071770338</v>
      </c>
      <c r="Y78" s="69">
        <f t="shared" si="17"/>
        <v>209.96396708133972</v>
      </c>
    </row>
    <row r="79" spans="1:25">
      <c r="A79" s="27" t="s">
        <v>296</v>
      </c>
      <c r="B79" s="28" t="s">
        <v>161</v>
      </c>
      <c r="C79" s="28" t="s">
        <v>162</v>
      </c>
      <c r="D79" s="28">
        <v>57</v>
      </c>
      <c r="E79" s="29">
        <v>54.75</v>
      </c>
      <c r="F79" s="29">
        <f t="shared" si="11"/>
        <v>15.969999999999999</v>
      </c>
      <c r="G79" s="30">
        <f t="shared" si="8"/>
        <v>0.27426424546023798</v>
      </c>
      <c r="H79" s="30">
        <f t="shared" si="12"/>
        <v>0.39949906073888541</v>
      </c>
      <c r="I79" s="28">
        <v>4.38</v>
      </c>
      <c r="J79" s="28">
        <v>2</v>
      </c>
      <c r="K79" s="28">
        <v>9.59</v>
      </c>
      <c r="L79" s="28">
        <v>1.75</v>
      </c>
      <c r="M79" s="28">
        <v>17.72</v>
      </c>
      <c r="N79" s="31">
        <v>-23236.32</v>
      </c>
      <c r="O79" s="31">
        <v>128049.848</v>
      </c>
      <c r="P79" s="31">
        <v>16274.472</v>
      </c>
      <c r="Q79" s="31">
        <v>37198.534</v>
      </c>
      <c r="R79" s="31">
        <v>165248.38200000001</v>
      </c>
      <c r="S79" s="31">
        <v>142012.06200000001</v>
      </c>
      <c r="T79" s="31">
        <f t="shared" si="13"/>
        <v>3018.235287671233</v>
      </c>
      <c r="U79" s="31">
        <f t="shared" si="14"/>
        <v>2720.9846575342467</v>
      </c>
      <c r="V79" s="31">
        <f t="shared" si="15"/>
        <v>2296.5769863013702</v>
      </c>
      <c r="W79" s="31">
        <f t="shared" si="16"/>
        <v>2338.81000913242</v>
      </c>
      <c r="X79" s="31">
        <f t="shared" si="17"/>
        <v>247.36224159402244</v>
      </c>
      <c r="Y79" s="32">
        <f t="shared" si="17"/>
        <v>208.77972602739729</v>
      </c>
    </row>
    <row r="80" spans="1:25">
      <c r="A80" s="50" t="s">
        <v>296</v>
      </c>
      <c r="B80" s="51" t="s">
        <v>29</v>
      </c>
      <c r="C80" s="51" t="s">
        <v>76</v>
      </c>
      <c r="D80" s="51">
        <v>58</v>
      </c>
      <c r="E80" s="52">
        <v>61.75</v>
      </c>
      <c r="F80" s="52">
        <f t="shared" si="11"/>
        <v>16.2</v>
      </c>
      <c r="G80" s="53">
        <f t="shared" si="8"/>
        <v>0.35802469135802467</v>
      </c>
      <c r="H80" s="53">
        <f t="shared" si="12"/>
        <v>0.37037037037037041</v>
      </c>
      <c r="I80" s="51">
        <v>5.8</v>
      </c>
      <c r="J80" s="51">
        <v>0.2</v>
      </c>
      <c r="K80" s="51">
        <v>10.199999999999999</v>
      </c>
      <c r="L80" s="51">
        <v>1.75</v>
      </c>
      <c r="M80" s="51">
        <v>17.95</v>
      </c>
      <c r="N80" s="54">
        <v>-15275.182000000001</v>
      </c>
      <c r="O80" s="54">
        <v>133917.834</v>
      </c>
      <c r="P80" s="54">
        <v>11718.526</v>
      </c>
      <c r="Q80" s="54">
        <v>27335.778999999999</v>
      </c>
      <c r="R80" s="54">
        <v>161253.61300000001</v>
      </c>
      <c r="S80" s="54">
        <v>145978.43100000001</v>
      </c>
      <c r="T80" s="54">
        <f t="shared" si="13"/>
        <v>2611.3945425101215</v>
      </c>
      <c r="U80" s="54">
        <f t="shared" si="14"/>
        <v>2421.6208421052634</v>
      </c>
      <c r="V80" s="54">
        <f t="shared" si="15"/>
        <v>2174.2494736842104</v>
      </c>
      <c r="W80" s="54">
        <f t="shared" si="16"/>
        <v>2168.7098623481784</v>
      </c>
      <c r="X80" s="54">
        <f t="shared" si="17"/>
        <v>220.14734928229666</v>
      </c>
      <c r="Y80" s="69">
        <f t="shared" si="17"/>
        <v>197.65904306220094</v>
      </c>
    </row>
    <row r="81" spans="1:25">
      <c r="A81" s="27" t="s">
        <v>296</v>
      </c>
      <c r="B81" s="28" t="s">
        <v>206</v>
      </c>
      <c r="C81" s="28" t="s">
        <v>207</v>
      </c>
      <c r="D81" s="28">
        <v>58</v>
      </c>
      <c r="E81" s="29">
        <v>56.125</v>
      </c>
      <c r="F81" s="29">
        <f t="shared" si="11"/>
        <v>14.07</v>
      </c>
      <c r="G81" s="30">
        <f t="shared" si="8"/>
        <v>0.10660980810234541</v>
      </c>
      <c r="H81" s="30">
        <f t="shared" si="12"/>
        <v>0.25159914712153519</v>
      </c>
      <c r="I81" s="28">
        <v>1.5</v>
      </c>
      <c r="J81" s="28">
        <v>2.04</v>
      </c>
      <c r="K81" s="28">
        <v>10.530000000000001</v>
      </c>
      <c r="L81" s="28">
        <v>1</v>
      </c>
      <c r="M81" s="28">
        <v>15.07</v>
      </c>
      <c r="N81" s="31">
        <v>-20880.275000000001</v>
      </c>
      <c r="O81" s="31">
        <v>102503.838</v>
      </c>
      <c r="P81" s="31">
        <v>10561.644</v>
      </c>
      <c r="Q81" s="31">
        <v>25769.34</v>
      </c>
      <c r="R81" s="31">
        <v>128273.178</v>
      </c>
      <c r="S81" s="31">
        <v>107392.90300000001</v>
      </c>
      <c r="T81" s="31">
        <f t="shared" si="13"/>
        <v>2285.4909220489976</v>
      </c>
      <c r="U81" s="31">
        <f t="shared" si="14"/>
        <v>2097.3101826280622</v>
      </c>
      <c r="V81" s="31">
        <f t="shared" si="15"/>
        <v>1725.2785567928731</v>
      </c>
      <c r="W81" s="31">
        <f t="shared" si="16"/>
        <v>1826.3490066815145</v>
      </c>
      <c r="X81" s="31">
        <f t="shared" si="17"/>
        <v>190.66456205709656</v>
      </c>
      <c r="Y81" s="32">
        <f t="shared" si="17"/>
        <v>156.84350516298846</v>
      </c>
    </row>
    <row r="82" spans="1:25">
      <c r="A82" s="50" t="s">
        <v>296</v>
      </c>
      <c r="B82" s="51" t="s">
        <v>231</v>
      </c>
      <c r="C82" s="51" t="s">
        <v>232</v>
      </c>
      <c r="D82" s="51">
        <v>58</v>
      </c>
      <c r="E82" s="52">
        <v>58.25</v>
      </c>
      <c r="F82" s="52">
        <f t="shared" si="11"/>
        <v>15.84</v>
      </c>
      <c r="G82" s="53">
        <f t="shared" si="8"/>
        <v>0.16161616161616163</v>
      </c>
      <c r="H82" s="53">
        <f t="shared" si="12"/>
        <v>0.44191919191919193</v>
      </c>
      <c r="I82" s="51">
        <v>2.56</v>
      </c>
      <c r="J82" s="51">
        <v>4.4399999999999995</v>
      </c>
      <c r="K82" s="51">
        <v>8.84</v>
      </c>
      <c r="L82" s="51">
        <v>1.46</v>
      </c>
      <c r="M82" s="51">
        <v>17.3</v>
      </c>
      <c r="N82" s="54">
        <v>-18854.643</v>
      </c>
      <c r="O82" s="54">
        <v>123043.73699999999</v>
      </c>
      <c r="P82" s="54">
        <v>14416.228999999999</v>
      </c>
      <c r="Q82" s="54">
        <v>37222.576000000001</v>
      </c>
      <c r="R82" s="54">
        <v>160266.31299999999</v>
      </c>
      <c r="S82" s="54">
        <v>141411.67000000001</v>
      </c>
      <c r="T82" s="54">
        <f t="shared" si="13"/>
        <v>2751.3530128755365</v>
      </c>
      <c r="U82" s="54">
        <f t="shared" si="14"/>
        <v>2503.8641030042918</v>
      </c>
      <c r="V82" s="54">
        <f t="shared" si="15"/>
        <v>2180.1792446351933</v>
      </c>
      <c r="W82" s="54">
        <f t="shared" si="16"/>
        <v>2112.3388326180257</v>
      </c>
      <c r="X82" s="54">
        <f t="shared" si="17"/>
        <v>227.62400936402653</v>
      </c>
      <c r="Y82" s="69">
        <f t="shared" si="17"/>
        <v>198.19811314865393</v>
      </c>
    </row>
    <row r="83" spans="1:25">
      <c r="A83" s="27" t="s">
        <v>296</v>
      </c>
      <c r="B83" s="28" t="s">
        <v>264</v>
      </c>
      <c r="C83" s="28" t="s">
        <v>266</v>
      </c>
      <c r="D83" s="28">
        <v>58</v>
      </c>
      <c r="E83" s="29">
        <v>57.5</v>
      </c>
      <c r="F83" s="29">
        <f t="shared" si="11"/>
        <v>14.39</v>
      </c>
      <c r="G83" s="30">
        <f t="shared" si="8"/>
        <v>0.16608756080611536</v>
      </c>
      <c r="H83" s="30">
        <f t="shared" si="12"/>
        <v>0.44127866574009733</v>
      </c>
      <c r="I83" s="29">
        <v>2.39</v>
      </c>
      <c r="J83" s="29">
        <v>3.9600000000000004</v>
      </c>
      <c r="K83" s="29">
        <v>8.0399999999999991</v>
      </c>
      <c r="L83" s="29">
        <v>0</v>
      </c>
      <c r="M83" s="29">
        <v>14.39</v>
      </c>
      <c r="N83" s="31">
        <v>-19854.766</v>
      </c>
      <c r="O83" s="31">
        <v>75777.917000000001</v>
      </c>
      <c r="P83" s="31">
        <v>552</v>
      </c>
      <c r="Q83" s="31">
        <v>18910.382000000001</v>
      </c>
      <c r="R83" s="31">
        <v>94688.298999999999</v>
      </c>
      <c r="S83" s="31">
        <v>74833.532999999996</v>
      </c>
      <c r="T83" s="31">
        <f t="shared" si="13"/>
        <v>1646.7530260869564</v>
      </c>
      <c r="U83" s="31">
        <f t="shared" si="14"/>
        <v>1637.1530260869565</v>
      </c>
      <c r="V83" s="31">
        <f t="shared" si="15"/>
        <v>1291.8527478260869</v>
      </c>
      <c r="W83" s="31">
        <f t="shared" si="16"/>
        <v>1317.8768173913043</v>
      </c>
      <c r="X83" s="31">
        <f t="shared" si="17"/>
        <v>148.83209328063242</v>
      </c>
      <c r="Y83" s="32">
        <f t="shared" si="17"/>
        <v>117.44115889328063</v>
      </c>
    </row>
    <row r="84" spans="1:25">
      <c r="A84" s="50" t="s">
        <v>296</v>
      </c>
      <c r="B84" s="51" t="s">
        <v>29</v>
      </c>
      <c r="C84" s="51" t="s">
        <v>91</v>
      </c>
      <c r="D84" s="51">
        <v>59</v>
      </c>
      <c r="E84" s="52">
        <v>61.625</v>
      </c>
      <c r="F84" s="52">
        <f t="shared" si="11"/>
        <v>16.290000000000003</v>
      </c>
      <c r="G84" s="53">
        <f t="shared" si="8"/>
        <v>0.26335174953959478</v>
      </c>
      <c r="H84" s="53">
        <f t="shared" si="12"/>
        <v>0.53345610804174337</v>
      </c>
      <c r="I84" s="51">
        <v>4.29</v>
      </c>
      <c r="J84" s="51">
        <v>4.4000000000000004</v>
      </c>
      <c r="K84" s="51">
        <v>7.6000000000000005</v>
      </c>
      <c r="L84" s="51">
        <v>0</v>
      </c>
      <c r="M84" s="51">
        <v>16.290000000000003</v>
      </c>
      <c r="N84" s="54">
        <v>-15835.968999999999</v>
      </c>
      <c r="O84" s="54">
        <v>126427.431</v>
      </c>
      <c r="P84" s="54">
        <v>29061.324000000001</v>
      </c>
      <c r="Q84" s="54">
        <v>57473.739000000001</v>
      </c>
      <c r="R84" s="54">
        <v>183901.17</v>
      </c>
      <c r="S84" s="54">
        <v>168065.201</v>
      </c>
      <c r="T84" s="54">
        <f t="shared" si="13"/>
        <v>2984.1974847870183</v>
      </c>
      <c r="U84" s="54">
        <f t="shared" si="14"/>
        <v>2512.6141338742395</v>
      </c>
      <c r="V84" s="54">
        <f t="shared" si="15"/>
        <v>2255.6410060851927</v>
      </c>
      <c r="W84" s="54">
        <f t="shared" si="16"/>
        <v>2051.5607464503041</v>
      </c>
      <c r="X84" s="54">
        <f t="shared" si="17"/>
        <v>228.41946671583995</v>
      </c>
      <c r="Y84" s="69">
        <f t="shared" si="17"/>
        <v>205.05827328047206</v>
      </c>
    </row>
    <row r="85" spans="1:25">
      <c r="A85" s="27" t="s">
        <v>296</v>
      </c>
      <c r="B85" s="28" t="s">
        <v>267</v>
      </c>
      <c r="C85" s="28" t="s">
        <v>270</v>
      </c>
      <c r="D85" s="28">
        <v>59</v>
      </c>
      <c r="E85" s="29">
        <v>60.25</v>
      </c>
      <c r="F85" s="29">
        <f t="shared" si="11"/>
        <v>19.920000000000002</v>
      </c>
      <c r="G85" s="30">
        <f t="shared" si="8"/>
        <v>0.17821285140562246</v>
      </c>
      <c r="H85" s="30">
        <f t="shared" si="12"/>
        <v>0.48744979919678716</v>
      </c>
      <c r="I85" s="29">
        <v>3.55</v>
      </c>
      <c r="J85" s="29">
        <v>6.16</v>
      </c>
      <c r="K85" s="29">
        <v>10.210000000000001</v>
      </c>
      <c r="L85" s="29">
        <v>1.79</v>
      </c>
      <c r="M85" s="29">
        <v>21.71</v>
      </c>
      <c r="N85" s="31">
        <v>-46647.084999999999</v>
      </c>
      <c r="O85" s="31">
        <v>234841.09899999999</v>
      </c>
      <c r="P85" s="31">
        <v>18609.082999999999</v>
      </c>
      <c r="Q85" s="31">
        <v>48106.728999999999</v>
      </c>
      <c r="R85" s="31">
        <v>282947.82799999998</v>
      </c>
      <c r="S85" s="31">
        <v>236300.74299999999</v>
      </c>
      <c r="T85" s="31">
        <f t="shared" si="13"/>
        <v>4696.2295103734432</v>
      </c>
      <c r="U85" s="31">
        <f t="shared" si="14"/>
        <v>4387.365062240664</v>
      </c>
      <c r="V85" s="31">
        <f t="shared" si="15"/>
        <v>3613.1395850622403</v>
      </c>
      <c r="W85" s="31">
        <f t="shared" si="16"/>
        <v>3897.7775767634853</v>
      </c>
      <c r="X85" s="31">
        <f t="shared" si="17"/>
        <v>398.85136929460583</v>
      </c>
      <c r="Y85" s="32">
        <f t="shared" si="17"/>
        <v>328.46723500565821</v>
      </c>
    </row>
    <row r="86" spans="1:25">
      <c r="A86" s="50" t="s">
        <v>296</v>
      </c>
      <c r="B86" s="51" t="s">
        <v>29</v>
      </c>
      <c r="C86" s="51" t="s">
        <v>60</v>
      </c>
      <c r="D86" s="51">
        <v>60</v>
      </c>
      <c r="E86" s="52">
        <v>62.5</v>
      </c>
      <c r="F86" s="52">
        <f t="shared" si="11"/>
        <v>18.03</v>
      </c>
      <c r="G86" s="53">
        <f t="shared" si="8"/>
        <v>0.16638935108153077</v>
      </c>
      <c r="H86" s="53">
        <f t="shared" si="12"/>
        <v>0.41541874653355515</v>
      </c>
      <c r="I86" s="51">
        <v>3</v>
      </c>
      <c r="J86" s="51">
        <v>4.49</v>
      </c>
      <c r="K86" s="51">
        <v>10.54</v>
      </c>
      <c r="L86" s="51">
        <v>1.5</v>
      </c>
      <c r="M86" s="51">
        <v>19.53</v>
      </c>
      <c r="N86" s="54">
        <v>-16691.475999999999</v>
      </c>
      <c r="O86" s="54">
        <v>149178.88699999999</v>
      </c>
      <c r="P86" s="54">
        <v>22618.991999999998</v>
      </c>
      <c r="Q86" s="54">
        <v>43317.947</v>
      </c>
      <c r="R86" s="54">
        <v>192496.834</v>
      </c>
      <c r="S86" s="54">
        <v>175805.35800000001</v>
      </c>
      <c r="T86" s="54">
        <f t="shared" si="13"/>
        <v>3079.9493440000001</v>
      </c>
      <c r="U86" s="54">
        <f t="shared" si="14"/>
        <v>2718.0454720000002</v>
      </c>
      <c r="V86" s="54">
        <f t="shared" si="15"/>
        <v>2450.9818560000003</v>
      </c>
      <c r="W86" s="54">
        <f t="shared" si="16"/>
        <v>2386.8621919999996</v>
      </c>
      <c r="X86" s="54">
        <f t="shared" si="17"/>
        <v>247.09504290909092</v>
      </c>
      <c r="Y86" s="69">
        <f t="shared" si="17"/>
        <v>222.81653236363638</v>
      </c>
    </row>
    <row r="87" spans="1:25">
      <c r="A87" s="27" t="s">
        <v>296</v>
      </c>
      <c r="B87" s="28" t="s">
        <v>94</v>
      </c>
      <c r="C87" s="28" t="s">
        <v>105</v>
      </c>
      <c r="D87" s="28">
        <v>60</v>
      </c>
      <c r="E87" s="29">
        <v>61.875</v>
      </c>
      <c r="F87" s="29">
        <f t="shared" si="11"/>
        <v>18.79</v>
      </c>
      <c r="G87" s="30">
        <f t="shared" si="8"/>
        <v>0.20010643959552954</v>
      </c>
      <c r="H87" s="30">
        <f t="shared" si="12"/>
        <v>0.20010643959552954</v>
      </c>
      <c r="I87" s="28">
        <v>3.76</v>
      </c>
      <c r="J87" s="28">
        <v>0</v>
      </c>
      <c r="K87" s="28">
        <v>15.030000000000001</v>
      </c>
      <c r="L87" s="28">
        <v>0</v>
      </c>
      <c r="M87" s="28">
        <v>18.79</v>
      </c>
      <c r="N87" s="31">
        <v>-24104.947</v>
      </c>
      <c r="O87" s="31">
        <v>146938.41899999999</v>
      </c>
      <c r="P87" s="31">
        <v>13263.636</v>
      </c>
      <c r="Q87" s="31">
        <v>31602.501</v>
      </c>
      <c r="R87" s="31">
        <v>178540.92</v>
      </c>
      <c r="S87" s="31">
        <v>154435.973</v>
      </c>
      <c r="T87" s="31">
        <f t="shared" si="13"/>
        <v>2885.5098181818184</v>
      </c>
      <c r="U87" s="31">
        <f t="shared" si="14"/>
        <v>2671.1480242424245</v>
      </c>
      <c r="V87" s="31">
        <f t="shared" si="15"/>
        <v>2281.5731232323233</v>
      </c>
      <c r="W87" s="31">
        <f t="shared" si="16"/>
        <v>2374.7623272727274</v>
      </c>
      <c r="X87" s="31">
        <f t="shared" si="17"/>
        <v>242.83163856749314</v>
      </c>
      <c r="Y87" s="32">
        <f t="shared" si="17"/>
        <v>207.41573847566576</v>
      </c>
    </row>
    <row r="88" spans="1:25">
      <c r="A88" s="19" t="s">
        <v>296</v>
      </c>
      <c r="B88" s="20" t="s">
        <v>302</v>
      </c>
      <c r="C88" s="59"/>
      <c r="D88" s="58">
        <f>SUM(D49:D87)</f>
        <v>1886</v>
      </c>
      <c r="E88" s="56">
        <f>SUM(E49:E87)</f>
        <v>1892.875</v>
      </c>
      <c r="F88" s="56">
        <f>SUM(F49:F87)</f>
        <v>559.82999999999993</v>
      </c>
      <c r="G88" s="57">
        <f t="shared" si="8"/>
        <v>0.25766750620724144</v>
      </c>
      <c r="H88" s="57">
        <f t="shared" si="12"/>
        <v>0.44501009234946326</v>
      </c>
      <c r="I88" s="56">
        <f t="shared" ref="I88:N88" si="18">SUM(I49:I87)</f>
        <v>144.24999999999997</v>
      </c>
      <c r="J88" s="56">
        <f t="shared" si="18"/>
        <v>104.88000000000001</v>
      </c>
      <c r="K88" s="56">
        <f t="shared" si="18"/>
        <v>310.70000000000005</v>
      </c>
      <c r="L88" s="56">
        <f t="shared" si="18"/>
        <v>33.11</v>
      </c>
      <c r="M88" s="56">
        <f t="shared" si="18"/>
        <v>592.94000000000005</v>
      </c>
      <c r="N88" s="58">
        <f t="shared" si="18"/>
        <v>-682310.0070000001</v>
      </c>
      <c r="O88" s="58">
        <f t="shared" ref="O88:S88" si="19">SUM(O49:O87)</f>
        <v>4443934.4539999999</v>
      </c>
      <c r="P88" s="58">
        <f t="shared" si="19"/>
        <v>607782.31299999997</v>
      </c>
      <c r="Q88" s="58">
        <f t="shared" si="19"/>
        <v>1218469.5749999997</v>
      </c>
      <c r="R88" s="58">
        <f t="shared" si="19"/>
        <v>5655793.3029999994</v>
      </c>
      <c r="S88" s="58">
        <f t="shared" si="19"/>
        <v>4914788.6239999998</v>
      </c>
      <c r="T88" s="58">
        <f t="shared" si="13"/>
        <v>2987.9380851878755</v>
      </c>
      <c r="U88" s="58">
        <f t="shared" si="14"/>
        <v>2666.8485716172486</v>
      </c>
      <c r="V88" s="58">
        <f t="shared" si="15"/>
        <v>2275.3780946972197</v>
      </c>
      <c r="W88" s="58">
        <f t="shared" si="16"/>
        <v>2347.7168085584099</v>
      </c>
      <c r="X88" s="58">
        <f t="shared" si="17"/>
        <v>242.44077923793168</v>
      </c>
      <c r="Y88" s="78">
        <f t="shared" si="17"/>
        <v>206.85255406338362</v>
      </c>
    </row>
    <row r="89" spans="1:25">
      <c r="A89" s="21" t="s">
        <v>297</v>
      </c>
      <c r="B89" s="22" t="s">
        <v>29</v>
      </c>
      <c r="C89" s="22" t="s">
        <v>37</v>
      </c>
      <c r="D89" s="22">
        <v>61</v>
      </c>
      <c r="E89" s="23">
        <v>63.75</v>
      </c>
      <c r="F89" s="23">
        <f t="shared" ref="F89:F120" si="20">+I89+J89+K89</f>
        <v>16.079999999999998</v>
      </c>
      <c r="G89" s="24">
        <f t="shared" si="8"/>
        <v>0.29850746268656719</v>
      </c>
      <c r="H89" s="24">
        <f t="shared" si="12"/>
        <v>0.45398009950248758</v>
      </c>
      <c r="I89" s="22">
        <v>4.8</v>
      </c>
      <c r="J89" s="22">
        <v>2.5</v>
      </c>
      <c r="K89" s="22">
        <v>8.7799999999999994</v>
      </c>
      <c r="L89" s="22">
        <v>2</v>
      </c>
      <c r="M89" s="22">
        <v>18.079999999999998</v>
      </c>
      <c r="N89" s="25">
        <v>-16684.483</v>
      </c>
      <c r="O89" s="25">
        <v>132916.37700000001</v>
      </c>
      <c r="P89" s="25">
        <v>16910.607</v>
      </c>
      <c r="Q89" s="25">
        <v>40323.690999999999</v>
      </c>
      <c r="R89" s="25">
        <v>173240.068</v>
      </c>
      <c r="S89" s="25">
        <v>156555.58499999999</v>
      </c>
      <c r="T89" s="31">
        <f t="shared" si="13"/>
        <v>2717.4912627450981</v>
      </c>
      <c r="U89" s="25">
        <f t="shared" si="14"/>
        <v>2452.2268392156866</v>
      </c>
      <c r="V89" s="25">
        <f t="shared" si="15"/>
        <v>2190.5094588235293</v>
      </c>
      <c r="W89" s="25">
        <f t="shared" si="16"/>
        <v>2084.9627764705883</v>
      </c>
      <c r="X89" s="25">
        <f t="shared" si="17"/>
        <v>222.92971265597151</v>
      </c>
      <c r="Y89" s="26">
        <f t="shared" si="17"/>
        <v>199.13722352941176</v>
      </c>
    </row>
    <row r="90" spans="1:25">
      <c r="A90" s="50" t="s">
        <v>297</v>
      </c>
      <c r="B90" s="51" t="s">
        <v>208</v>
      </c>
      <c r="C90" s="51" t="s">
        <v>209</v>
      </c>
      <c r="D90" s="51">
        <v>62</v>
      </c>
      <c r="E90" s="52">
        <v>63.5</v>
      </c>
      <c r="F90" s="52">
        <f t="shared" si="20"/>
        <v>18.149999999999999</v>
      </c>
      <c r="G90" s="53">
        <f t="shared" si="8"/>
        <v>0.13774104683195593</v>
      </c>
      <c r="H90" s="53">
        <f t="shared" si="12"/>
        <v>0.30303030303030304</v>
      </c>
      <c r="I90" s="51">
        <v>2.5</v>
      </c>
      <c r="J90" s="51">
        <v>3</v>
      </c>
      <c r="K90" s="51">
        <v>12.65</v>
      </c>
      <c r="L90" s="51">
        <v>1.5699999999999998</v>
      </c>
      <c r="M90" s="51">
        <v>19.72</v>
      </c>
      <c r="N90" s="54">
        <v>-24454.081999999999</v>
      </c>
      <c r="O90" s="54">
        <v>113486.985</v>
      </c>
      <c r="P90" s="54">
        <v>19516.756000000001</v>
      </c>
      <c r="Q90" s="54">
        <v>36193.095000000001</v>
      </c>
      <c r="R90" s="54">
        <v>149680.07999999999</v>
      </c>
      <c r="S90" s="54">
        <v>125225.99800000001</v>
      </c>
      <c r="T90" s="54">
        <f t="shared" si="13"/>
        <v>2357.166614173228</v>
      </c>
      <c r="U90" s="54">
        <f t="shared" si="14"/>
        <v>2049.8161259842518</v>
      </c>
      <c r="V90" s="54">
        <f t="shared" si="15"/>
        <v>1664.7124724409448</v>
      </c>
      <c r="W90" s="54">
        <f t="shared" si="16"/>
        <v>1787.1966141732285</v>
      </c>
      <c r="X90" s="54">
        <f t="shared" si="17"/>
        <v>186.34692054402288</v>
      </c>
      <c r="Y90" s="69">
        <f t="shared" si="17"/>
        <v>151.33749749463135</v>
      </c>
    </row>
    <row r="91" spans="1:25">
      <c r="A91" s="27" t="s">
        <v>297</v>
      </c>
      <c r="B91" s="28" t="s">
        <v>94</v>
      </c>
      <c r="C91" s="28" t="s">
        <v>98</v>
      </c>
      <c r="D91" s="28">
        <v>63</v>
      </c>
      <c r="E91" s="29">
        <v>62.25</v>
      </c>
      <c r="F91" s="29">
        <f t="shared" si="20"/>
        <v>20.299999999999997</v>
      </c>
      <c r="G91" s="30">
        <f t="shared" si="8"/>
        <v>0.36699507389162567</v>
      </c>
      <c r="H91" s="30">
        <f t="shared" si="12"/>
        <v>0.44088669950738918</v>
      </c>
      <c r="I91" s="28">
        <v>7.45</v>
      </c>
      <c r="J91" s="28">
        <v>1.5</v>
      </c>
      <c r="K91" s="28">
        <v>11.35</v>
      </c>
      <c r="L91" s="28">
        <v>2</v>
      </c>
      <c r="M91" s="28">
        <v>22.299999999999997</v>
      </c>
      <c r="N91" s="31">
        <v>-22576.083999999999</v>
      </c>
      <c r="O91" s="31">
        <v>177755.17300000001</v>
      </c>
      <c r="P91" s="31">
        <v>18406.32</v>
      </c>
      <c r="Q91" s="31">
        <v>38910.928</v>
      </c>
      <c r="R91" s="31">
        <v>216666.101</v>
      </c>
      <c r="S91" s="31">
        <v>194090.01699999999</v>
      </c>
      <c r="T91" s="31">
        <f t="shared" si="13"/>
        <v>3480.5799357429719</v>
      </c>
      <c r="U91" s="31">
        <f t="shared" si="14"/>
        <v>3184.8960803212849</v>
      </c>
      <c r="V91" s="31">
        <f t="shared" si="15"/>
        <v>2822.2280642570277</v>
      </c>
      <c r="W91" s="31">
        <f t="shared" si="16"/>
        <v>2855.5047871485945</v>
      </c>
      <c r="X91" s="31">
        <f t="shared" si="17"/>
        <v>289.536007301935</v>
      </c>
      <c r="Y91" s="32">
        <f t="shared" si="17"/>
        <v>256.56618765972979</v>
      </c>
    </row>
    <row r="92" spans="1:25">
      <c r="A92" s="50" t="s">
        <v>297</v>
      </c>
      <c r="B92" s="51" t="s">
        <v>169</v>
      </c>
      <c r="C92" s="51" t="s">
        <v>172</v>
      </c>
      <c r="D92" s="51">
        <v>63</v>
      </c>
      <c r="E92" s="52">
        <v>61.25</v>
      </c>
      <c r="F92" s="52">
        <f t="shared" si="20"/>
        <v>18.759999999999998</v>
      </c>
      <c r="G92" s="53">
        <f t="shared" si="8"/>
        <v>0.38752665245202561</v>
      </c>
      <c r="H92" s="53">
        <f t="shared" si="12"/>
        <v>0.64392324093816633</v>
      </c>
      <c r="I92" s="51">
        <v>7.27</v>
      </c>
      <c r="J92" s="51">
        <v>4.8100000000000005</v>
      </c>
      <c r="K92" s="51">
        <v>6.68</v>
      </c>
      <c r="L92" s="51">
        <v>1.5</v>
      </c>
      <c r="M92" s="51">
        <v>20.259999999999998</v>
      </c>
      <c r="N92" s="54">
        <v>-20309.437999999998</v>
      </c>
      <c r="O92" s="54">
        <v>107413.962</v>
      </c>
      <c r="P92" s="54">
        <v>28599.72</v>
      </c>
      <c r="Q92" s="54">
        <v>40520.870999999999</v>
      </c>
      <c r="R92" s="54">
        <v>147934.83300000001</v>
      </c>
      <c r="S92" s="54">
        <v>127625.395</v>
      </c>
      <c r="T92" s="54">
        <f t="shared" si="13"/>
        <v>2415.262579591837</v>
      </c>
      <c r="U92" s="54">
        <f t="shared" si="14"/>
        <v>1948.3283755102043</v>
      </c>
      <c r="V92" s="54">
        <f t="shared" si="15"/>
        <v>1616.7457142857143</v>
      </c>
      <c r="W92" s="54">
        <f t="shared" si="16"/>
        <v>1753.6973387755102</v>
      </c>
      <c r="X92" s="54">
        <f t="shared" si="17"/>
        <v>177.12076141001856</v>
      </c>
      <c r="Y92" s="69">
        <f t="shared" si="17"/>
        <v>146.9768831168831</v>
      </c>
    </row>
    <row r="93" spans="1:25">
      <c r="A93" s="27" t="s">
        <v>297</v>
      </c>
      <c r="B93" s="28" t="s">
        <v>29</v>
      </c>
      <c r="C93" s="28" t="s">
        <v>40</v>
      </c>
      <c r="D93" s="28">
        <v>64</v>
      </c>
      <c r="E93" s="29">
        <v>68.25</v>
      </c>
      <c r="F93" s="29">
        <f t="shared" si="20"/>
        <v>14.59</v>
      </c>
      <c r="G93" s="30">
        <f t="shared" si="8"/>
        <v>0.57436600411240568</v>
      </c>
      <c r="H93" s="30">
        <f t="shared" si="12"/>
        <v>0.74297464016449621</v>
      </c>
      <c r="I93" s="28">
        <v>8.379999999999999</v>
      </c>
      <c r="J93" s="28">
        <v>2.46</v>
      </c>
      <c r="K93" s="28">
        <v>3.75</v>
      </c>
      <c r="L93" s="28">
        <v>1.5</v>
      </c>
      <c r="M93" s="28">
        <v>16.09</v>
      </c>
      <c r="N93" s="31">
        <v>-18840.088</v>
      </c>
      <c r="O93" s="31">
        <v>142441.12599999999</v>
      </c>
      <c r="P93" s="31">
        <v>17519.953000000001</v>
      </c>
      <c r="Q93" s="31">
        <v>30438.653999999999</v>
      </c>
      <c r="R93" s="31">
        <v>172879.78</v>
      </c>
      <c r="S93" s="31">
        <v>154039.69200000001</v>
      </c>
      <c r="T93" s="31">
        <f t="shared" si="13"/>
        <v>2533.0370695970696</v>
      </c>
      <c r="U93" s="31">
        <f t="shared" si="14"/>
        <v>2276.3344615384613</v>
      </c>
      <c r="V93" s="31">
        <f t="shared" si="15"/>
        <v>2000.289216117216</v>
      </c>
      <c r="W93" s="31">
        <f t="shared" si="16"/>
        <v>2087.049465201465</v>
      </c>
      <c r="X93" s="31">
        <f t="shared" si="17"/>
        <v>206.93949650349649</v>
      </c>
      <c r="Y93" s="32">
        <f t="shared" si="17"/>
        <v>181.84447419247419</v>
      </c>
    </row>
    <row r="94" spans="1:25">
      <c r="A94" s="50" t="s">
        <v>297</v>
      </c>
      <c r="B94" s="51" t="s">
        <v>29</v>
      </c>
      <c r="C94" s="51" t="s">
        <v>43</v>
      </c>
      <c r="D94" s="51">
        <v>64</v>
      </c>
      <c r="E94" s="52">
        <v>66.375</v>
      </c>
      <c r="F94" s="52">
        <f t="shared" si="20"/>
        <v>17.68</v>
      </c>
      <c r="G94" s="53">
        <f t="shared" ref="G94:G158" si="21">+I94/(I94+J94+K94)</f>
        <v>0.22624434389140272</v>
      </c>
      <c r="H94" s="53">
        <f t="shared" si="12"/>
        <v>0.28280542986425339</v>
      </c>
      <c r="I94" s="51">
        <v>4</v>
      </c>
      <c r="J94" s="51">
        <v>1</v>
      </c>
      <c r="K94" s="51">
        <v>12.68</v>
      </c>
      <c r="L94" s="51">
        <v>0</v>
      </c>
      <c r="M94" s="51">
        <v>17.68</v>
      </c>
      <c r="N94" s="54">
        <v>-16742.912</v>
      </c>
      <c r="O94" s="54">
        <v>132686.19699999999</v>
      </c>
      <c r="P94" s="54">
        <v>15738.884</v>
      </c>
      <c r="Q94" s="54">
        <v>43089.355000000003</v>
      </c>
      <c r="R94" s="54">
        <v>175775.552</v>
      </c>
      <c r="S94" s="54">
        <v>159032.64000000001</v>
      </c>
      <c r="T94" s="54">
        <f t="shared" si="13"/>
        <v>2648.2192391713747</v>
      </c>
      <c r="U94" s="54">
        <f t="shared" si="14"/>
        <v>2411.0985762711866</v>
      </c>
      <c r="V94" s="54">
        <f t="shared" si="15"/>
        <v>2158.851314500942</v>
      </c>
      <c r="W94" s="54">
        <f t="shared" si="16"/>
        <v>1999.03874952919</v>
      </c>
      <c r="X94" s="54">
        <f t="shared" si="17"/>
        <v>219.19077966101696</v>
      </c>
      <c r="Y94" s="69">
        <f t="shared" si="17"/>
        <v>196.25921040917655</v>
      </c>
    </row>
    <row r="95" spans="1:25">
      <c r="A95" s="27" t="s">
        <v>297</v>
      </c>
      <c r="B95" s="28" t="s">
        <v>116</v>
      </c>
      <c r="C95" s="28" t="s">
        <v>124</v>
      </c>
      <c r="D95" s="28">
        <v>64</v>
      </c>
      <c r="E95" s="29">
        <v>64.875</v>
      </c>
      <c r="F95" s="29">
        <f t="shared" si="20"/>
        <v>15.620000000000001</v>
      </c>
      <c r="G95" s="30">
        <f t="shared" si="21"/>
        <v>0.53201024327784896</v>
      </c>
      <c r="H95" s="30">
        <f t="shared" si="12"/>
        <v>0.59603072983354677</v>
      </c>
      <c r="I95" s="28">
        <v>8.31</v>
      </c>
      <c r="J95" s="28">
        <v>1</v>
      </c>
      <c r="K95" s="28">
        <v>6.31</v>
      </c>
      <c r="L95" s="28">
        <v>2</v>
      </c>
      <c r="M95" s="28">
        <v>17.62</v>
      </c>
      <c r="N95" s="31">
        <v>-28855.109</v>
      </c>
      <c r="O95" s="31">
        <v>153257.20699999999</v>
      </c>
      <c r="P95" s="31">
        <v>28525.763999999999</v>
      </c>
      <c r="Q95" s="31">
        <v>50468.108999999997</v>
      </c>
      <c r="R95" s="31">
        <v>203725.31599999999</v>
      </c>
      <c r="S95" s="31">
        <v>174870.20699999999</v>
      </c>
      <c r="T95" s="31">
        <f t="shared" si="13"/>
        <v>3140.274620423892</v>
      </c>
      <c r="U95" s="31">
        <f t="shared" si="14"/>
        <v>2700.5711290944123</v>
      </c>
      <c r="V95" s="31">
        <f t="shared" si="15"/>
        <v>2255.7910289017341</v>
      </c>
      <c r="W95" s="31">
        <f t="shared" si="16"/>
        <v>2362.3461579961463</v>
      </c>
      <c r="X95" s="31">
        <f t="shared" si="17"/>
        <v>245.5064662813102</v>
      </c>
      <c r="Y95" s="32">
        <f t="shared" si="17"/>
        <v>205.07191171833946</v>
      </c>
    </row>
    <row r="96" spans="1:25">
      <c r="A96" s="50" t="s">
        <v>297</v>
      </c>
      <c r="B96" s="51" t="s">
        <v>116</v>
      </c>
      <c r="C96" s="51" t="s">
        <v>120</v>
      </c>
      <c r="D96" s="51">
        <v>65</v>
      </c>
      <c r="E96" s="52">
        <v>64.375</v>
      </c>
      <c r="F96" s="52">
        <f t="shared" si="20"/>
        <v>18.72</v>
      </c>
      <c r="G96" s="53">
        <f t="shared" si="21"/>
        <v>0.23397435897435898</v>
      </c>
      <c r="H96" s="53">
        <f t="shared" si="12"/>
        <v>0.39423076923076927</v>
      </c>
      <c r="I96" s="51">
        <v>4.38</v>
      </c>
      <c r="J96" s="51">
        <v>3</v>
      </c>
      <c r="K96" s="51">
        <v>11.34</v>
      </c>
      <c r="L96" s="51">
        <v>1.83</v>
      </c>
      <c r="M96" s="51">
        <v>20.549999999999997</v>
      </c>
      <c r="N96" s="54">
        <v>-30422.053</v>
      </c>
      <c r="O96" s="54">
        <v>142252.45000000001</v>
      </c>
      <c r="P96" s="54">
        <v>41050.14</v>
      </c>
      <c r="Q96" s="54">
        <v>65695.668999999994</v>
      </c>
      <c r="R96" s="54">
        <v>207948.11900000001</v>
      </c>
      <c r="S96" s="54">
        <v>177526.06599999999</v>
      </c>
      <c r="T96" s="54">
        <f t="shared" si="13"/>
        <v>3230.2620427184465</v>
      </c>
      <c r="U96" s="54">
        <f t="shared" si="14"/>
        <v>2592.5899650485435</v>
      </c>
      <c r="V96" s="54">
        <f t="shared" si="15"/>
        <v>2120.0143844660192</v>
      </c>
      <c r="W96" s="54">
        <f t="shared" si="16"/>
        <v>2209.7467961165048</v>
      </c>
      <c r="X96" s="54">
        <f t="shared" si="17"/>
        <v>235.68999682259485</v>
      </c>
      <c r="Y96" s="69">
        <f t="shared" si="17"/>
        <v>192.72858040600175</v>
      </c>
    </row>
    <row r="97" spans="1:26">
      <c r="A97" s="27" t="s">
        <v>297</v>
      </c>
      <c r="B97" s="28" t="s">
        <v>185</v>
      </c>
      <c r="C97" s="28" t="s">
        <v>186</v>
      </c>
      <c r="D97" s="28">
        <v>65</v>
      </c>
      <c r="E97" s="29">
        <v>65.375</v>
      </c>
      <c r="F97" s="29">
        <f t="shared" si="20"/>
        <v>17.14</v>
      </c>
      <c r="G97" s="30">
        <f t="shared" si="21"/>
        <v>0.22637106184364059</v>
      </c>
      <c r="H97" s="30">
        <f t="shared" si="12"/>
        <v>0.45274212368728117</v>
      </c>
      <c r="I97" s="28">
        <v>3.88</v>
      </c>
      <c r="J97" s="28">
        <v>3.88</v>
      </c>
      <c r="K97" s="28">
        <v>9.379999999999999</v>
      </c>
      <c r="L97" s="28">
        <v>1.5</v>
      </c>
      <c r="M97" s="28">
        <v>18.64</v>
      </c>
      <c r="N97" s="31">
        <v>0</v>
      </c>
      <c r="O97" s="31">
        <v>0</v>
      </c>
      <c r="P97" s="31">
        <v>9954.18</v>
      </c>
      <c r="Q97" s="31">
        <v>170991.41</v>
      </c>
      <c r="R97" s="31">
        <v>170991.41</v>
      </c>
      <c r="S97" s="31">
        <v>170991.41</v>
      </c>
      <c r="T97" s="31">
        <f t="shared" si="13"/>
        <v>2615.5473804971321</v>
      </c>
      <c r="U97" s="31">
        <f t="shared" si="14"/>
        <v>2463.2845889101341</v>
      </c>
      <c r="V97" s="31">
        <f t="shared" si="15"/>
        <v>2463.2845889101341</v>
      </c>
      <c r="W97" s="31">
        <f t="shared" si="16"/>
        <v>0</v>
      </c>
      <c r="X97" s="31">
        <f t="shared" si="17"/>
        <v>223.934962628194</v>
      </c>
      <c r="Y97" s="32">
        <f t="shared" si="17"/>
        <v>223.934962628194</v>
      </c>
    </row>
    <row r="98" spans="1:26">
      <c r="A98" s="50" t="s">
        <v>297</v>
      </c>
      <c r="B98" s="51" t="s">
        <v>29</v>
      </c>
      <c r="C98" s="51" t="s">
        <v>83</v>
      </c>
      <c r="D98" s="51">
        <v>67</v>
      </c>
      <c r="E98" s="52">
        <v>67.875</v>
      </c>
      <c r="F98" s="52">
        <f t="shared" si="20"/>
        <v>17.89</v>
      </c>
      <c r="G98" s="53">
        <f t="shared" si="21"/>
        <v>0.27948574622694244</v>
      </c>
      <c r="H98" s="53">
        <f t="shared" si="12"/>
        <v>0.50307434320849631</v>
      </c>
      <c r="I98" s="51">
        <v>5</v>
      </c>
      <c r="J98" s="51">
        <v>4</v>
      </c>
      <c r="K98" s="51">
        <v>8.89</v>
      </c>
      <c r="L98" s="51">
        <v>2</v>
      </c>
      <c r="M98" s="51">
        <v>19.89</v>
      </c>
      <c r="N98" s="54">
        <v>-15749.564</v>
      </c>
      <c r="O98" s="54">
        <v>150098.606</v>
      </c>
      <c r="P98" s="54">
        <v>19991.026000000002</v>
      </c>
      <c r="Q98" s="54">
        <v>36417.044999999998</v>
      </c>
      <c r="R98" s="54">
        <v>186515.65100000001</v>
      </c>
      <c r="S98" s="54">
        <v>170766.087</v>
      </c>
      <c r="T98" s="54">
        <f t="shared" si="13"/>
        <v>2747.9285598526703</v>
      </c>
      <c r="U98" s="54">
        <f t="shared" si="14"/>
        <v>2453.4014732965011</v>
      </c>
      <c r="V98" s="54">
        <f t="shared" si="15"/>
        <v>2221.3636979742173</v>
      </c>
      <c r="W98" s="54">
        <f t="shared" si="16"/>
        <v>2211.3975101289134</v>
      </c>
      <c r="X98" s="54">
        <f t="shared" si="17"/>
        <v>223.03649757240919</v>
      </c>
      <c r="Y98" s="69">
        <f t="shared" si="17"/>
        <v>201.94215436129249</v>
      </c>
    </row>
    <row r="99" spans="1:26">
      <c r="A99" s="27" t="s">
        <v>297</v>
      </c>
      <c r="B99" s="28" t="s">
        <v>127</v>
      </c>
      <c r="C99" s="28" t="s">
        <v>134</v>
      </c>
      <c r="D99" s="28">
        <v>67</v>
      </c>
      <c r="E99" s="29">
        <v>67.625</v>
      </c>
      <c r="F99" s="29">
        <f t="shared" si="20"/>
        <v>27.58</v>
      </c>
      <c r="G99" s="30">
        <f t="shared" si="21"/>
        <v>0.21863669325598259</v>
      </c>
      <c r="H99" s="30">
        <f t="shared" si="12"/>
        <v>0.29187817258883247</v>
      </c>
      <c r="I99" s="28">
        <v>6.0299999999999994</v>
      </c>
      <c r="J99" s="28">
        <v>2.02</v>
      </c>
      <c r="K99" s="28">
        <v>19.529999999999998</v>
      </c>
      <c r="L99" s="28">
        <v>0</v>
      </c>
      <c r="M99" s="28">
        <v>27.58</v>
      </c>
      <c r="N99" s="31">
        <v>-27870.944</v>
      </c>
      <c r="O99" s="31">
        <v>155630.21100000001</v>
      </c>
      <c r="P99" s="31">
        <v>27785.052</v>
      </c>
      <c r="Q99" s="31">
        <v>58739.930999999997</v>
      </c>
      <c r="R99" s="31">
        <v>214370.14199999999</v>
      </c>
      <c r="S99" s="31">
        <v>186499.198</v>
      </c>
      <c r="T99" s="31">
        <f t="shared" si="13"/>
        <v>3169.9836155268022</v>
      </c>
      <c r="U99" s="31">
        <f t="shared" si="14"/>
        <v>2759.1140850277266</v>
      </c>
      <c r="V99" s="31">
        <f t="shared" si="15"/>
        <v>2346.9744325323477</v>
      </c>
      <c r="W99" s="31">
        <f t="shared" si="16"/>
        <v>2301.3709574861368</v>
      </c>
      <c r="X99" s="31">
        <f t="shared" si="17"/>
        <v>250.82855318433877</v>
      </c>
      <c r="Y99" s="32">
        <f t="shared" si="17"/>
        <v>213.36131204839523</v>
      </c>
    </row>
    <row r="100" spans="1:26">
      <c r="A100" s="50" t="s">
        <v>297</v>
      </c>
      <c r="B100" s="51" t="s">
        <v>144</v>
      </c>
      <c r="C100" s="51" t="s">
        <v>149</v>
      </c>
      <c r="D100" s="51">
        <v>67</v>
      </c>
      <c r="E100" s="52">
        <v>69.75</v>
      </c>
      <c r="F100" s="52">
        <f t="shared" si="20"/>
        <v>13.73</v>
      </c>
      <c r="G100" s="53">
        <f t="shared" si="21"/>
        <v>0.28404952658412236</v>
      </c>
      <c r="H100" s="53">
        <f t="shared" si="12"/>
        <v>0.43117261471230878</v>
      </c>
      <c r="I100" s="51">
        <v>3.9</v>
      </c>
      <c r="J100" s="51">
        <v>2.02</v>
      </c>
      <c r="K100" s="51">
        <v>7.8100000000000005</v>
      </c>
      <c r="L100" s="51">
        <v>0</v>
      </c>
      <c r="M100" s="51">
        <v>13.73</v>
      </c>
      <c r="N100" s="54">
        <v>-30349.03</v>
      </c>
      <c r="O100" s="54">
        <v>193363.58199999999</v>
      </c>
      <c r="P100" s="54">
        <v>26553.864000000001</v>
      </c>
      <c r="Q100" s="54">
        <v>87170.456000000006</v>
      </c>
      <c r="R100" s="54">
        <v>280534.038</v>
      </c>
      <c r="S100" s="54">
        <v>250185.008</v>
      </c>
      <c r="T100" s="54">
        <f t="shared" si="13"/>
        <v>4021.9933763440858</v>
      </c>
      <c r="U100" s="54">
        <f t="shared" si="14"/>
        <v>3641.2928172043012</v>
      </c>
      <c r="V100" s="54">
        <f t="shared" si="15"/>
        <v>3206.181275985663</v>
      </c>
      <c r="W100" s="54">
        <f t="shared" si="16"/>
        <v>2772.2377347670249</v>
      </c>
      <c r="X100" s="54">
        <f t="shared" si="17"/>
        <v>331.02661974584555</v>
      </c>
      <c r="Y100" s="69">
        <f t="shared" si="17"/>
        <v>291.47102508960575</v>
      </c>
    </row>
    <row r="101" spans="1:26">
      <c r="A101" s="27" t="s">
        <v>297</v>
      </c>
      <c r="B101" s="28" t="s">
        <v>127</v>
      </c>
      <c r="C101" s="28" t="s">
        <v>139</v>
      </c>
      <c r="D101" s="28">
        <v>68</v>
      </c>
      <c r="E101" s="29">
        <v>66.625</v>
      </c>
      <c r="F101" s="29">
        <f t="shared" si="20"/>
        <v>20.82</v>
      </c>
      <c r="G101" s="30">
        <f t="shared" si="21"/>
        <v>0.35062439961575409</v>
      </c>
      <c r="H101" s="30">
        <f t="shared" si="12"/>
        <v>0.53410182516810767</v>
      </c>
      <c r="I101" s="28">
        <v>7.3</v>
      </c>
      <c r="J101" s="28">
        <v>3.8200000000000003</v>
      </c>
      <c r="K101" s="28">
        <v>9.6999999999999993</v>
      </c>
      <c r="L101" s="28">
        <v>1</v>
      </c>
      <c r="M101" s="28">
        <v>21.82</v>
      </c>
      <c r="N101" s="31">
        <v>-21763.237000000001</v>
      </c>
      <c r="O101" s="31">
        <v>147942.79199999999</v>
      </c>
      <c r="P101" s="31">
        <v>10727.364</v>
      </c>
      <c r="Q101" s="31">
        <v>30665.875</v>
      </c>
      <c r="R101" s="31">
        <v>178608.66699999999</v>
      </c>
      <c r="S101" s="31">
        <v>156845.43</v>
      </c>
      <c r="T101" s="31">
        <f t="shared" si="13"/>
        <v>2680.8055084427765</v>
      </c>
      <c r="U101" s="31">
        <f t="shared" si="14"/>
        <v>2519.7944165103186</v>
      </c>
      <c r="V101" s="31">
        <f t="shared" si="15"/>
        <v>2193.1417035647278</v>
      </c>
      <c r="W101" s="31">
        <f t="shared" si="16"/>
        <v>2220.5297110694182</v>
      </c>
      <c r="X101" s="31">
        <f t="shared" si="17"/>
        <v>229.07221968275624</v>
      </c>
      <c r="Y101" s="32">
        <f t="shared" si="17"/>
        <v>199.37651850588435</v>
      </c>
    </row>
    <row r="102" spans="1:26">
      <c r="A102" s="50" t="s">
        <v>297</v>
      </c>
      <c r="B102" s="51" t="s">
        <v>163</v>
      </c>
      <c r="C102" s="51" t="s">
        <v>165</v>
      </c>
      <c r="D102" s="51">
        <v>68</v>
      </c>
      <c r="E102" s="52">
        <v>68.5</v>
      </c>
      <c r="F102" s="52">
        <f t="shared" si="20"/>
        <v>17.18</v>
      </c>
      <c r="G102" s="53">
        <f t="shared" si="21"/>
        <v>0.33178114086146682</v>
      </c>
      <c r="H102" s="53">
        <f t="shared" si="12"/>
        <v>0.58789289871944128</v>
      </c>
      <c r="I102" s="51">
        <v>5.7</v>
      </c>
      <c r="J102" s="51">
        <v>4.4000000000000004</v>
      </c>
      <c r="K102" s="51">
        <v>7.08</v>
      </c>
      <c r="L102" s="51">
        <v>1.5</v>
      </c>
      <c r="M102" s="51">
        <v>18.68</v>
      </c>
      <c r="N102" s="54">
        <v>-29263.821</v>
      </c>
      <c r="O102" s="54">
        <v>133216.64799999999</v>
      </c>
      <c r="P102" s="54">
        <v>9129.8040000000001</v>
      </c>
      <c r="Q102" s="54">
        <v>28158.175999999999</v>
      </c>
      <c r="R102" s="54">
        <v>161374.82399999999</v>
      </c>
      <c r="S102" s="54">
        <v>132111.003</v>
      </c>
      <c r="T102" s="54">
        <f t="shared" si="13"/>
        <v>2355.8368467153282</v>
      </c>
      <c r="U102" s="54">
        <f t="shared" si="14"/>
        <v>2222.5550364963501</v>
      </c>
      <c r="V102" s="54">
        <f t="shared" si="15"/>
        <v>1795.3459708029195</v>
      </c>
      <c r="W102" s="54">
        <f t="shared" si="16"/>
        <v>1944.7685839416056</v>
      </c>
      <c r="X102" s="54">
        <f t="shared" si="17"/>
        <v>202.05045786330456</v>
      </c>
      <c r="Y102" s="69">
        <f t="shared" si="17"/>
        <v>163.21327007299269</v>
      </c>
    </row>
    <row r="103" spans="1:26">
      <c r="A103" s="27" t="s">
        <v>297</v>
      </c>
      <c r="B103" s="28" t="s">
        <v>94</v>
      </c>
      <c r="C103" s="28" t="s">
        <v>102</v>
      </c>
      <c r="D103" s="28">
        <v>69</v>
      </c>
      <c r="E103" s="29">
        <v>71.375</v>
      </c>
      <c r="F103" s="29">
        <f t="shared" si="20"/>
        <v>19.22</v>
      </c>
      <c r="G103" s="30">
        <f t="shared" si="21"/>
        <v>0.23621227887617066</v>
      </c>
      <c r="H103" s="30">
        <f t="shared" si="12"/>
        <v>0.43132154006243495</v>
      </c>
      <c r="I103" s="28">
        <v>4.54</v>
      </c>
      <c r="J103" s="28">
        <v>3.75</v>
      </c>
      <c r="K103" s="28">
        <v>10.93</v>
      </c>
      <c r="L103" s="28">
        <v>1.88</v>
      </c>
      <c r="M103" s="28">
        <v>21.099999999999998</v>
      </c>
      <c r="N103" s="31">
        <v>-26692.587</v>
      </c>
      <c r="O103" s="31">
        <v>167350.22399999999</v>
      </c>
      <c r="P103" s="31">
        <v>12877.02</v>
      </c>
      <c r="Q103" s="31">
        <v>33484.798000000003</v>
      </c>
      <c r="R103" s="31">
        <v>200835.022</v>
      </c>
      <c r="S103" s="31">
        <v>174142.435</v>
      </c>
      <c r="T103" s="31">
        <f t="shared" si="13"/>
        <v>2813.8006584938703</v>
      </c>
      <c r="U103" s="31">
        <f t="shared" si="14"/>
        <v>2633.387068301226</v>
      </c>
      <c r="V103" s="31">
        <f t="shared" si="15"/>
        <v>2259.4103677758321</v>
      </c>
      <c r="W103" s="31">
        <f t="shared" si="16"/>
        <v>2344.661632224168</v>
      </c>
      <c r="X103" s="31">
        <f t="shared" si="17"/>
        <v>239.39882439102055</v>
      </c>
      <c r="Y103" s="32">
        <f t="shared" si="17"/>
        <v>205.40094252507564</v>
      </c>
    </row>
    <row r="104" spans="1:26">
      <c r="A104" s="50" t="s">
        <v>297</v>
      </c>
      <c r="B104" s="51" t="s">
        <v>94</v>
      </c>
      <c r="C104" s="51" t="s">
        <v>107</v>
      </c>
      <c r="D104" s="51">
        <v>70</v>
      </c>
      <c r="E104" s="52">
        <v>69.125</v>
      </c>
      <c r="F104" s="52">
        <f t="shared" si="20"/>
        <v>18.27</v>
      </c>
      <c r="G104" s="53">
        <f t="shared" si="21"/>
        <v>0.35358511220580185</v>
      </c>
      <c r="H104" s="53">
        <f t="shared" si="12"/>
        <v>0.46305418719211827</v>
      </c>
      <c r="I104" s="51">
        <v>6.46</v>
      </c>
      <c r="J104" s="51">
        <v>2</v>
      </c>
      <c r="K104" s="51">
        <v>9.8099999999999987</v>
      </c>
      <c r="L104" s="51">
        <v>1</v>
      </c>
      <c r="M104" s="51">
        <v>19.27</v>
      </c>
      <c r="N104" s="54">
        <v>-25315.485000000001</v>
      </c>
      <c r="O104" s="54">
        <v>175986.55499999999</v>
      </c>
      <c r="P104" s="54">
        <v>16720.044000000002</v>
      </c>
      <c r="Q104" s="54">
        <v>37794.152999999998</v>
      </c>
      <c r="R104" s="54">
        <v>213780.70800000001</v>
      </c>
      <c r="S104" s="54">
        <v>188465.223</v>
      </c>
      <c r="T104" s="54">
        <f t="shared" si="13"/>
        <v>3092.6684701627487</v>
      </c>
      <c r="U104" s="54">
        <f t="shared" si="14"/>
        <v>2850.7871826401451</v>
      </c>
      <c r="V104" s="54">
        <f t="shared" si="15"/>
        <v>2484.5595515370705</v>
      </c>
      <c r="W104" s="54">
        <f t="shared" si="16"/>
        <v>2545.9176130198912</v>
      </c>
      <c r="X104" s="54">
        <f t="shared" si="17"/>
        <v>259.16247114910408</v>
      </c>
      <c r="Y104" s="69">
        <f t="shared" si="17"/>
        <v>225.86905013973367</v>
      </c>
      <c r="Z104" s="48"/>
    </row>
    <row r="105" spans="1:26">
      <c r="A105" s="27" t="s">
        <v>297</v>
      </c>
      <c r="B105" s="28" t="s">
        <v>277</v>
      </c>
      <c r="C105" s="28" t="s">
        <v>278</v>
      </c>
      <c r="D105" s="28">
        <v>70</v>
      </c>
      <c r="E105" s="29">
        <v>68.875</v>
      </c>
      <c r="F105" s="29">
        <f t="shared" si="20"/>
        <v>32.409999999999997</v>
      </c>
      <c r="G105" s="30">
        <f t="shared" si="21"/>
        <v>0.10305461277383524</v>
      </c>
      <c r="H105" s="30">
        <f t="shared" si="12"/>
        <v>0.29990743597655045</v>
      </c>
      <c r="I105" s="29">
        <v>3.34</v>
      </c>
      <c r="J105" s="29">
        <v>6.38</v>
      </c>
      <c r="K105" s="29">
        <v>22.689999999999998</v>
      </c>
      <c r="L105" s="29">
        <v>1.1599999999999999</v>
      </c>
      <c r="M105" s="29">
        <v>33.569999999999993</v>
      </c>
      <c r="N105" s="31">
        <v>-14548.905000000001</v>
      </c>
      <c r="O105" s="31">
        <v>168356.4</v>
      </c>
      <c r="P105" s="31">
        <v>19441.388999999999</v>
      </c>
      <c r="Q105" s="31">
        <v>49363.902999999998</v>
      </c>
      <c r="R105" s="31">
        <v>217720.30300000001</v>
      </c>
      <c r="S105" s="31">
        <v>203171.39799999999</v>
      </c>
      <c r="T105" s="31">
        <f t="shared" si="13"/>
        <v>3161.0933284936482</v>
      </c>
      <c r="U105" s="31">
        <f t="shared" si="14"/>
        <v>2878.8227078039931</v>
      </c>
      <c r="V105" s="31">
        <f t="shared" si="15"/>
        <v>2667.5863375680578</v>
      </c>
      <c r="W105" s="31">
        <f t="shared" si="16"/>
        <v>2444.3760435571685</v>
      </c>
      <c r="X105" s="31">
        <f t="shared" si="17"/>
        <v>261.71115525490848</v>
      </c>
      <c r="Y105" s="32">
        <f t="shared" si="17"/>
        <v>242.50784886982345</v>
      </c>
    </row>
    <row r="106" spans="1:26">
      <c r="A106" s="50" t="s">
        <v>297</v>
      </c>
      <c r="B106" s="51" t="s">
        <v>29</v>
      </c>
      <c r="C106" s="51" t="s">
        <v>81</v>
      </c>
      <c r="D106" s="51">
        <v>71</v>
      </c>
      <c r="E106" s="52">
        <v>74.125</v>
      </c>
      <c r="F106" s="52">
        <f t="shared" si="20"/>
        <v>19.910000000000004</v>
      </c>
      <c r="G106" s="53">
        <f t="shared" si="21"/>
        <v>0.31642390758412858</v>
      </c>
      <c r="H106" s="53">
        <f t="shared" si="12"/>
        <v>0.44701155198392761</v>
      </c>
      <c r="I106" s="51">
        <v>6.3000000000000007</v>
      </c>
      <c r="J106" s="51">
        <v>2.6</v>
      </c>
      <c r="K106" s="51">
        <v>11.010000000000002</v>
      </c>
      <c r="L106" s="51">
        <v>0</v>
      </c>
      <c r="M106" s="51">
        <v>19.910000000000004</v>
      </c>
      <c r="N106" s="54">
        <v>-16508.838</v>
      </c>
      <c r="O106" s="54">
        <v>149659.86300000001</v>
      </c>
      <c r="P106" s="54">
        <v>15547.217000000001</v>
      </c>
      <c r="Q106" s="54">
        <v>38650.720999999998</v>
      </c>
      <c r="R106" s="54">
        <v>188310.584</v>
      </c>
      <c r="S106" s="54">
        <v>171801.74600000001</v>
      </c>
      <c r="T106" s="54">
        <f t="shared" si="13"/>
        <v>2540.4463271500845</v>
      </c>
      <c r="U106" s="54">
        <f t="shared" si="14"/>
        <v>2330.7030961214164</v>
      </c>
      <c r="V106" s="54">
        <f t="shared" si="15"/>
        <v>2107.9869005059022</v>
      </c>
      <c r="W106" s="54">
        <f t="shared" si="16"/>
        <v>2019.0200741989884</v>
      </c>
      <c r="X106" s="54">
        <f t="shared" si="17"/>
        <v>211.88209964740147</v>
      </c>
      <c r="Y106" s="69">
        <f t="shared" si="17"/>
        <v>191.63517277326383</v>
      </c>
    </row>
    <row r="107" spans="1:26">
      <c r="A107" s="27" t="s">
        <v>297</v>
      </c>
      <c r="B107" s="28" t="s">
        <v>29</v>
      </c>
      <c r="C107" s="28" t="s">
        <v>89</v>
      </c>
      <c r="D107" s="28">
        <v>71</v>
      </c>
      <c r="E107" s="29">
        <v>71.875</v>
      </c>
      <c r="F107" s="29">
        <f t="shared" si="20"/>
        <v>18.75</v>
      </c>
      <c r="G107" s="30">
        <f t="shared" si="21"/>
        <v>0.37866666666666665</v>
      </c>
      <c r="H107" s="30">
        <f t="shared" si="12"/>
        <v>0.42133333333333328</v>
      </c>
      <c r="I107" s="28">
        <v>7.1</v>
      </c>
      <c r="J107" s="28">
        <v>0.8</v>
      </c>
      <c r="K107" s="28">
        <v>10.85</v>
      </c>
      <c r="L107" s="28">
        <v>3</v>
      </c>
      <c r="M107" s="28">
        <v>21.75</v>
      </c>
      <c r="N107" s="31">
        <v>-19498.342000000001</v>
      </c>
      <c r="O107" s="31">
        <v>189923.34</v>
      </c>
      <c r="P107" s="31">
        <v>22409.826000000001</v>
      </c>
      <c r="Q107" s="31">
        <v>41438.231</v>
      </c>
      <c r="R107" s="31">
        <v>231361.571</v>
      </c>
      <c r="S107" s="31">
        <v>211863.22899999999</v>
      </c>
      <c r="T107" s="31">
        <f t="shared" si="13"/>
        <v>3218.943596521739</v>
      </c>
      <c r="U107" s="31">
        <f t="shared" si="14"/>
        <v>2907.1547130434783</v>
      </c>
      <c r="V107" s="31">
        <f t="shared" si="15"/>
        <v>2635.8734330434781</v>
      </c>
      <c r="W107" s="31">
        <f t="shared" si="16"/>
        <v>2642.4116869565219</v>
      </c>
      <c r="X107" s="31">
        <f t="shared" si="17"/>
        <v>264.28679209486165</v>
      </c>
      <c r="Y107" s="32">
        <f t="shared" si="17"/>
        <v>239.6248575494071</v>
      </c>
    </row>
    <row r="108" spans="1:26">
      <c r="A108" s="50" t="s">
        <v>297</v>
      </c>
      <c r="B108" s="51" t="s">
        <v>94</v>
      </c>
      <c r="C108" s="51" t="s">
        <v>104</v>
      </c>
      <c r="D108" s="51">
        <v>71</v>
      </c>
      <c r="E108" s="52">
        <v>72</v>
      </c>
      <c r="F108" s="52">
        <f t="shared" si="20"/>
        <v>20.7</v>
      </c>
      <c r="G108" s="53">
        <f t="shared" si="21"/>
        <v>0.52512077294685988</v>
      </c>
      <c r="H108" s="53">
        <f t="shared" si="12"/>
        <v>0.63381642512077296</v>
      </c>
      <c r="I108" s="51">
        <v>10.87</v>
      </c>
      <c r="J108" s="51">
        <v>2.25</v>
      </c>
      <c r="K108" s="51">
        <v>7.58</v>
      </c>
      <c r="L108" s="51">
        <v>1.92</v>
      </c>
      <c r="M108" s="51">
        <v>22.619999999999997</v>
      </c>
      <c r="N108" s="54">
        <v>-25957.478999999999</v>
      </c>
      <c r="O108" s="54">
        <v>197806.34299999999</v>
      </c>
      <c r="P108" s="54">
        <v>13961.88</v>
      </c>
      <c r="Q108" s="54">
        <v>31883.598999999998</v>
      </c>
      <c r="R108" s="54">
        <v>229689.94200000001</v>
      </c>
      <c r="S108" s="54">
        <v>203732.46299999999</v>
      </c>
      <c r="T108" s="54">
        <f t="shared" si="13"/>
        <v>3190.1380833333333</v>
      </c>
      <c r="U108" s="54">
        <f t="shared" si="14"/>
        <v>2996.2230833333333</v>
      </c>
      <c r="V108" s="54">
        <f t="shared" si="15"/>
        <v>2635.7025416666665</v>
      </c>
      <c r="W108" s="54">
        <f t="shared" si="16"/>
        <v>2747.3103194444443</v>
      </c>
      <c r="X108" s="54">
        <f t="shared" si="17"/>
        <v>272.38391666666666</v>
      </c>
      <c r="Y108" s="69">
        <f t="shared" si="17"/>
        <v>239.60932196969696</v>
      </c>
    </row>
    <row r="109" spans="1:26">
      <c r="A109" s="27" t="s">
        <v>297</v>
      </c>
      <c r="B109" s="28" t="s">
        <v>127</v>
      </c>
      <c r="C109" s="28" t="s">
        <v>131</v>
      </c>
      <c r="D109" s="28">
        <v>71</v>
      </c>
      <c r="E109" s="29">
        <v>74.5</v>
      </c>
      <c r="F109" s="29">
        <f t="shared" si="20"/>
        <v>29.64</v>
      </c>
      <c r="G109" s="30">
        <f t="shared" si="21"/>
        <v>7.1524966261808376E-2</v>
      </c>
      <c r="H109" s="30">
        <f t="shared" si="12"/>
        <v>0.3181511470985155</v>
      </c>
      <c r="I109" s="28">
        <v>2.12</v>
      </c>
      <c r="J109" s="28">
        <v>7.3100000000000005</v>
      </c>
      <c r="K109" s="28">
        <v>20.21</v>
      </c>
      <c r="L109" s="28">
        <v>0</v>
      </c>
      <c r="M109" s="28">
        <v>29.64</v>
      </c>
      <c r="N109" s="31">
        <v>-28431.737000000001</v>
      </c>
      <c r="O109" s="31">
        <v>167766.269</v>
      </c>
      <c r="P109" s="31">
        <v>22458.815999999999</v>
      </c>
      <c r="Q109" s="31">
        <v>54064.428</v>
      </c>
      <c r="R109" s="31">
        <v>221830.69699999999</v>
      </c>
      <c r="S109" s="31">
        <v>193398.96</v>
      </c>
      <c r="T109" s="31">
        <f t="shared" si="13"/>
        <v>2977.5932483221472</v>
      </c>
      <c r="U109" s="31">
        <f t="shared" si="14"/>
        <v>2676.1326308724833</v>
      </c>
      <c r="V109" s="31">
        <f t="shared" si="15"/>
        <v>2294.498577181208</v>
      </c>
      <c r="W109" s="31">
        <f t="shared" si="16"/>
        <v>2251.8962281879194</v>
      </c>
      <c r="X109" s="31">
        <f t="shared" si="17"/>
        <v>243.28478462477122</v>
      </c>
      <c r="Y109" s="32">
        <f t="shared" si="17"/>
        <v>208.5907797437462</v>
      </c>
    </row>
    <row r="110" spans="1:26">
      <c r="A110" s="50" t="s">
        <v>297</v>
      </c>
      <c r="B110" s="51" t="s">
        <v>29</v>
      </c>
      <c r="C110" s="51" t="s">
        <v>50</v>
      </c>
      <c r="D110" s="51">
        <v>72</v>
      </c>
      <c r="E110" s="52">
        <v>73.75</v>
      </c>
      <c r="F110" s="52">
        <f t="shared" si="20"/>
        <v>18.29</v>
      </c>
      <c r="G110" s="53">
        <f t="shared" si="21"/>
        <v>0.1913613996719519</v>
      </c>
      <c r="H110" s="53">
        <f t="shared" si="12"/>
        <v>0.31875341716785133</v>
      </c>
      <c r="I110" s="51">
        <v>3.5</v>
      </c>
      <c r="J110" s="51">
        <v>2.33</v>
      </c>
      <c r="K110" s="51">
        <v>12.459999999999999</v>
      </c>
      <c r="L110" s="51">
        <v>0</v>
      </c>
      <c r="M110" s="51">
        <v>18.29</v>
      </c>
      <c r="N110" s="54">
        <v>-19023.45</v>
      </c>
      <c r="O110" s="54">
        <v>126041.52800000001</v>
      </c>
      <c r="P110" s="54">
        <v>16102.817999999999</v>
      </c>
      <c r="Q110" s="54">
        <v>45850.18</v>
      </c>
      <c r="R110" s="54">
        <v>171891.70800000001</v>
      </c>
      <c r="S110" s="54">
        <v>152868.258</v>
      </c>
      <c r="T110" s="54">
        <f t="shared" si="13"/>
        <v>2330.7350237288138</v>
      </c>
      <c r="U110" s="54">
        <f t="shared" si="14"/>
        <v>2112.3917288135594</v>
      </c>
      <c r="V110" s="54">
        <f t="shared" si="15"/>
        <v>1854.4466440677966</v>
      </c>
      <c r="W110" s="54">
        <f t="shared" si="16"/>
        <v>1709.0376677966103</v>
      </c>
      <c r="X110" s="54">
        <f t="shared" si="17"/>
        <v>192.03561171032359</v>
      </c>
      <c r="Y110" s="69">
        <f t="shared" si="17"/>
        <v>168.58605855161787</v>
      </c>
    </row>
    <row r="111" spans="1:26">
      <c r="A111" s="27" t="s">
        <v>297</v>
      </c>
      <c r="B111" s="28" t="s">
        <v>29</v>
      </c>
      <c r="C111" s="28" t="s">
        <v>82</v>
      </c>
      <c r="D111" s="28">
        <v>72</v>
      </c>
      <c r="E111" s="29">
        <v>72.75</v>
      </c>
      <c r="F111" s="29">
        <f t="shared" si="20"/>
        <v>31.75</v>
      </c>
      <c r="G111" s="30">
        <f t="shared" si="21"/>
        <v>0.28188976377952751</v>
      </c>
      <c r="H111" s="30">
        <f t="shared" si="12"/>
        <v>0.53385826771653544</v>
      </c>
      <c r="I111" s="28">
        <v>8.9499999999999993</v>
      </c>
      <c r="J111" s="28">
        <v>8</v>
      </c>
      <c r="K111" s="28">
        <v>14.8</v>
      </c>
      <c r="L111" s="28">
        <v>1.94</v>
      </c>
      <c r="M111" s="28">
        <v>33.69</v>
      </c>
      <c r="N111" s="31">
        <v>-19006.624</v>
      </c>
      <c r="O111" s="31">
        <v>277517.73100000003</v>
      </c>
      <c r="P111" s="31">
        <v>23231.155999999999</v>
      </c>
      <c r="Q111" s="31">
        <v>53725.074000000001</v>
      </c>
      <c r="R111" s="31">
        <v>331242.80499999999</v>
      </c>
      <c r="S111" s="31">
        <v>312236.18099999998</v>
      </c>
      <c r="T111" s="31">
        <f t="shared" si="13"/>
        <v>4553.1657044673539</v>
      </c>
      <c r="U111" s="31">
        <f t="shared" si="14"/>
        <v>4233.8370996563572</v>
      </c>
      <c r="V111" s="31">
        <f t="shared" si="15"/>
        <v>3972.57766323024</v>
      </c>
      <c r="W111" s="31">
        <f t="shared" si="16"/>
        <v>3814.6767147766327</v>
      </c>
      <c r="X111" s="31">
        <f t="shared" si="17"/>
        <v>384.89428178694158</v>
      </c>
      <c r="Y111" s="32">
        <f t="shared" si="17"/>
        <v>361.14342393002181</v>
      </c>
    </row>
    <row r="112" spans="1:26">
      <c r="A112" s="50" t="s">
        <v>297</v>
      </c>
      <c r="B112" s="51" t="s">
        <v>29</v>
      </c>
      <c r="C112" s="51" t="s">
        <v>88</v>
      </c>
      <c r="D112" s="51">
        <v>72</v>
      </c>
      <c r="E112" s="52">
        <v>73.5</v>
      </c>
      <c r="F112" s="52">
        <f t="shared" si="20"/>
        <v>24.21</v>
      </c>
      <c r="G112" s="53">
        <f t="shared" si="21"/>
        <v>0.31433292028087567</v>
      </c>
      <c r="H112" s="53">
        <f t="shared" si="12"/>
        <v>0.38455183808343663</v>
      </c>
      <c r="I112" s="51">
        <v>7.61</v>
      </c>
      <c r="J112" s="51">
        <v>1.7</v>
      </c>
      <c r="K112" s="51">
        <v>14.9</v>
      </c>
      <c r="L112" s="51">
        <v>0</v>
      </c>
      <c r="M112" s="51">
        <v>24.21</v>
      </c>
      <c r="N112" s="54">
        <v>-19556.144</v>
      </c>
      <c r="O112" s="54">
        <v>143119.71599999999</v>
      </c>
      <c r="P112" s="54">
        <v>15429.216</v>
      </c>
      <c r="Q112" s="54">
        <v>41389.267999999996</v>
      </c>
      <c r="R112" s="54">
        <v>184508.984</v>
      </c>
      <c r="S112" s="54">
        <v>164952.84</v>
      </c>
      <c r="T112" s="54">
        <f t="shared" si="13"/>
        <v>2510.32631292517</v>
      </c>
      <c r="U112" s="54">
        <f t="shared" si="14"/>
        <v>2300.4050068027209</v>
      </c>
      <c r="V112" s="54">
        <f t="shared" si="15"/>
        <v>2034.3350204081635</v>
      </c>
      <c r="W112" s="54">
        <f t="shared" si="16"/>
        <v>1947.2070204081631</v>
      </c>
      <c r="X112" s="54">
        <f t="shared" si="17"/>
        <v>209.12772789115644</v>
      </c>
      <c r="Y112" s="69">
        <f t="shared" si="17"/>
        <v>184.93954730983305</v>
      </c>
    </row>
    <row r="113" spans="1:25">
      <c r="A113" s="27" t="s">
        <v>297</v>
      </c>
      <c r="B113" s="28" t="s">
        <v>94</v>
      </c>
      <c r="C113" s="28" t="s">
        <v>96</v>
      </c>
      <c r="D113" s="28">
        <v>72</v>
      </c>
      <c r="E113" s="29">
        <v>73.875</v>
      </c>
      <c r="F113" s="29">
        <f t="shared" si="20"/>
        <v>21.03</v>
      </c>
      <c r="G113" s="30">
        <f t="shared" si="21"/>
        <v>0.35805991440798857</v>
      </c>
      <c r="H113" s="30">
        <f t="shared" si="12"/>
        <v>0.40561103185924874</v>
      </c>
      <c r="I113" s="28">
        <v>7.53</v>
      </c>
      <c r="J113" s="28">
        <v>1</v>
      </c>
      <c r="K113" s="28">
        <v>12.5</v>
      </c>
      <c r="L113" s="28">
        <v>2</v>
      </c>
      <c r="M113" s="28">
        <v>23.03</v>
      </c>
      <c r="N113" s="31">
        <v>-29214.902999999998</v>
      </c>
      <c r="O113" s="31">
        <v>159079.62</v>
      </c>
      <c r="P113" s="31">
        <v>34319.160000000003</v>
      </c>
      <c r="Q113" s="31">
        <v>55700.576999999997</v>
      </c>
      <c r="R113" s="31">
        <v>214780.19699999999</v>
      </c>
      <c r="S113" s="31">
        <v>185565.29399999999</v>
      </c>
      <c r="T113" s="31">
        <f t="shared" si="13"/>
        <v>2907.3461522842636</v>
      </c>
      <c r="U113" s="31">
        <f t="shared" si="14"/>
        <v>2442.7889949238574</v>
      </c>
      <c r="V113" s="31">
        <f t="shared" si="15"/>
        <v>2047.3249949238577</v>
      </c>
      <c r="W113" s="31">
        <f t="shared" si="16"/>
        <v>2153.3620304568526</v>
      </c>
      <c r="X113" s="31">
        <f t="shared" si="17"/>
        <v>222.07172681125977</v>
      </c>
      <c r="Y113" s="32">
        <f t="shared" si="17"/>
        <v>186.12045408398706</v>
      </c>
    </row>
    <row r="114" spans="1:25">
      <c r="A114" s="50" t="s">
        <v>297</v>
      </c>
      <c r="B114" s="51" t="s">
        <v>179</v>
      </c>
      <c r="C114" s="51" t="s">
        <v>180</v>
      </c>
      <c r="D114" s="51">
        <v>72</v>
      </c>
      <c r="E114" s="52">
        <v>67.75</v>
      </c>
      <c r="F114" s="52">
        <f t="shared" si="20"/>
        <v>17.489999999999998</v>
      </c>
      <c r="G114" s="53">
        <f t="shared" si="21"/>
        <v>0.31789594053744996</v>
      </c>
      <c r="H114" s="53">
        <f t="shared" si="12"/>
        <v>0.58319039451114929</v>
      </c>
      <c r="I114" s="51">
        <v>5.56</v>
      </c>
      <c r="J114" s="51">
        <v>4.6399999999999997</v>
      </c>
      <c r="K114" s="51">
        <v>7.2899999999999991</v>
      </c>
      <c r="L114" s="51">
        <v>3.0999999999999996</v>
      </c>
      <c r="M114" s="51">
        <v>20.589999999999996</v>
      </c>
      <c r="N114" s="54">
        <v>-30335.621999999999</v>
      </c>
      <c r="O114" s="54">
        <v>185143.72899999999</v>
      </c>
      <c r="P114" s="54">
        <v>23586.083999999999</v>
      </c>
      <c r="Q114" s="54">
        <v>43809.608999999997</v>
      </c>
      <c r="R114" s="54">
        <v>228953.33799999999</v>
      </c>
      <c r="S114" s="54">
        <v>198617.71599999999</v>
      </c>
      <c r="T114" s="54">
        <f t="shared" si="13"/>
        <v>3379.3850627306269</v>
      </c>
      <c r="U114" s="54">
        <f t="shared" si="14"/>
        <v>3031.2509815498152</v>
      </c>
      <c r="V114" s="54">
        <f t="shared" si="15"/>
        <v>2583.4927232472323</v>
      </c>
      <c r="W114" s="54">
        <f t="shared" si="16"/>
        <v>2732.7487675276752</v>
      </c>
      <c r="X114" s="54">
        <f t="shared" si="17"/>
        <v>275.5682710499832</v>
      </c>
      <c r="Y114" s="69">
        <f t="shared" si="17"/>
        <v>234.86297484065747</v>
      </c>
    </row>
    <row r="115" spans="1:25">
      <c r="A115" s="27" t="s">
        <v>297</v>
      </c>
      <c r="B115" s="28" t="s">
        <v>245</v>
      </c>
      <c r="C115" s="28" t="s">
        <v>246</v>
      </c>
      <c r="D115" s="28">
        <v>72</v>
      </c>
      <c r="E115" s="29">
        <v>71.375</v>
      </c>
      <c r="F115" s="29">
        <f t="shared" si="20"/>
        <v>16.130000000000003</v>
      </c>
      <c r="G115" s="30">
        <f t="shared" si="21"/>
        <v>6.1996280223186602E-2</v>
      </c>
      <c r="H115" s="30">
        <f t="shared" si="12"/>
        <v>0.23744575325480469</v>
      </c>
      <c r="I115" s="28">
        <v>1</v>
      </c>
      <c r="J115" s="28">
        <v>2.83</v>
      </c>
      <c r="K115" s="28">
        <v>12.3</v>
      </c>
      <c r="L115" s="28">
        <v>1.38</v>
      </c>
      <c r="M115" s="28">
        <v>17.510000000000002</v>
      </c>
      <c r="N115" s="31">
        <v>-24980.29</v>
      </c>
      <c r="O115" s="31">
        <v>137920.01800000001</v>
      </c>
      <c r="P115" s="31">
        <v>24257.112000000001</v>
      </c>
      <c r="Q115" s="31">
        <v>44004.737000000001</v>
      </c>
      <c r="R115" s="31">
        <v>181924.755</v>
      </c>
      <c r="S115" s="31">
        <v>156944.465</v>
      </c>
      <c r="T115" s="31">
        <f t="shared" si="13"/>
        <v>2548.8582136602454</v>
      </c>
      <c r="U115" s="31">
        <f t="shared" si="14"/>
        <v>2209.0037548161122</v>
      </c>
      <c r="V115" s="31">
        <f t="shared" si="15"/>
        <v>1859.0172049036778</v>
      </c>
      <c r="W115" s="31">
        <f t="shared" si="16"/>
        <v>1932.3294991243433</v>
      </c>
      <c r="X115" s="31">
        <f t="shared" si="17"/>
        <v>200.81852316510111</v>
      </c>
      <c r="Y115" s="32">
        <f t="shared" si="17"/>
        <v>169.00156408215253</v>
      </c>
    </row>
    <row r="116" spans="1:25">
      <c r="A116" s="50" t="s">
        <v>297</v>
      </c>
      <c r="B116" s="51" t="s">
        <v>264</v>
      </c>
      <c r="C116" s="51" t="s">
        <v>265</v>
      </c>
      <c r="D116" s="51">
        <v>72</v>
      </c>
      <c r="E116" s="52">
        <v>72.75</v>
      </c>
      <c r="F116" s="52">
        <f t="shared" si="20"/>
        <v>21.09</v>
      </c>
      <c r="G116" s="53">
        <f t="shared" si="21"/>
        <v>0.24940730203888101</v>
      </c>
      <c r="H116" s="53">
        <f t="shared" si="12"/>
        <v>0.45139876718824085</v>
      </c>
      <c r="I116" s="52">
        <v>5.2600000000000007</v>
      </c>
      <c r="J116" s="52">
        <v>4.26</v>
      </c>
      <c r="K116" s="52">
        <v>11.57</v>
      </c>
      <c r="L116" s="52">
        <v>0.56000000000000005</v>
      </c>
      <c r="M116" s="52">
        <v>21.65</v>
      </c>
      <c r="N116" s="54">
        <v>-31670.602999999999</v>
      </c>
      <c r="O116" s="54">
        <v>151025.337</v>
      </c>
      <c r="P116" s="54">
        <v>11545</v>
      </c>
      <c r="Q116" s="54">
        <v>39637.186999999998</v>
      </c>
      <c r="R116" s="54">
        <v>190662.524</v>
      </c>
      <c r="S116" s="54">
        <v>158991.921</v>
      </c>
      <c r="T116" s="54">
        <f t="shared" si="13"/>
        <v>2620.79070790378</v>
      </c>
      <c r="U116" s="54">
        <f t="shared" si="14"/>
        <v>2462.0965498281789</v>
      </c>
      <c r="V116" s="54">
        <f t="shared" si="15"/>
        <v>2026.7618006872854</v>
      </c>
      <c r="W116" s="54">
        <f t="shared" si="16"/>
        <v>2075.9496494845362</v>
      </c>
      <c r="X116" s="54">
        <f t="shared" si="17"/>
        <v>223.82695907528898</v>
      </c>
      <c r="Y116" s="69">
        <f t="shared" si="17"/>
        <v>184.25107278975321</v>
      </c>
    </row>
    <row r="117" spans="1:25">
      <c r="A117" s="27" t="s">
        <v>297</v>
      </c>
      <c r="B117" s="28" t="s">
        <v>29</v>
      </c>
      <c r="C117" s="28" t="s">
        <v>49</v>
      </c>
      <c r="D117" s="28">
        <v>73</v>
      </c>
      <c r="E117" s="29">
        <v>76.125</v>
      </c>
      <c r="F117" s="29">
        <f t="shared" si="20"/>
        <v>20.399999999999999</v>
      </c>
      <c r="G117" s="30">
        <f t="shared" si="21"/>
        <v>0.12254901960784315</v>
      </c>
      <c r="H117" s="30">
        <f t="shared" si="12"/>
        <v>0.30882352941176472</v>
      </c>
      <c r="I117" s="28">
        <v>2.5</v>
      </c>
      <c r="J117" s="28">
        <v>3.8</v>
      </c>
      <c r="K117" s="28">
        <v>14.1</v>
      </c>
      <c r="L117" s="28">
        <v>1</v>
      </c>
      <c r="M117" s="28">
        <v>21.4</v>
      </c>
      <c r="N117" s="31">
        <v>-19645.82</v>
      </c>
      <c r="O117" s="31">
        <v>161026.42000000001</v>
      </c>
      <c r="P117" s="31">
        <v>34817.243999999999</v>
      </c>
      <c r="Q117" s="31">
        <v>50940.192000000003</v>
      </c>
      <c r="R117" s="31">
        <v>211966.61199999999</v>
      </c>
      <c r="S117" s="31">
        <v>192320.79199999999</v>
      </c>
      <c r="T117" s="31">
        <f t="shared" si="13"/>
        <v>2784.4546732348113</v>
      </c>
      <c r="U117" s="31">
        <f t="shared" si="14"/>
        <v>2327.085293924466</v>
      </c>
      <c r="V117" s="31">
        <f t="shared" si="15"/>
        <v>2069.0121247947454</v>
      </c>
      <c r="W117" s="31">
        <f t="shared" si="16"/>
        <v>2115.2895894909689</v>
      </c>
      <c r="X117" s="31">
        <f t="shared" si="17"/>
        <v>211.55320853858782</v>
      </c>
      <c r="Y117" s="32">
        <f t="shared" si="17"/>
        <v>188.09201134497687</v>
      </c>
    </row>
    <row r="118" spans="1:25">
      <c r="A118" s="50" t="s">
        <v>297</v>
      </c>
      <c r="B118" s="51" t="s">
        <v>94</v>
      </c>
      <c r="C118" s="51" t="s">
        <v>101</v>
      </c>
      <c r="D118" s="51">
        <v>73</v>
      </c>
      <c r="E118" s="52">
        <v>72.25</v>
      </c>
      <c r="F118" s="52">
        <f t="shared" si="20"/>
        <v>26.51</v>
      </c>
      <c r="G118" s="53">
        <f t="shared" si="21"/>
        <v>0.37193511882308561</v>
      </c>
      <c r="H118" s="53">
        <f t="shared" si="12"/>
        <v>0.43757072802715952</v>
      </c>
      <c r="I118" s="51">
        <v>9.86</v>
      </c>
      <c r="J118" s="51">
        <v>1.74</v>
      </c>
      <c r="K118" s="51">
        <v>14.910000000000002</v>
      </c>
      <c r="L118" s="51">
        <v>2</v>
      </c>
      <c r="M118" s="51">
        <v>28.51</v>
      </c>
      <c r="N118" s="54">
        <v>-29075.993999999999</v>
      </c>
      <c r="O118" s="54">
        <v>220175.59099999999</v>
      </c>
      <c r="P118" s="54">
        <v>23169.516</v>
      </c>
      <c r="Q118" s="54">
        <v>46849.756999999998</v>
      </c>
      <c r="R118" s="54">
        <v>267025.348</v>
      </c>
      <c r="S118" s="54">
        <v>237949.35399999999</v>
      </c>
      <c r="T118" s="54">
        <f t="shared" si="13"/>
        <v>3695.8525674740486</v>
      </c>
      <c r="U118" s="54">
        <f t="shared" si="14"/>
        <v>3375.1672249134949</v>
      </c>
      <c r="V118" s="54">
        <f t="shared" si="15"/>
        <v>2972.7313217993078</v>
      </c>
      <c r="W118" s="54">
        <f t="shared" si="16"/>
        <v>3047.4130242214533</v>
      </c>
      <c r="X118" s="54">
        <f t="shared" si="17"/>
        <v>306.83338408304502</v>
      </c>
      <c r="Y118" s="69">
        <f t="shared" si="17"/>
        <v>270.24830198175528</v>
      </c>
    </row>
    <row r="119" spans="1:25">
      <c r="A119" s="27" t="s">
        <v>297</v>
      </c>
      <c r="B119" s="28" t="s">
        <v>127</v>
      </c>
      <c r="C119" s="28" t="s">
        <v>130</v>
      </c>
      <c r="D119" s="28">
        <v>73</v>
      </c>
      <c r="E119" s="29">
        <v>75.375</v>
      </c>
      <c r="F119" s="29">
        <f t="shared" si="20"/>
        <v>26.479999999999997</v>
      </c>
      <c r="G119" s="30">
        <f t="shared" si="21"/>
        <v>0.1144259818731118</v>
      </c>
      <c r="H119" s="30">
        <f t="shared" si="12"/>
        <v>0.4142749244712991</v>
      </c>
      <c r="I119" s="28">
        <v>3.0300000000000002</v>
      </c>
      <c r="J119" s="28">
        <v>7.9399999999999995</v>
      </c>
      <c r="K119" s="28">
        <v>15.509999999999998</v>
      </c>
      <c r="L119" s="28">
        <v>1</v>
      </c>
      <c r="M119" s="28">
        <v>27.479999999999997</v>
      </c>
      <c r="N119" s="31">
        <v>-28836.344000000001</v>
      </c>
      <c r="O119" s="31">
        <v>179997.95800000001</v>
      </c>
      <c r="P119" s="31">
        <v>23513.565999999999</v>
      </c>
      <c r="Q119" s="31">
        <v>41714.637000000002</v>
      </c>
      <c r="R119" s="31">
        <v>221712.595</v>
      </c>
      <c r="S119" s="31">
        <v>192876.25099999999</v>
      </c>
      <c r="T119" s="31">
        <f t="shared" si="13"/>
        <v>2941.460630182421</v>
      </c>
      <c r="U119" s="31">
        <f t="shared" si="14"/>
        <v>2629.5061890547263</v>
      </c>
      <c r="V119" s="31">
        <f t="shared" si="15"/>
        <v>2246.9344610281923</v>
      </c>
      <c r="W119" s="31">
        <f t="shared" si="16"/>
        <v>2388.032610281924</v>
      </c>
      <c r="X119" s="31">
        <f t="shared" si="17"/>
        <v>239.04601718679331</v>
      </c>
      <c r="Y119" s="32">
        <f t="shared" si="17"/>
        <v>204.26676918438113</v>
      </c>
    </row>
    <row r="120" spans="1:25">
      <c r="A120" s="50" t="s">
        <v>297</v>
      </c>
      <c r="B120" s="51" t="s">
        <v>127</v>
      </c>
      <c r="C120" s="51" t="s">
        <v>136</v>
      </c>
      <c r="D120" s="51">
        <v>73</v>
      </c>
      <c r="E120" s="52">
        <v>74.75</v>
      </c>
      <c r="F120" s="52">
        <f t="shared" si="20"/>
        <v>20.369999999999997</v>
      </c>
      <c r="G120" s="53">
        <f t="shared" si="21"/>
        <v>0.31271477663230246</v>
      </c>
      <c r="H120" s="53">
        <f t="shared" si="12"/>
        <v>0.31271477663230246</v>
      </c>
      <c r="I120" s="51">
        <v>6.37</v>
      </c>
      <c r="J120" s="51">
        <v>0</v>
      </c>
      <c r="K120" s="51">
        <v>13.999999999999998</v>
      </c>
      <c r="L120" s="51">
        <v>1.02</v>
      </c>
      <c r="M120" s="51">
        <v>21.389999999999997</v>
      </c>
      <c r="N120" s="54">
        <v>-27616.405999999999</v>
      </c>
      <c r="O120" s="54">
        <v>144094.266</v>
      </c>
      <c r="P120" s="54">
        <v>0</v>
      </c>
      <c r="Q120" s="54">
        <v>49338.945</v>
      </c>
      <c r="R120" s="54">
        <v>193433.21100000001</v>
      </c>
      <c r="S120" s="54">
        <v>165816.80499999999</v>
      </c>
      <c r="T120" s="54">
        <f t="shared" si="13"/>
        <v>2587.7352642140468</v>
      </c>
      <c r="U120" s="54">
        <f t="shared" si="14"/>
        <v>2587.7352642140468</v>
      </c>
      <c r="V120" s="54">
        <f t="shared" si="15"/>
        <v>2218.2850167224078</v>
      </c>
      <c r="W120" s="54">
        <f t="shared" si="16"/>
        <v>1927.6824882943145</v>
      </c>
      <c r="X120" s="54">
        <f t="shared" si="17"/>
        <v>235.24866038309517</v>
      </c>
      <c r="Y120" s="69">
        <f t="shared" si="17"/>
        <v>201.66227424749161</v>
      </c>
    </row>
    <row r="121" spans="1:25">
      <c r="A121" s="27" t="s">
        <v>297</v>
      </c>
      <c r="B121" s="28" t="s">
        <v>144</v>
      </c>
      <c r="C121" s="49" t="s">
        <v>145</v>
      </c>
      <c r="D121" s="28">
        <v>73</v>
      </c>
      <c r="E121" s="29">
        <v>77.25</v>
      </c>
      <c r="F121" s="29">
        <f t="shared" ref="F121:F153" si="22">+I121+J121+K121</f>
        <v>20.880000000000003</v>
      </c>
      <c r="G121" s="30">
        <f t="shared" si="21"/>
        <v>5.5555555555555546E-2</v>
      </c>
      <c r="H121" s="30">
        <f t="shared" si="12"/>
        <v>0.21216475095785436</v>
      </c>
      <c r="I121" s="28">
        <v>1.1599999999999999</v>
      </c>
      <c r="J121" s="28">
        <v>3.27</v>
      </c>
      <c r="K121" s="28">
        <v>16.450000000000003</v>
      </c>
      <c r="L121" s="28">
        <v>0.3</v>
      </c>
      <c r="M121" s="28">
        <v>21.180000000000003</v>
      </c>
      <c r="N121" s="31"/>
      <c r="O121" s="31"/>
      <c r="P121" s="31"/>
      <c r="Q121" s="31"/>
      <c r="R121" s="31"/>
      <c r="S121" s="31"/>
      <c r="T121" s="31">
        <f t="shared" si="13"/>
        <v>0</v>
      </c>
      <c r="U121" s="31">
        <f t="shared" si="14"/>
        <v>0</v>
      </c>
      <c r="V121" s="31">
        <f t="shared" si="15"/>
        <v>0</v>
      </c>
      <c r="W121" s="31">
        <f t="shared" si="16"/>
        <v>0</v>
      </c>
      <c r="X121" s="31">
        <f t="shared" si="17"/>
        <v>0</v>
      </c>
      <c r="Y121" s="32">
        <f t="shared" si="17"/>
        <v>0</v>
      </c>
    </row>
    <row r="122" spans="1:25">
      <c r="A122" s="50" t="s">
        <v>297</v>
      </c>
      <c r="B122" s="51" t="s">
        <v>281</v>
      </c>
      <c r="C122" s="51" t="s">
        <v>282</v>
      </c>
      <c r="D122" s="51">
        <v>73</v>
      </c>
      <c r="E122" s="52">
        <v>74.375</v>
      </c>
      <c r="F122" s="52">
        <f t="shared" si="22"/>
        <v>25.2</v>
      </c>
      <c r="G122" s="53">
        <f t="shared" si="21"/>
        <v>0.25992063492063494</v>
      </c>
      <c r="H122" s="53">
        <f t="shared" si="12"/>
        <v>0.29960317460317459</v>
      </c>
      <c r="I122" s="52">
        <v>6.55</v>
      </c>
      <c r="J122" s="52">
        <v>1</v>
      </c>
      <c r="K122" s="52">
        <v>17.649999999999999</v>
      </c>
      <c r="L122" s="52">
        <v>1</v>
      </c>
      <c r="M122" s="52">
        <v>26.2</v>
      </c>
      <c r="N122" s="54">
        <v>-44328.373</v>
      </c>
      <c r="O122" s="54">
        <v>187717.71400000001</v>
      </c>
      <c r="P122" s="54">
        <v>24552</v>
      </c>
      <c r="Q122" s="54">
        <v>57557.033000000003</v>
      </c>
      <c r="R122" s="54">
        <v>245274.747</v>
      </c>
      <c r="S122" s="54">
        <v>200946.37400000001</v>
      </c>
      <c r="T122" s="54">
        <f t="shared" si="13"/>
        <v>3297.8117243697479</v>
      </c>
      <c r="U122" s="54">
        <f t="shared" si="14"/>
        <v>2967.7008000000001</v>
      </c>
      <c r="V122" s="54">
        <f t="shared" si="15"/>
        <v>2371.6890621848743</v>
      </c>
      <c r="W122" s="54">
        <f t="shared" si="16"/>
        <v>2523.9356504201683</v>
      </c>
      <c r="X122" s="54">
        <f t="shared" si="17"/>
        <v>269.79098181818182</v>
      </c>
      <c r="Y122" s="69">
        <f t="shared" si="17"/>
        <v>215.6080965622613</v>
      </c>
    </row>
    <row r="123" spans="1:25">
      <c r="A123" s="27" t="s">
        <v>297</v>
      </c>
      <c r="B123" s="28" t="s">
        <v>29</v>
      </c>
      <c r="C123" s="28" t="s">
        <v>55</v>
      </c>
      <c r="D123" s="28">
        <v>74</v>
      </c>
      <c r="E123" s="29">
        <v>77</v>
      </c>
      <c r="F123" s="29">
        <f t="shared" si="22"/>
        <v>22.15</v>
      </c>
      <c r="G123" s="30">
        <f t="shared" si="21"/>
        <v>0.1580135440180587</v>
      </c>
      <c r="H123" s="30">
        <f t="shared" si="12"/>
        <v>0.60451467268623027</v>
      </c>
      <c r="I123" s="28">
        <v>3.5</v>
      </c>
      <c r="J123" s="28">
        <v>9.89</v>
      </c>
      <c r="K123" s="28">
        <v>8.76</v>
      </c>
      <c r="L123" s="28">
        <v>1.63</v>
      </c>
      <c r="M123" s="28">
        <v>23.779999999999998</v>
      </c>
      <c r="N123" s="31">
        <v>-21173.135999999999</v>
      </c>
      <c r="O123" s="31">
        <v>175964.307</v>
      </c>
      <c r="P123" s="31">
        <v>20308.085999999999</v>
      </c>
      <c r="Q123" s="31">
        <v>40491.548999999999</v>
      </c>
      <c r="R123" s="31">
        <v>216455.856</v>
      </c>
      <c r="S123" s="31">
        <v>195282.72</v>
      </c>
      <c r="T123" s="31">
        <f t="shared" si="13"/>
        <v>2811.115012987013</v>
      </c>
      <c r="U123" s="31">
        <f t="shared" si="14"/>
        <v>2547.3736363636363</v>
      </c>
      <c r="V123" s="31">
        <f t="shared" si="15"/>
        <v>2272.3978441558438</v>
      </c>
      <c r="W123" s="31">
        <f t="shared" si="16"/>
        <v>2285.2507402597403</v>
      </c>
      <c r="X123" s="31">
        <f t="shared" si="17"/>
        <v>231.5794214876033</v>
      </c>
      <c r="Y123" s="32">
        <f t="shared" si="17"/>
        <v>206.5816221959858</v>
      </c>
    </row>
    <row r="124" spans="1:25">
      <c r="A124" s="50" t="s">
        <v>297</v>
      </c>
      <c r="B124" s="51" t="s">
        <v>94</v>
      </c>
      <c r="C124" s="51" t="s">
        <v>106</v>
      </c>
      <c r="D124" s="51">
        <v>74</v>
      </c>
      <c r="E124" s="52">
        <v>76.375</v>
      </c>
      <c r="F124" s="52">
        <f t="shared" si="22"/>
        <v>23.32</v>
      </c>
      <c r="G124" s="53">
        <f t="shared" si="21"/>
        <v>0.28001715265866212</v>
      </c>
      <c r="H124" s="53">
        <f t="shared" si="12"/>
        <v>0.3786449399656947</v>
      </c>
      <c r="I124" s="51">
        <v>6.53</v>
      </c>
      <c r="J124" s="51">
        <v>2.2999999999999998</v>
      </c>
      <c r="K124" s="51">
        <v>14.489999999999998</v>
      </c>
      <c r="L124" s="51">
        <v>1.75</v>
      </c>
      <c r="M124" s="51">
        <v>25.07</v>
      </c>
      <c r="N124" s="54">
        <v>-28886.633999999998</v>
      </c>
      <c r="O124" s="54">
        <v>192146.826</v>
      </c>
      <c r="P124" s="54">
        <v>13596.156000000001</v>
      </c>
      <c r="Q124" s="54">
        <v>35350.233</v>
      </c>
      <c r="R124" s="54">
        <v>227497.05900000001</v>
      </c>
      <c r="S124" s="54">
        <v>198610.42499999999</v>
      </c>
      <c r="T124" s="54">
        <f t="shared" si="13"/>
        <v>2978.6848968903437</v>
      </c>
      <c r="U124" s="54">
        <f t="shared" si="14"/>
        <v>2800.6664877250414</v>
      </c>
      <c r="V124" s="54">
        <f t="shared" si="15"/>
        <v>2422.4454206219311</v>
      </c>
      <c r="W124" s="54">
        <f t="shared" si="16"/>
        <v>2515.8340556464814</v>
      </c>
      <c r="X124" s="54">
        <f t="shared" si="17"/>
        <v>254.60604433864012</v>
      </c>
      <c r="Y124" s="69">
        <f t="shared" si="17"/>
        <v>220.2223109656301</v>
      </c>
    </row>
    <row r="125" spans="1:25">
      <c r="A125" s="27" t="s">
        <v>297</v>
      </c>
      <c r="B125" s="28" t="s">
        <v>127</v>
      </c>
      <c r="C125" s="28" t="s">
        <v>141</v>
      </c>
      <c r="D125" s="28">
        <v>74</v>
      </c>
      <c r="E125" s="29">
        <v>77</v>
      </c>
      <c r="F125" s="29">
        <f t="shared" si="22"/>
        <v>26.509999999999998</v>
      </c>
      <c r="G125" s="30">
        <f t="shared" si="21"/>
        <v>0.34251225952470771</v>
      </c>
      <c r="H125" s="30">
        <f t="shared" si="12"/>
        <v>0.50358355337608451</v>
      </c>
      <c r="I125" s="28">
        <v>9.08</v>
      </c>
      <c r="J125" s="28">
        <v>4.2699999999999996</v>
      </c>
      <c r="K125" s="28">
        <v>13.16</v>
      </c>
      <c r="L125" s="28">
        <v>1</v>
      </c>
      <c r="M125" s="28">
        <v>27.509999999999998</v>
      </c>
      <c r="N125" s="31">
        <v>-26850.894</v>
      </c>
      <c r="O125" s="31">
        <v>185220.492</v>
      </c>
      <c r="P125" s="31">
        <v>0</v>
      </c>
      <c r="Q125" s="31">
        <v>49809.262999999999</v>
      </c>
      <c r="R125" s="31">
        <v>235029.755</v>
      </c>
      <c r="S125" s="31">
        <v>208178.861</v>
      </c>
      <c r="T125" s="31">
        <f t="shared" si="13"/>
        <v>3052.3344805194806</v>
      </c>
      <c r="U125" s="31">
        <f t="shared" si="14"/>
        <v>3052.3344805194806</v>
      </c>
      <c r="V125" s="31">
        <f t="shared" si="15"/>
        <v>2703.6215714285713</v>
      </c>
      <c r="W125" s="31">
        <f t="shared" si="16"/>
        <v>2405.4609350649353</v>
      </c>
      <c r="X125" s="31">
        <f t="shared" si="17"/>
        <v>277.48495277449825</v>
      </c>
      <c r="Y125" s="32">
        <f t="shared" si="17"/>
        <v>245.78377922077922</v>
      </c>
    </row>
    <row r="126" spans="1:25">
      <c r="A126" s="50" t="s">
        <v>297</v>
      </c>
      <c r="B126" s="51" t="s">
        <v>127</v>
      </c>
      <c r="C126" s="51" t="s">
        <v>142</v>
      </c>
      <c r="D126" s="51">
        <v>75</v>
      </c>
      <c r="E126" s="52">
        <v>76.875</v>
      </c>
      <c r="F126" s="52">
        <f t="shared" si="22"/>
        <v>25.93</v>
      </c>
      <c r="G126" s="53">
        <f t="shared" si="21"/>
        <v>0.24064789818742771</v>
      </c>
      <c r="H126" s="53">
        <f t="shared" si="12"/>
        <v>0.43116081758580793</v>
      </c>
      <c r="I126" s="51">
        <v>6.24</v>
      </c>
      <c r="J126" s="51">
        <v>4.9400000000000004</v>
      </c>
      <c r="K126" s="51">
        <v>14.750000000000002</v>
      </c>
      <c r="L126" s="51">
        <v>1</v>
      </c>
      <c r="M126" s="51">
        <v>26.93</v>
      </c>
      <c r="N126" s="54">
        <v>-30340.453000000001</v>
      </c>
      <c r="O126" s="54">
        <v>177873.834</v>
      </c>
      <c r="P126" s="54">
        <v>13414.523999999999</v>
      </c>
      <c r="Q126" s="54">
        <v>32715.843000000001</v>
      </c>
      <c r="R126" s="54">
        <v>210589.677</v>
      </c>
      <c r="S126" s="54">
        <v>180249.22399999999</v>
      </c>
      <c r="T126" s="54">
        <f t="shared" si="13"/>
        <v>2739.377912195122</v>
      </c>
      <c r="U126" s="54">
        <f t="shared" si="14"/>
        <v>2564.88003902439</v>
      </c>
      <c r="V126" s="54">
        <f t="shared" si="15"/>
        <v>2170.2074796747966</v>
      </c>
      <c r="W126" s="54">
        <f t="shared" si="16"/>
        <v>2313.8059707317075</v>
      </c>
      <c r="X126" s="54">
        <f t="shared" si="17"/>
        <v>233.17091263858092</v>
      </c>
      <c r="Y126" s="69">
        <f t="shared" si="17"/>
        <v>197.29158906134515</v>
      </c>
    </row>
    <row r="127" spans="1:25">
      <c r="A127" s="27" t="s">
        <v>297</v>
      </c>
      <c r="B127" s="28" t="s">
        <v>29</v>
      </c>
      <c r="C127" s="28" t="s">
        <v>51</v>
      </c>
      <c r="D127" s="28">
        <v>76</v>
      </c>
      <c r="E127" s="29">
        <v>78.125</v>
      </c>
      <c r="F127" s="29">
        <f t="shared" si="22"/>
        <v>19.29</v>
      </c>
      <c r="G127" s="30">
        <f t="shared" si="21"/>
        <v>5.1840331778123382E-2</v>
      </c>
      <c r="H127" s="30">
        <f t="shared" si="12"/>
        <v>0.60082944530844995</v>
      </c>
      <c r="I127" s="28">
        <v>1</v>
      </c>
      <c r="J127" s="28">
        <v>10.59</v>
      </c>
      <c r="K127" s="28">
        <v>7.6999999999999993</v>
      </c>
      <c r="L127" s="28">
        <v>1.87</v>
      </c>
      <c r="M127" s="28">
        <v>21.16</v>
      </c>
      <c r="N127" s="31">
        <v>-19842.245999999999</v>
      </c>
      <c r="O127" s="31">
        <v>160240.05600000001</v>
      </c>
      <c r="P127" s="31">
        <v>17544.924999999999</v>
      </c>
      <c r="Q127" s="31">
        <v>40647.620000000003</v>
      </c>
      <c r="R127" s="31">
        <v>200887.67600000001</v>
      </c>
      <c r="S127" s="31">
        <v>181045.43</v>
      </c>
      <c r="T127" s="31">
        <f t="shared" si="13"/>
        <v>2571.3622528000001</v>
      </c>
      <c r="U127" s="31">
        <f t="shared" si="14"/>
        <v>2346.7872128000004</v>
      </c>
      <c r="V127" s="31">
        <f t="shared" si="15"/>
        <v>2092.8064640000002</v>
      </c>
      <c r="W127" s="31">
        <f t="shared" si="16"/>
        <v>2051.0727168000003</v>
      </c>
      <c r="X127" s="31">
        <f t="shared" si="17"/>
        <v>213.34429207272731</v>
      </c>
      <c r="Y127" s="32">
        <f t="shared" si="17"/>
        <v>190.25513309090911</v>
      </c>
    </row>
    <row r="128" spans="1:25">
      <c r="A128" s="50" t="s">
        <v>297</v>
      </c>
      <c r="B128" s="51" t="s">
        <v>29</v>
      </c>
      <c r="C128" s="51" t="s">
        <v>65</v>
      </c>
      <c r="D128" s="51">
        <v>76</v>
      </c>
      <c r="E128" s="52">
        <v>78.5</v>
      </c>
      <c r="F128" s="52">
        <f t="shared" si="22"/>
        <v>18.91</v>
      </c>
      <c r="G128" s="53">
        <f t="shared" si="21"/>
        <v>0.45795875198307773</v>
      </c>
      <c r="H128" s="53">
        <f t="shared" si="12"/>
        <v>0.65097831835007935</v>
      </c>
      <c r="I128" s="51">
        <v>8.66</v>
      </c>
      <c r="J128" s="51">
        <v>3.65</v>
      </c>
      <c r="K128" s="51">
        <v>6.6</v>
      </c>
      <c r="L128" s="51">
        <v>0.75</v>
      </c>
      <c r="M128" s="51">
        <v>19.66</v>
      </c>
      <c r="N128" s="54">
        <v>-18848.924999999999</v>
      </c>
      <c r="O128" s="54">
        <v>160394.277</v>
      </c>
      <c r="P128" s="54">
        <v>18449.808000000001</v>
      </c>
      <c r="Q128" s="54">
        <v>43420.478000000003</v>
      </c>
      <c r="R128" s="54">
        <v>203814.755</v>
      </c>
      <c r="S128" s="54">
        <v>184965.83</v>
      </c>
      <c r="T128" s="54">
        <f t="shared" si="13"/>
        <v>2596.3663057324843</v>
      </c>
      <c r="U128" s="54">
        <f t="shared" si="14"/>
        <v>2361.3369044585988</v>
      </c>
      <c r="V128" s="54">
        <f t="shared" si="15"/>
        <v>2121.2232101910827</v>
      </c>
      <c r="W128" s="54">
        <f t="shared" si="16"/>
        <v>2043.2391974522293</v>
      </c>
      <c r="X128" s="54">
        <f t="shared" si="17"/>
        <v>214.66699131441808</v>
      </c>
      <c r="Y128" s="69">
        <f t="shared" si="17"/>
        <v>192.83847365373478</v>
      </c>
    </row>
    <row r="129" spans="1:25">
      <c r="A129" s="27" t="s">
        <v>297</v>
      </c>
      <c r="B129" s="28" t="s">
        <v>29</v>
      </c>
      <c r="C129" s="28" t="s">
        <v>67</v>
      </c>
      <c r="D129" s="28">
        <v>76</v>
      </c>
      <c r="E129" s="29">
        <v>80.125</v>
      </c>
      <c r="F129" s="29">
        <f t="shared" si="22"/>
        <v>18.829999999999998</v>
      </c>
      <c r="G129" s="30">
        <f t="shared" si="21"/>
        <v>0.22835900159320235</v>
      </c>
      <c r="H129" s="30">
        <f t="shared" si="12"/>
        <v>0.47796070100902821</v>
      </c>
      <c r="I129" s="28">
        <v>4.3</v>
      </c>
      <c r="J129" s="28">
        <v>4.7</v>
      </c>
      <c r="K129" s="28">
        <v>9.83</v>
      </c>
      <c r="L129" s="28">
        <v>0.75</v>
      </c>
      <c r="M129" s="28">
        <v>19.579999999999998</v>
      </c>
      <c r="N129" s="31">
        <v>-19693.936000000002</v>
      </c>
      <c r="O129" s="31">
        <v>140265.785</v>
      </c>
      <c r="P129" s="31">
        <v>14363.728999999999</v>
      </c>
      <c r="Q129" s="31">
        <v>35344.673000000003</v>
      </c>
      <c r="R129" s="31">
        <v>175610.45800000001</v>
      </c>
      <c r="S129" s="31">
        <v>155916.522</v>
      </c>
      <c r="T129" s="31">
        <f t="shared" si="13"/>
        <v>2191.7061840873635</v>
      </c>
      <c r="U129" s="31">
        <f t="shared" si="14"/>
        <v>2012.4396755070206</v>
      </c>
      <c r="V129" s="31">
        <f t="shared" si="15"/>
        <v>1766.6495226209049</v>
      </c>
      <c r="W129" s="31">
        <f t="shared" si="16"/>
        <v>1750.5870202808112</v>
      </c>
      <c r="X129" s="31">
        <f t="shared" si="17"/>
        <v>182.94906140972915</v>
      </c>
      <c r="Y129" s="32">
        <f t="shared" si="17"/>
        <v>160.60450205644591</v>
      </c>
    </row>
    <row r="130" spans="1:25">
      <c r="A130" s="50" t="s">
        <v>297</v>
      </c>
      <c r="B130" s="51" t="s">
        <v>29</v>
      </c>
      <c r="C130" s="51" t="s">
        <v>44</v>
      </c>
      <c r="D130" s="51">
        <v>77</v>
      </c>
      <c r="E130" s="52">
        <v>80.25</v>
      </c>
      <c r="F130" s="52">
        <f t="shared" si="22"/>
        <v>21.259999999999998</v>
      </c>
      <c r="G130" s="53">
        <f t="shared" si="21"/>
        <v>0.49952963311382881</v>
      </c>
      <c r="H130" s="53">
        <f t="shared" si="12"/>
        <v>0.64063969896519291</v>
      </c>
      <c r="I130" s="51">
        <v>10.62</v>
      </c>
      <c r="J130" s="51">
        <v>3</v>
      </c>
      <c r="K130" s="51">
        <v>7.6400000000000006</v>
      </c>
      <c r="L130" s="51">
        <v>0</v>
      </c>
      <c r="M130" s="51">
        <v>21.259999999999998</v>
      </c>
      <c r="N130" s="54">
        <v>-19595.303</v>
      </c>
      <c r="O130" s="54">
        <v>164639.50099999999</v>
      </c>
      <c r="P130" s="54">
        <v>15832.737999999999</v>
      </c>
      <c r="Q130" s="54">
        <v>40310.881999999998</v>
      </c>
      <c r="R130" s="54">
        <v>204950.383</v>
      </c>
      <c r="S130" s="54">
        <v>185355.08</v>
      </c>
      <c r="T130" s="54">
        <f t="shared" si="13"/>
        <v>2553.8988535825547</v>
      </c>
      <c r="U130" s="54">
        <f t="shared" si="14"/>
        <v>2356.6061682242989</v>
      </c>
      <c r="V130" s="54">
        <f t="shared" si="15"/>
        <v>2112.4279376947038</v>
      </c>
      <c r="W130" s="54">
        <f t="shared" si="16"/>
        <v>2051.582566978193</v>
      </c>
      <c r="X130" s="54">
        <f t="shared" si="17"/>
        <v>214.23692438402716</v>
      </c>
      <c r="Y130" s="69">
        <f t="shared" si="17"/>
        <v>192.03890342679125</v>
      </c>
    </row>
    <row r="131" spans="1:25">
      <c r="A131" s="27" t="s">
        <v>297</v>
      </c>
      <c r="B131" s="28" t="s">
        <v>29</v>
      </c>
      <c r="C131" s="28" t="s">
        <v>74</v>
      </c>
      <c r="D131" s="28">
        <v>77</v>
      </c>
      <c r="E131" s="29">
        <v>78.375</v>
      </c>
      <c r="F131" s="29">
        <f t="shared" si="22"/>
        <v>29.669999999999998</v>
      </c>
      <c r="G131" s="30">
        <f t="shared" si="21"/>
        <v>0.13481631277384565</v>
      </c>
      <c r="H131" s="30">
        <f t="shared" si="12"/>
        <v>0.26558813616447591</v>
      </c>
      <c r="I131" s="28">
        <v>4</v>
      </c>
      <c r="J131" s="28">
        <v>3.88</v>
      </c>
      <c r="K131" s="28">
        <v>21.79</v>
      </c>
      <c r="L131" s="28">
        <v>2</v>
      </c>
      <c r="M131" s="28">
        <v>31.669999999999998</v>
      </c>
      <c r="N131" s="31">
        <v>-22587.929</v>
      </c>
      <c r="O131" s="31">
        <v>225618.92300000001</v>
      </c>
      <c r="P131" s="31">
        <v>25319.793000000001</v>
      </c>
      <c r="Q131" s="31">
        <v>45777.180999999997</v>
      </c>
      <c r="R131" s="31">
        <v>271396.10399999999</v>
      </c>
      <c r="S131" s="31">
        <v>248808.17499999999</v>
      </c>
      <c r="T131" s="31">
        <f t="shared" si="13"/>
        <v>3462.7892057416266</v>
      </c>
      <c r="U131" s="31">
        <f t="shared" si="14"/>
        <v>3139.7296459330141</v>
      </c>
      <c r="V131" s="31">
        <f t="shared" si="15"/>
        <v>2851.5264051036679</v>
      </c>
      <c r="W131" s="31">
        <f t="shared" si="16"/>
        <v>2878.7103413078153</v>
      </c>
      <c r="X131" s="31">
        <f t="shared" si="17"/>
        <v>285.42996781209217</v>
      </c>
      <c r="Y131" s="32">
        <f t="shared" si="17"/>
        <v>259.22967319124251</v>
      </c>
    </row>
    <row r="132" spans="1:25">
      <c r="A132" s="50" t="s">
        <v>297</v>
      </c>
      <c r="B132" s="51" t="s">
        <v>163</v>
      </c>
      <c r="C132" s="51" t="s">
        <v>154</v>
      </c>
      <c r="D132" s="51">
        <v>77</v>
      </c>
      <c r="E132" s="52">
        <v>79.125</v>
      </c>
      <c r="F132" s="52">
        <f t="shared" si="22"/>
        <v>20.599999999999998</v>
      </c>
      <c r="G132" s="53">
        <f t="shared" si="21"/>
        <v>0.49514563106796117</v>
      </c>
      <c r="H132" s="53">
        <f t="shared" si="12"/>
        <v>0.72330097087378642</v>
      </c>
      <c r="I132" s="51">
        <v>10.199999999999999</v>
      </c>
      <c r="J132" s="51">
        <v>4.7</v>
      </c>
      <c r="K132" s="51">
        <v>5.6999999999999993</v>
      </c>
      <c r="L132" s="51">
        <v>1.5</v>
      </c>
      <c r="M132" s="51">
        <v>22.099999999999998</v>
      </c>
      <c r="N132" s="54">
        <v>-31682.710999999999</v>
      </c>
      <c r="O132" s="54">
        <v>140777.26500000001</v>
      </c>
      <c r="P132" s="54">
        <v>9121.5720000000001</v>
      </c>
      <c r="Q132" s="54">
        <v>30314.846000000001</v>
      </c>
      <c r="R132" s="54">
        <v>171092.111</v>
      </c>
      <c r="S132" s="54">
        <v>139409.4</v>
      </c>
      <c r="T132" s="54">
        <f t="shared" si="13"/>
        <v>2162.3015608214851</v>
      </c>
      <c r="U132" s="54">
        <f t="shared" si="14"/>
        <v>2047.0210300157976</v>
      </c>
      <c r="V132" s="54">
        <f t="shared" si="15"/>
        <v>1646.6076208530806</v>
      </c>
      <c r="W132" s="54">
        <f t="shared" si="16"/>
        <v>1779.1755450236969</v>
      </c>
      <c r="X132" s="54">
        <f t="shared" si="17"/>
        <v>186.09282091052705</v>
      </c>
      <c r="Y132" s="69">
        <f t="shared" si="17"/>
        <v>149.69160189573461</v>
      </c>
    </row>
    <row r="133" spans="1:25">
      <c r="A133" s="27" t="s">
        <v>297</v>
      </c>
      <c r="B133" s="28" t="s">
        <v>29</v>
      </c>
      <c r="C133" s="28" t="s">
        <v>58</v>
      </c>
      <c r="D133" s="28">
        <v>78</v>
      </c>
      <c r="E133" s="29">
        <v>80</v>
      </c>
      <c r="F133" s="29">
        <f t="shared" si="22"/>
        <v>26.63</v>
      </c>
      <c r="G133" s="30">
        <f t="shared" si="21"/>
        <v>0.15020653398422831</v>
      </c>
      <c r="H133" s="30">
        <f t="shared" si="12"/>
        <v>0.55388659406684193</v>
      </c>
      <c r="I133" s="28">
        <v>4</v>
      </c>
      <c r="J133" s="28">
        <v>10.75</v>
      </c>
      <c r="K133" s="28">
        <v>11.879999999999999</v>
      </c>
      <c r="L133" s="28">
        <v>0.63</v>
      </c>
      <c r="M133" s="28">
        <v>27.259999999999998</v>
      </c>
      <c r="N133" s="31">
        <v>-26273.63</v>
      </c>
      <c r="O133" s="31">
        <v>206999.91500000001</v>
      </c>
      <c r="P133" s="31">
        <v>20552.969000000001</v>
      </c>
      <c r="Q133" s="31">
        <v>57516.44</v>
      </c>
      <c r="R133" s="31">
        <v>264516.35499999998</v>
      </c>
      <c r="S133" s="31">
        <v>238242.72500000001</v>
      </c>
      <c r="T133" s="31">
        <f t="shared" si="13"/>
        <v>3306.4544374999996</v>
      </c>
      <c r="U133" s="31">
        <f t="shared" si="14"/>
        <v>3049.5423249999994</v>
      </c>
      <c r="V133" s="31">
        <f t="shared" si="15"/>
        <v>2721.1219499999997</v>
      </c>
      <c r="W133" s="31">
        <f t="shared" si="16"/>
        <v>2587.4989375</v>
      </c>
      <c r="X133" s="31">
        <f t="shared" si="17"/>
        <v>277.23112045454542</v>
      </c>
      <c r="Y133" s="32">
        <f t="shared" si="17"/>
        <v>247.37472272727271</v>
      </c>
    </row>
    <row r="134" spans="1:25">
      <c r="A134" s="50" t="s">
        <v>297</v>
      </c>
      <c r="B134" s="51" t="s">
        <v>29</v>
      </c>
      <c r="C134" s="51" t="s">
        <v>71</v>
      </c>
      <c r="D134" s="51">
        <v>78</v>
      </c>
      <c r="E134" s="52">
        <v>81.375</v>
      </c>
      <c r="F134" s="52">
        <f t="shared" si="22"/>
        <v>22.740000000000002</v>
      </c>
      <c r="G134" s="53">
        <f t="shared" si="21"/>
        <v>0.38346525945470539</v>
      </c>
      <c r="H134" s="53">
        <f t="shared" si="12"/>
        <v>0.42744063324538256</v>
      </c>
      <c r="I134" s="51">
        <v>8.7200000000000006</v>
      </c>
      <c r="J134" s="51">
        <v>1</v>
      </c>
      <c r="K134" s="51">
        <v>13.02</v>
      </c>
      <c r="L134" s="51">
        <v>1</v>
      </c>
      <c r="M134" s="51">
        <v>23.740000000000002</v>
      </c>
      <c r="N134" s="54">
        <v>-21461.690999999999</v>
      </c>
      <c r="O134" s="54">
        <v>180176.742</v>
      </c>
      <c r="P134" s="54">
        <v>16872.934000000001</v>
      </c>
      <c r="Q134" s="54">
        <v>39847.271999999997</v>
      </c>
      <c r="R134" s="54">
        <v>220024.014</v>
      </c>
      <c r="S134" s="54">
        <v>198562.323</v>
      </c>
      <c r="T134" s="54">
        <f t="shared" si="13"/>
        <v>2703.8281290322579</v>
      </c>
      <c r="U134" s="54">
        <f t="shared" si="14"/>
        <v>2496.4802457757296</v>
      </c>
      <c r="V134" s="54">
        <f t="shared" si="15"/>
        <v>2232.7421075268817</v>
      </c>
      <c r="W134" s="54">
        <f t="shared" si="16"/>
        <v>2214.1535115207371</v>
      </c>
      <c r="X134" s="54">
        <f t="shared" si="17"/>
        <v>226.95274961597542</v>
      </c>
      <c r="Y134" s="69">
        <f t="shared" si="17"/>
        <v>202.97655522971652</v>
      </c>
    </row>
    <row r="135" spans="1:25">
      <c r="A135" s="27" t="s">
        <v>297</v>
      </c>
      <c r="B135" s="28" t="s">
        <v>29</v>
      </c>
      <c r="C135" s="28" t="s">
        <v>92</v>
      </c>
      <c r="D135" s="28">
        <v>78</v>
      </c>
      <c r="E135" s="29">
        <v>81.125</v>
      </c>
      <c r="F135" s="29">
        <f t="shared" si="22"/>
        <v>19.829999999999998</v>
      </c>
      <c r="G135" s="30">
        <f t="shared" si="21"/>
        <v>0.34694906707009582</v>
      </c>
      <c r="H135" s="30">
        <f t="shared" si="12"/>
        <v>0.45789208270297532</v>
      </c>
      <c r="I135" s="28">
        <v>6.88</v>
      </c>
      <c r="J135" s="28">
        <v>2.2000000000000002</v>
      </c>
      <c r="K135" s="28">
        <v>10.75</v>
      </c>
      <c r="L135" s="28">
        <v>1.88</v>
      </c>
      <c r="M135" s="28">
        <v>21.709999999999997</v>
      </c>
      <c r="N135" s="31">
        <v>-21761.567999999999</v>
      </c>
      <c r="O135" s="31">
        <v>175928.64199999999</v>
      </c>
      <c r="P135" s="31">
        <v>14273.326999999999</v>
      </c>
      <c r="Q135" s="31">
        <v>33470.059000000001</v>
      </c>
      <c r="R135" s="31">
        <v>209398.701</v>
      </c>
      <c r="S135" s="31">
        <v>187637.133</v>
      </c>
      <c r="T135" s="31">
        <f t="shared" si="13"/>
        <v>2581.1858366718029</v>
      </c>
      <c r="U135" s="31">
        <f t="shared" si="14"/>
        <v>2405.2434391371344</v>
      </c>
      <c r="V135" s="31">
        <f t="shared" si="15"/>
        <v>2136.9960677966105</v>
      </c>
      <c r="W135" s="31">
        <f t="shared" si="16"/>
        <v>2168.6119198767333</v>
      </c>
      <c r="X135" s="31">
        <f t="shared" si="17"/>
        <v>218.65849446701222</v>
      </c>
      <c r="Y135" s="32">
        <f t="shared" si="17"/>
        <v>194.27236979969186</v>
      </c>
    </row>
    <row r="136" spans="1:25">
      <c r="A136" s="50" t="s">
        <v>297</v>
      </c>
      <c r="B136" s="51" t="s">
        <v>127</v>
      </c>
      <c r="C136" s="51" t="s">
        <v>128</v>
      </c>
      <c r="D136" s="51">
        <v>78</v>
      </c>
      <c r="E136" s="52">
        <v>77.125</v>
      </c>
      <c r="F136" s="52">
        <f t="shared" si="22"/>
        <v>22.439999999999998</v>
      </c>
      <c r="G136" s="53">
        <f t="shared" si="21"/>
        <v>0.303475935828877</v>
      </c>
      <c r="H136" s="53">
        <f t="shared" si="12"/>
        <v>0.46969696969696972</v>
      </c>
      <c r="I136" s="51">
        <v>6.81</v>
      </c>
      <c r="J136" s="51">
        <v>3.73</v>
      </c>
      <c r="K136" s="51">
        <v>11.9</v>
      </c>
      <c r="L136" s="51">
        <v>1</v>
      </c>
      <c r="M136" s="51">
        <v>23.439999999999998</v>
      </c>
      <c r="N136" s="54">
        <v>-28961.233</v>
      </c>
      <c r="O136" s="54">
        <v>172691.856</v>
      </c>
      <c r="P136" s="54">
        <v>13829.4</v>
      </c>
      <c r="Q136" s="54">
        <v>34502.063999999998</v>
      </c>
      <c r="R136" s="54">
        <v>207193.92</v>
      </c>
      <c r="S136" s="54">
        <v>178232.68700000001</v>
      </c>
      <c r="T136" s="54">
        <f t="shared" si="13"/>
        <v>2686.4689789303079</v>
      </c>
      <c r="U136" s="54">
        <f t="shared" si="14"/>
        <v>2507.1574716369532</v>
      </c>
      <c r="V136" s="54">
        <f t="shared" si="15"/>
        <v>2131.6471572123178</v>
      </c>
      <c r="W136" s="54">
        <f t="shared" si="16"/>
        <v>2239.11644732577</v>
      </c>
      <c r="X136" s="54">
        <f t="shared" si="17"/>
        <v>227.9234065124503</v>
      </c>
      <c r="Y136" s="69">
        <f t="shared" si="17"/>
        <v>193.7861052011198</v>
      </c>
    </row>
    <row r="137" spans="1:25">
      <c r="A137" s="27" t="s">
        <v>297</v>
      </c>
      <c r="B137" s="28" t="s">
        <v>127</v>
      </c>
      <c r="C137" s="28" t="s">
        <v>129</v>
      </c>
      <c r="D137" s="28">
        <v>78</v>
      </c>
      <c r="E137" s="29">
        <v>80.125</v>
      </c>
      <c r="F137" s="29">
        <f t="shared" si="22"/>
        <v>24.75</v>
      </c>
      <c r="G137" s="30">
        <f t="shared" si="21"/>
        <v>0.24444444444444444</v>
      </c>
      <c r="H137" s="30">
        <f t="shared" ref="H137:H201" si="23">+(I137+J137)/F137</f>
        <v>0.4719191919191919</v>
      </c>
      <c r="I137" s="28">
        <v>6.05</v>
      </c>
      <c r="J137" s="28">
        <v>5.629999999999999</v>
      </c>
      <c r="K137" s="28">
        <v>13.069999999999999</v>
      </c>
      <c r="L137" s="28">
        <v>0</v>
      </c>
      <c r="M137" s="28">
        <v>24.75</v>
      </c>
      <c r="N137" s="31">
        <v>-30361.399000000001</v>
      </c>
      <c r="O137" s="31">
        <v>170172.35699999999</v>
      </c>
      <c r="P137" s="31">
        <v>18084.599999999999</v>
      </c>
      <c r="Q137" s="31">
        <v>47502.504999999997</v>
      </c>
      <c r="R137" s="31">
        <v>217674.86199999999</v>
      </c>
      <c r="S137" s="31">
        <v>187313.46299999999</v>
      </c>
      <c r="T137" s="31">
        <f t="shared" si="13"/>
        <v>2716.690945397816</v>
      </c>
      <c r="U137" s="31">
        <f t="shared" si="14"/>
        <v>2490.9861092043679</v>
      </c>
      <c r="V137" s="31">
        <f t="shared" si="15"/>
        <v>2112.0606926677065</v>
      </c>
      <c r="W137" s="31">
        <f t="shared" si="16"/>
        <v>2123.8359687987518</v>
      </c>
      <c r="X137" s="31">
        <f t="shared" si="17"/>
        <v>226.45328265494254</v>
      </c>
      <c r="Y137" s="32">
        <f t="shared" si="17"/>
        <v>192.00551751524605</v>
      </c>
    </row>
    <row r="138" spans="1:25">
      <c r="A138" s="50" t="s">
        <v>297</v>
      </c>
      <c r="B138" s="51" t="s">
        <v>144</v>
      </c>
      <c r="C138" s="51" t="s">
        <v>147</v>
      </c>
      <c r="D138" s="51">
        <v>78</v>
      </c>
      <c r="E138" s="52">
        <v>79.875</v>
      </c>
      <c r="F138" s="52">
        <f t="shared" si="22"/>
        <v>27.04</v>
      </c>
      <c r="G138" s="53">
        <f t="shared" si="21"/>
        <v>0.23409763313609469</v>
      </c>
      <c r="H138" s="53">
        <f t="shared" si="23"/>
        <v>0.50702662721893499</v>
      </c>
      <c r="I138" s="51">
        <v>6.33</v>
      </c>
      <c r="J138" s="51">
        <v>7.38</v>
      </c>
      <c r="K138" s="51">
        <v>13.33</v>
      </c>
      <c r="L138" s="51">
        <v>1.75</v>
      </c>
      <c r="M138" s="51">
        <v>28.79</v>
      </c>
      <c r="N138" s="54">
        <v>-29434.992999999999</v>
      </c>
      <c r="O138" s="54">
        <v>180001.44099999999</v>
      </c>
      <c r="P138" s="54">
        <v>28135.439999999999</v>
      </c>
      <c r="Q138" s="54">
        <v>50987.322999999997</v>
      </c>
      <c r="R138" s="54">
        <v>230988.764</v>
      </c>
      <c r="S138" s="54">
        <v>201553.77100000001</v>
      </c>
      <c r="T138" s="54">
        <f t="shared" ref="T138:T201" si="24">+R138/E138</f>
        <v>2891.8781095461659</v>
      </c>
      <c r="U138" s="54">
        <f t="shared" si="14"/>
        <v>2539.6347292644755</v>
      </c>
      <c r="V138" s="54">
        <f t="shared" si="15"/>
        <v>2171.1215148669799</v>
      </c>
      <c r="W138" s="54">
        <f t="shared" si="16"/>
        <v>2253.5391674491393</v>
      </c>
      <c r="X138" s="54">
        <f t="shared" si="17"/>
        <v>230.87588447858869</v>
      </c>
      <c r="Y138" s="69">
        <f t="shared" si="17"/>
        <v>197.37468316972544</v>
      </c>
    </row>
    <row r="139" spans="1:25">
      <c r="A139" s="27" t="s">
        <v>297</v>
      </c>
      <c r="B139" s="28" t="s">
        <v>144</v>
      </c>
      <c r="C139" s="28" t="s">
        <v>152</v>
      </c>
      <c r="D139" s="28">
        <v>78</v>
      </c>
      <c r="E139" s="29">
        <v>80.125</v>
      </c>
      <c r="F139" s="29">
        <f t="shared" si="22"/>
        <v>18.850000000000001</v>
      </c>
      <c r="G139" s="30">
        <f t="shared" si="21"/>
        <v>0.21379310344827587</v>
      </c>
      <c r="H139" s="30">
        <f t="shared" si="23"/>
        <v>0.61220159151193621</v>
      </c>
      <c r="I139" s="28">
        <v>4.03</v>
      </c>
      <c r="J139" s="28">
        <v>7.51</v>
      </c>
      <c r="K139" s="28">
        <v>7.3100000000000005</v>
      </c>
      <c r="L139" s="28">
        <v>1.95</v>
      </c>
      <c r="M139" s="28">
        <v>20.8</v>
      </c>
      <c r="N139" s="31">
        <v>-29404.407999999999</v>
      </c>
      <c r="O139" s="31">
        <v>158626.837</v>
      </c>
      <c r="P139" s="31">
        <v>18996.419999999998</v>
      </c>
      <c r="Q139" s="31">
        <v>42857.845999999998</v>
      </c>
      <c r="R139" s="31">
        <v>201484.68299999999</v>
      </c>
      <c r="S139" s="31">
        <v>172080.27499999999</v>
      </c>
      <c r="T139" s="31">
        <f t="shared" si="24"/>
        <v>2514.6294290171604</v>
      </c>
      <c r="U139" s="31">
        <f t="shared" si="14"/>
        <v>2277.5446240249607</v>
      </c>
      <c r="V139" s="31">
        <f t="shared" si="15"/>
        <v>1910.5629329173164</v>
      </c>
      <c r="W139" s="31">
        <f t="shared" si="16"/>
        <v>1979.7421154446179</v>
      </c>
      <c r="X139" s="31">
        <f t="shared" si="17"/>
        <v>207.04951127499643</v>
      </c>
      <c r="Y139" s="32">
        <f t="shared" si="17"/>
        <v>173.68753935611969</v>
      </c>
    </row>
    <row r="140" spans="1:25">
      <c r="A140" s="50" t="s">
        <v>297</v>
      </c>
      <c r="B140" s="51" t="s">
        <v>153</v>
      </c>
      <c r="C140" s="51" t="s">
        <v>157</v>
      </c>
      <c r="D140" s="51">
        <v>78</v>
      </c>
      <c r="E140" s="52">
        <v>78.75</v>
      </c>
      <c r="F140" s="52">
        <f t="shared" si="22"/>
        <v>21.42</v>
      </c>
      <c r="G140" s="53">
        <f t="shared" si="21"/>
        <v>0.49393090569561154</v>
      </c>
      <c r="H140" s="53">
        <f t="shared" si="23"/>
        <v>0.62511671335200747</v>
      </c>
      <c r="I140" s="51">
        <v>10.58</v>
      </c>
      <c r="J140" s="51">
        <v>2.81</v>
      </c>
      <c r="K140" s="51">
        <v>8.0299999999999994</v>
      </c>
      <c r="L140" s="51">
        <v>1.72</v>
      </c>
      <c r="M140" s="51">
        <v>23.14</v>
      </c>
      <c r="N140" s="54">
        <v>-30530.748</v>
      </c>
      <c r="O140" s="54">
        <v>171602.46599999999</v>
      </c>
      <c r="P140" s="54">
        <v>9301.2240000000002</v>
      </c>
      <c r="Q140" s="54">
        <v>30516.819</v>
      </c>
      <c r="R140" s="54">
        <v>202119.285</v>
      </c>
      <c r="S140" s="54">
        <v>171588.53700000001</v>
      </c>
      <c r="T140" s="54">
        <f t="shared" si="24"/>
        <v>2566.5940952380952</v>
      </c>
      <c r="U140" s="54">
        <f t="shared" ref="U140:U205" si="25">+(R140-P140)/E140</f>
        <v>2448.4833142857146</v>
      </c>
      <c r="V140" s="54">
        <f t="shared" ref="V140:V205" si="26">+(S140-P140)/E140</f>
        <v>2060.7912761904763</v>
      </c>
      <c r="W140" s="54">
        <f t="shared" ref="W140:W205" si="27">+O140/E140</f>
        <v>2179.0789333333332</v>
      </c>
      <c r="X140" s="54">
        <f t="shared" ref="X140:Y205" si="28">+U140/$X$1</f>
        <v>222.58939220779223</v>
      </c>
      <c r="Y140" s="69">
        <f t="shared" si="28"/>
        <v>187.34466147186149</v>
      </c>
    </row>
    <row r="141" spans="1:25">
      <c r="A141" s="27" t="s">
        <v>297</v>
      </c>
      <c r="B141" s="28" t="s">
        <v>29</v>
      </c>
      <c r="C141" s="28" t="s">
        <v>61</v>
      </c>
      <c r="D141" s="28">
        <v>79</v>
      </c>
      <c r="E141" s="29">
        <v>82.875</v>
      </c>
      <c r="F141" s="29">
        <f t="shared" si="22"/>
        <v>21.15</v>
      </c>
      <c r="G141" s="30">
        <f t="shared" si="21"/>
        <v>0.37257683215130027</v>
      </c>
      <c r="H141" s="30">
        <f t="shared" si="23"/>
        <v>0.4553191489361702</v>
      </c>
      <c r="I141" s="28">
        <v>7.88</v>
      </c>
      <c r="J141" s="28">
        <v>1.75</v>
      </c>
      <c r="K141" s="28">
        <v>11.52</v>
      </c>
      <c r="L141" s="28">
        <v>0</v>
      </c>
      <c r="M141" s="28">
        <v>21.15</v>
      </c>
      <c r="N141" s="31">
        <v>-19885.099999999999</v>
      </c>
      <c r="O141" s="31">
        <v>157005.201</v>
      </c>
      <c r="P141" s="31">
        <v>16589.032999999999</v>
      </c>
      <c r="Q141" s="31">
        <v>47215.55</v>
      </c>
      <c r="R141" s="31">
        <v>204220.75099999999</v>
      </c>
      <c r="S141" s="31">
        <v>184335.65100000001</v>
      </c>
      <c r="T141" s="31">
        <f t="shared" si="24"/>
        <v>2464.2021236802411</v>
      </c>
      <c r="U141" s="31">
        <f t="shared" si="25"/>
        <v>2264.0327963800905</v>
      </c>
      <c r="V141" s="31">
        <f t="shared" si="26"/>
        <v>2024.0919215686276</v>
      </c>
      <c r="W141" s="31">
        <f t="shared" si="27"/>
        <v>1894.4820633484162</v>
      </c>
      <c r="X141" s="31">
        <f t="shared" si="28"/>
        <v>205.82116330728095</v>
      </c>
      <c r="Y141" s="32">
        <f t="shared" si="28"/>
        <v>184.00835650623887</v>
      </c>
    </row>
    <row r="142" spans="1:25">
      <c r="A142" s="60" t="s">
        <v>297</v>
      </c>
      <c r="B142" s="60" t="s">
        <v>144</v>
      </c>
      <c r="C142" s="60" t="s">
        <v>145</v>
      </c>
      <c r="D142" s="60">
        <v>73</v>
      </c>
      <c r="E142" s="61">
        <v>77.25</v>
      </c>
      <c r="F142" s="61">
        <f t="shared" si="22"/>
        <v>20.880000000000003</v>
      </c>
      <c r="G142" s="62">
        <f t="shared" si="21"/>
        <v>5.5555555555555546E-2</v>
      </c>
      <c r="H142" s="62">
        <f t="shared" si="23"/>
        <v>0.21216475095785436</v>
      </c>
      <c r="I142" s="60">
        <v>1.1599999999999999</v>
      </c>
      <c r="J142" s="60">
        <v>3.27</v>
      </c>
      <c r="K142" s="60">
        <v>16.450000000000003</v>
      </c>
      <c r="L142" s="60">
        <v>0.3</v>
      </c>
      <c r="M142" s="60">
        <v>21.180000000000003</v>
      </c>
      <c r="N142" s="63">
        <v>-9891.5348400000003</v>
      </c>
      <c r="O142" s="63">
        <v>81933.489660000007</v>
      </c>
      <c r="P142" s="63">
        <v>86714.32044000001</v>
      </c>
      <c r="Q142" s="63">
        <v>56296.32228</v>
      </c>
      <c r="R142" s="63">
        <v>168647.8101</v>
      </c>
      <c r="S142" s="63">
        <v>158756.27525999999</v>
      </c>
      <c r="T142" s="54">
        <f t="shared" si="24"/>
        <v>2183.1431728155339</v>
      </c>
      <c r="U142" s="63">
        <f t="shared" si="25"/>
        <v>1060.6276978640776</v>
      </c>
      <c r="V142" s="63">
        <f t="shared" si="26"/>
        <v>932.5819394174755</v>
      </c>
      <c r="W142" s="63">
        <f t="shared" si="27"/>
        <v>1060.6276978640778</v>
      </c>
      <c r="X142" s="63">
        <f t="shared" si="28"/>
        <v>96.420699805825237</v>
      </c>
      <c r="Y142" s="63">
        <f t="shared" si="28"/>
        <v>84.780176310679593</v>
      </c>
    </row>
    <row r="143" spans="1:25">
      <c r="A143" s="27" t="s">
        <v>297</v>
      </c>
      <c r="B143" s="28" t="s">
        <v>214</v>
      </c>
      <c r="C143" s="28" t="s">
        <v>215</v>
      </c>
      <c r="D143" s="28">
        <v>79</v>
      </c>
      <c r="E143" s="29">
        <v>77</v>
      </c>
      <c r="F143" s="29">
        <f t="shared" si="22"/>
        <v>21.92</v>
      </c>
      <c r="G143" s="30">
        <f t="shared" si="21"/>
        <v>0.41058394160583939</v>
      </c>
      <c r="H143" s="30">
        <f t="shared" si="23"/>
        <v>0.61268248175182471</v>
      </c>
      <c r="I143" s="28">
        <v>9</v>
      </c>
      <c r="J143" s="28">
        <v>4.43</v>
      </c>
      <c r="K143" s="28">
        <v>8.49</v>
      </c>
      <c r="L143" s="28">
        <v>2.5</v>
      </c>
      <c r="M143" s="28">
        <v>24.42</v>
      </c>
      <c r="N143" s="31">
        <v>-37172.389000000003</v>
      </c>
      <c r="O143" s="31">
        <v>173741.742</v>
      </c>
      <c r="P143" s="31">
        <v>18527.491999999998</v>
      </c>
      <c r="Q143" s="31">
        <v>39878.663</v>
      </c>
      <c r="R143" s="31">
        <v>213620.405</v>
      </c>
      <c r="S143" s="31">
        <v>176448.016</v>
      </c>
      <c r="T143" s="31">
        <f t="shared" si="24"/>
        <v>2774.2909740259738</v>
      </c>
      <c r="U143" s="31">
        <f t="shared" si="25"/>
        <v>2533.6741948051949</v>
      </c>
      <c r="V143" s="31">
        <f t="shared" si="26"/>
        <v>2050.9158961038961</v>
      </c>
      <c r="W143" s="31">
        <f t="shared" si="27"/>
        <v>2256.3862597402599</v>
      </c>
      <c r="X143" s="31">
        <f t="shared" si="28"/>
        <v>230.33401770956317</v>
      </c>
      <c r="Y143" s="32">
        <f t="shared" si="28"/>
        <v>186.44689964580874</v>
      </c>
    </row>
    <row r="144" spans="1:25">
      <c r="A144" s="50" t="s">
        <v>297</v>
      </c>
      <c r="B144" s="51" t="s">
        <v>94</v>
      </c>
      <c r="C144" s="51" t="s">
        <v>97</v>
      </c>
      <c r="D144" s="51">
        <v>80</v>
      </c>
      <c r="E144" s="52">
        <v>79.875</v>
      </c>
      <c r="F144" s="52">
        <f t="shared" si="22"/>
        <v>22.939999999999998</v>
      </c>
      <c r="G144" s="53">
        <f t="shared" si="21"/>
        <v>0.29555361813426329</v>
      </c>
      <c r="H144" s="53">
        <f t="shared" si="23"/>
        <v>0.48299912816041846</v>
      </c>
      <c r="I144" s="51">
        <v>6.7799999999999994</v>
      </c>
      <c r="J144" s="51">
        <v>4.3</v>
      </c>
      <c r="K144" s="51">
        <v>11.86</v>
      </c>
      <c r="L144" s="51">
        <v>2.25</v>
      </c>
      <c r="M144" s="51">
        <v>25.189999999999998</v>
      </c>
      <c r="N144" s="54">
        <v>-29646.513999999999</v>
      </c>
      <c r="O144" s="54">
        <v>195491.92</v>
      </c>
      <c r="P144" s="54">
        <v>16769.22</v>
      </c>
      <c r="Q144" s="54">
        <v>37880.561999999998</v>
      </c>
      <c r="R144" s="54">
        <v>233372.48199999999</v>
      </c>
      <c r="S144" s="54">
        <v>203725.96799999999</v>
      </c>
      <c r="T144" s="54">
        <f t="shared" si="24"/>
        <v>2921.7212143974962</v>
      </c>
      <c r="U144" s="54">
        <f t="shared" si="25"/>
        <v>2711.7779280125196</v>
      </c>
      <c r="V144" s="54">
        <f t="shared" si="26"/>
        <v>2340.6165633802816</v>
      </c>
      <c r="W144" s="54">
        <f t="shared" si="27"/>
        <v>2447.473176838811</v>
      </c>
      <c r="X144" s="54">
        <f t="shared" si="28"/>
        <v>246.52526618295633</v>
      </c>
      <c r="Y144" s="69">
        <f t="shared" si="28"/>
        <v>212.78332394366197</v>
      </c>
    </row>
    <row r="145" spans="1:25">
      <c r="A145" s="27" t="s">
        <v>297</v>
      </c>
      <c r="B145" s="28" t="s">
        <v>94</v>
      </c>
      <c r="C145" s="28" t="s">
        <v>100</v>
      </c>
      <c r="D145" s="28">
        <v>80</v>
      </c>
      <c r="E145" s="29">
        <v>80.875</v>
      </c>
      <c r="F145" s="29">
        <f t="shared" si="22"/>
        <v>21.979999999999997</v>
      </c>
      <c r="G145" s="30">
        <f t="shared" si="21"/>
        <v>0.43039126478616924</v>
      </c>
      <c r="H145" s="30">
        <f t="shared" si="23"/>
        <v>0.53503184713375795</v>
      </c>
      <c r="I145" s="28">
        <v>9.4599999999999991</v>
      </c>
      <c r="J145" s="28">
        <v>2.2999999999999998</v>
      </c>
      <c r="K145" s="28">
        <v>10.220000000000001</v>
      </c>
      <c r="L145" s="28">
        <v>1.6</v>
      </c>
      <c r="M145" s="28">
        <v>23.58</v>
      </c>
      <c r="N145" s="31">
        <v>-32955.178</v>
      </c>
      <c r="O145" s="31">
        <v>186277.527</v>
      </c>
      <c r="P145" s="31">
        <v>18169.788</v>
      </c>
      <c r="Q145" s="31">
        <v>42692.398000000001</v>
      </c>
      <c r="R145" s="31">
        <v>228969.92499999999</v>
      </c>
      <c r="S145" s="31">
        <v>196014.747</v>
      </c>
      <c r="T145" s="31">
        <f t="shared" si="24"/>
        <v>2831.1582689335391</v>
      </c>
      <c r="U145" s="31">
        <f t="shared" si="25"/>
        <v>2606.4931931993815</v>
      </c>
      <c r="V145" s="31">
        <f t="shared" si="26"/>
        <v>2199.0103122102009</v>
      </c>
      <c r="W145" s="31">
        <f t="shared" si="27"/>
        <v>2303.2769953632151</v>
      </c>
      <c r="X145" s="31">
        <f t="shared" si="28"/>
        <v>236.95392665448924</v>
      </c>
      <c r="Y145" s="32">
        <f t="shared" si="28"/>
        <v>199.91002838274554</v>
      </c>
    </row>
    <row r="146" spans="1:25">
      <c r="A146" s="50" t="s">
        <v>297</v>
      </c>
      <c r="B146" s="51" t="s">
        <v>116</v>
      </c>
      <c r="C146" s="51" t="s">
        <v>118</v>
      </c>
      <c r="D146" s="51">
        <v>80</v>
      </c>
      <c r="E146" s="52">
        <v>80.125</v>
      </c>
      <c r="F146" s="52">
        <f t="shared" si="22"/>
        <v>21.33</v>
      </c>
      <c r="G146" s="53">
        <f t="shared" si="21"/>
        <v>0.17252695733708392</v>
      </c>
      <c r="H146" s="53">
        <f t="shared" si="23"/>
        <v>0.33755274261603374</v>
      </c>
      <c r="I146" s="51">
        <v>3.6799999999999997</v>
      </c>
      <c r="J146" s="51">
        <v>3.52</v>
      </c>
      <c r="K146" s="51">
        <v>14.129999999999999</v>
      </c>
      <c r="L146" s="51">
        <v>2</v>
      </c>
      <c r="M146" s="51">
        <v>23.33</v>
      </c>
      <c r="N146" s="54">
        <v>-36208.258999999998</v>
      </c>
      <c r="O146" s="54">
        <v>167636.538</v>
      </c>
      <c r="P146" s="54">
        <v>18533.892</v>
      </c>
      <c r="Q146" s="54">
        <v>43047.788999999997</v>
      </c>
      <c r="R146" s="54">
        <v>210684.32699999999</v>
      </c>
      <c r="S146" s="54">
        <v>174476.068</v>
      </c>
      <c r="T146" s="54">
        <f t="shared" si="24"/>
        <v>2629.4455787831512</v>
      </c>
      <c r="U146" s="54">
        <f t="shared" si="25"/>
        <v>2398.1333541341655</v>
      </c>
      <c r="V146" s="54">
        <f t="shared" si="26"/>
        <v>1946.2362059282373</v>
      </c>
      <c r="W146" s="54">
        <f t="shared" si="27"/>
        <v>2092.1876817472698</v>
      </c>
      <c r="X146" s="54">
        <f t="shared" si="28"/>
        <v>218.01212310310595</v>
      </c>
      <c r="Y146" s="69">
        <f t="shared" si="28"/>
        <v>176.93056417529431</v>
      </c>
    </row>
    <row r="147" spans="1:25">
      <c r="A147" s="27" t="s">
        <v>297</v>
      </c>
      <c r="B147" s="28" t="s">
        <v>144</v>
      </c>
      <c r="C147" s="28" t="s">
        <v>146</v>
      </c>
      <c r="D147" s="28">
        <v>80</v>
      </c>
      <c r="E147" s="29">
        <v>81.375</v>
      </c>
      <c r="F147" s="29">
        <f t="shared" si="22"/>
        <v>21.009999999999998</v>
      </c>
      <c r="G147" s="30">
        <f t="shared" si="21"/>
        <v>0.21037601142313186</v>
      </c>
      <c r="H147" s="30">
        <f t="shared" si="23"/>
        <v>0.56258924321751558</v>
      </c>
      <c r="I147" s="28">
        <v>4.42</v>
      </c>
      <c r="J147" s="28">
        <v>7.4</v>
      </c>
      <c r="K147" s="28">
        <v>9.19</v>
      </c>
      <c r="L147" s="28">
        <v>1.63</v>
      </c>
      <c r="M147" s="28">
        <v>22.639999999999997</v>
      </c>
      <c r="N147" s="31">
        <v>-27618.778999999999</v>
      </c>
      <c r="O147" s="31">
        <v>165263.79399999999</v>
      </c>
      <c r="P147" s="31">
        <v>18100.403999999999</v>
      </c>
      <c r="Q147" s="31">
        <v>45437.665000000001</v>
      </c>
      <c r="R147" s="31">
        <v>210701.459</v>
      </c>
      <c r="S147" s="31">
        <v>183082.68</v>
      </c>
      <c r="T147" s="31">
        <f t="shared" si="24"/>
        <v>2589.2652411674349</v>
      </c>
      <c r="U147" s="31">
        <f t="shared" si="25"/>
        <v>2366.8332411674346</v>
      </c>
      <c r="V147" s="31">
        <f t="shared" si="26"/>
        <v>2027.4319631336402</v>
      </c>
      <c r="W147" s="31">
        <f t="shared" si="27"/>
        <v>2030.8914777265745</v>
      </c>
      <c r="X147" s="31">
        <f t="shared" si="28"/>
        <v>215.16665828794859</v>
      </c>
      <c r="Y147" s="32">
        <f t="shared" si="28"/>
        <v>184.31199664851275</v>
      </c>
    </row>
    <row r="148" spans="1:25">
      <c r="A148" s="50" t="s">
        <v>297</v>
      </c>
      <c r="B148" s="51" t="s">
        <v>29</v>
      </c>
      <c r="C148" s="51" t="s">
        <v>31</v>
      </c>
      <c r="D148" s="51">
        <v>81</v>
      </c>
      <c r="E148" s="52">
        <v>83.5</v>
      </c>
      <c r="F148" s="52">
        <f t="shared" si="22"/>
        <v>25.5</v>
      </c>
      <c r="G148" s="53">
        <f t="shared" si="21"/>
        <v>0.34313725490196079</v>
      </c>
      <c r="H148" s="53">
        <f t="shared" si="23"/>
        <v>0.45843137254901961</v>
      </c>
      <c r="I148" s="51">
        <v>8.75</v>
      </c>
      <c r="J148" s="51">
        <v>2.94</v>
      </c>
      <c r="K148" s="51">
        <v>13.809999999999999</v>
      </c>
      <c r="L148" s="51">
        <v>0</v>
      </c>
      <c r="M148" s="51">
        <v>25.5</v>
      </c>
      <c r="N148" s="54">
        <v>-22646.232</v>
      </c>
      <c r="O148" s="54">
        <v>181467.05900000001</v>
      </c>
      <c r="P148" s="54">
        <v>29541.825000000001</v>
      </c>
      <c r="Q148" s="54">
        <v>58771.616999999998</v>
      </c>
      <c r="R148" s="54">
        <v>240238.67600000001</v>
      </c>
      <c r="S148" s="54">
        <v>217592.44399999999</v>
      </c>
      <c r="T148" s="54">
        <f t="shared" si="24"/>
        <v>2877.1098922155688</v>
      </c>
      <c r="U148" s="54">
        <f t="shared" si="25"/>
        <v>2523.3155808383235</v>
      </c>
      <c r="V148" s="54">
        <f t="shared" si="26"/>
        <v>2252.1032215568857</v>
      </c>
      <c r="W148" s="54">
        <f t="shared" si="27"/>
        <v>2173.2581916167665</v>
      </c>
      <c r="X148" s="54">
        <f t="shared" si="28"/>
        <v>229.39232553075669</v>
      </c>
      <c r="Y148" s="69">
        <f t="shared" si="28"/>
        <v>204.73665650517142</v>
      </c>
    </row>
    <row r="149" spans="1:25">
      <c r="A149" s="27" t="s">
        <v>297</v>
      </c>
      <c r="B149" s="28" t="s">
        <v>29</v>
      </c>
      <c r="C149" s="28" t="s">
        <v>75</v>
      </c>
      <c r="D149" s="28">
        <v>81</v>
      </c>
      <c r="E149" s="29">
        <v>83.875</v>
      </c>
      <c r="F149" s="29">
        <f t="shared" si="22"/>
        <v>21.85</v>
      </c>
      <c r="G149" s="30">
        <f t="shared" si="21"/>
        <v>0.13729977116704806</v>
      </c>
      <c r="H149" s="30">
        <f t="shared" si="23"/>
        <v>0.50114416475972534</v>
      </c>
      <c r="I149" s="28">
        <v>3</v>
      </c>
      <c r="J149" s="28">
        <v>7.9499999999999993</v>
      </c>
      <c r="K149" s="28">
        <v>10.9</v>
      </c>
      <c r="L149" s="28">
        <v>0</v>
      </c>
      <c r="M149" s="28">
        <v>21.85</v>
      </c>
      <c r="N149" s="31">
        <v>-22877.886999999999</v>
      </c>
      <c r="O149" s="31">
        <v>159133.16500000001</v>
      </c>
      <c r="P149" s="31">
        <v>16235.273999999999</v>
      </c>
      <c r="Q149" s="31">
        <v>46079</v>
      </c>
      <c r="R149" s="31">
        <v>205212.16500000001</v>
      </c>
      <c r="S149" s="31">
        <v>182334.27799999999</v>
      </c>
      <c r="T149" s="31">
        <f t="shared" si="24"/>
        <v>2446.6428017883754</v>
      </c>
      <c r="U149" s="31">
        <f t="shared" si="25"/>
        <v>2253.0776870342775</v>
      </c>
      <c r="V149" s="31">
        <f t="shared" si="26"/>
        <v>1980.3159940387479</v>
      </c>
      <c r="W149" s="31">
        <f t="shared" si="27"/>
        <v>1897.2657526080477</v>
      </c>
      <c r="X149" s="31">
        <f t="shared" si="28"/>
        <v>204.8252442758434</v>
      </c>
      <c r="Y149" s="32">
        <f t="shared" si="28"/>
        <v>180.02872673079526</v>
      </c>
    </row>
    <row r="150" spans="1:25">
      <c r="A150" s="50" t="s">
        <v>297</v>
      </c>
      <c r="B150" s="51" t="s">
        <v>144</v>
      </c>
      <c r="C150" s="51" t="s">
        <v>151</v>
      </c>
      <c r="D150" s="51">
        <v>81</v>
      </c>
      <c r="E150" s="52">
        <v>84.625</v>
      </c>
      <c r="F150" s="52">
        <f t="shared" si="22"/>
        <v>15.929999999999998</v>
      </c>
      <c r="G150" s="53">
        <f t="shared" si="21"/>
        <v>0.29504080351537976</v>
      </c>
      <c r="H150" s="53">
        <f t="shared" si="23"/>
        <v>0.43251726302573756</v>
      </c>
      <c r="I150" s="51">
        <v>4.6999999999999993</v>
      </c>
      <c r="J150" s="51">
        <v>2.19</v>
      </c>
      <c r="K150" s="51">
        <v>9.0399999999999991</v>
      </c>
      <c r="L150" s="51">
        <v>2.35</v>
      </c>
      <c r="M150" s="51">
        <v>18.279999999999998</v>
      </c>
      <c r="N150" s="54">
        <v>-28884.751</v>
      </c>
      <c r="O150" s="54">
        <v>130364.216</v>
      </c>
      <c r="P150" s="54">
        <v>49114.404000000002</v>
      </c>
      <c r="Q150" s="54">
        <v>65965.010999999999</v>
      </c>
      <c r="R150" s="54">
        <v>196329.22700000001</v>
      </c>
      <c r="S150" s="54">
        <v>167444.476</v>
      </c>
      <c r="T150" s="54">
        <f t="shared" si="24"/>
        <v>2319.9908655834565</v>
      </c>
      <c r="U150" s="54">
        <f t="shared" si="25"/>
        <v>1739.6138611521419</v>
      </c>
      <c r="V150" s="54">
        <f t="shared" si="26"/>
        <v>1398.28740915805</v>
      </c>
      <c r="W150" s="54">
        <f t="shared" si="27"/>
        <v>1540.4929512555391</v>
      </c>
      <c r="X150" s="54">
        <f t="shared" si="28"/>
        <v>158.14671465019472</v>
      </c>
      <c r="Y150" s="69">
        <f t="shared" si="28"/>
        <v>127.11703719618636</v>
      </c>
    </row>
    <row r="151" spans="1:25">
      <c r="A151" s="27" t="s">
        <v>297</v>
      </c>
      <c r="B151" s="28" t="s">
        <v>175</v>
      </c>
      <c r="C151" s="28" t="s">
        <v>176</v>
      </c>
      <c r="D151" s="28">
        <v>81</v>
      </c>
      <c r="E151" s="29">
        <v>78.625</v>
      </c>
      <c r="F151" s="29">
        <f t="shared" si="22"/>
        <v>20.509999999999998</v>
      </c>
      <c r="G151" s="30">
        <f t="shared" si="21"/>
        <v>0.18673817649926866</v>
      </c>
      <c r="H151" s="30">
        <f t="shared" si="23"/>
        <v>0.45294978059483182</v>
      </c>
      <c r="I151" s="28">
        <v>3.83</v>
      </c>
      <c r="J151" s="28">
        <v>5.46</v>
      </c>
      <c r="K151" s="28">
        <v>11.22</v>
      </c>
      <c r="L151" s="28">
        <v>3.5</v>
      </c>
      <c r="M151" s="28">
        <v>24.009999999999998</v>
      </c>
      <c r="N151" s="31">
        <v>-43567.527999999998</v>
      </c>
      <c r="O151" s="31">
        <v>154415.32500000001</v>
      </c>
      <c r="P151" s="31">
        <v>38169.756000000001</v>
      </c>
      <c r="Q151" s="31">
        <v>55582.790999999997</v>
      </c>
      <c r="R151" s="31">
        <v>209998.11600000001</v>
      </c>
      <c r="S151" s="31">
        <v>166430.58799999999</v>
      </c>
      <c r="T151" s="31">
        <f t="shared" si="24"/>
        <v>2670.8822384737682</v>
      </c>
      <c r="U151" s="31">
        <f t="shared" si="25"/>
        <v>2185.4163434022257</v>
      </c>
      <c r="V151" s="31">
        <f t="shared" si="26"/>
        <v>1631.2983402225755</v>
      </c>
      <c r="W151" s="31">
        <f t="shared" si="27"/>
        <v>1963.9468998410177</v>
      </c>
      <c r="X151" s="31">
        <f t="shared" si="28"/>
        <v>198.67421303656599</v>
      </c>
      <c r="Y151" s="32">
        <f t="shared" si="28"/>
        <v>148.29984911114323</v>
      </c>
    </row>
    <row r="152" spans="1:25">
      <c r="A152" s="50" t="s">
        <v>297</v>
      </c>
      <c r="B152" s="51" t="s">
        <v>29</v>
      </c>
      <c r="C152" s="51" t="s">
        <v>53</v>
      </c>
      <c r="D152" s="51">
        <v>82</v>
      </c>
      <c r="E152" s="52">
        <v>85.75</v>
      </c>
      <c r="F152" s="52">
        <f t="shared" si="22"/>
        <v>20.53</v>
      </c>
      <c r="G152" s="53">
        <f t="shared" si="21"/>
        <v>0.34096444227959083</v>
      </c>
      <c r="H152" s="53">
        <f t="shared" si="23"/>
        <v>0.71261568436434475</v>
      </c>
      <c r="I152" s="51">
        <v>7</v>
      </c>
      <c r="J152" s="51">
        <v>7.63</v>
      </c>
      <c r="K152" s="51">
        <v>5.9</v>
      </c>
      <c r="L152" s="51">
        <v>2</v>
      </c>
      <c r="M152" s="51">
        <v>22.53</v>
      </c>
      <c r="N152" s="54">
        <v>-23383.173999999999</v>
      </c>
      <c r="O152" s="54">
        <v>180674.00899999999</v>
      </c>
      <c r="P152" s="54">
        <v>17249.648000000001</v>
      </c>
      <c r="Q152" s="54">
        <v>42222.116999999998</v>
      </c>
      <c r="R152" s="54">
        <v>222896.12599999999</v>
      </c>
      <c r="S152" s="54">
        <v>199512.95199999999</v>
      </c>
      <c r="T152" s="54">
        <f t="shared" si="24"/>
        <v>2599.3717317784253</v>
      </c>
      <c r="U152" s="54">
        <f t="shared" si="25"/>
        <v>2398.2096559766765</v>
      </c>
      <c r="V152" s="54">
        <f t="shared" si="26"/>
        <v>2125.5195801749273</v>
      </c>
      <c r="W152" s="54">
        <f t="shared" si="27"/>
        <v>2106.9855276967928</v>
      </c>
      <c r="X152" s="54">
        <f t="shared" si="28"/>
        <v>218.01905963424332</v>
      </c>
      <c r="Y152" s="69">
        <f t="shared" si="28"/>
        <v>193.2290527431752</v>
      </c>
    </row>
    <row r="153" spans="1:25">
      <c r="A153" s="27" t="s">
        <v>297</v>
      </c>
      <c r="B153" s="28" t="s">
        <v>94</v>
      </c>
      <c r="C153" s="28" t="s">
        <v>95</v>
      </c>
      <c r="D153" s="28">
        <v>82</v>
      </c>
      <c r="E153" s="29">
        <v>83.125</v>
      </c>
      <c r="F153" s="29">
        <f t="shared" si="22"/>
        <v>27.860000000000003</v>
      </c>
      <c r="G153" s="30">
        <f t="shared" si="21"/>
        <v>0.42893036611629581</v>
      </c>
      <c r="H153" s="30">
        <f t="shared" si="23"/>
        <v>0.61162957645369709</v>
      </c>
      <c r="I153" s="28">
        <v>11.950000000000003</v>
      </c>
      <c r="J153" s="28">
        <v>5.09</v>
      </c>
      <c r="K153" s="28">
        <v>10.82</v>
      </c>
      <c r="L153" s="28">
        <v>1.83</v>
      </c>
      <c r="M153" s="28">
        <v>29.690000000000005</v>
      </c>
      <c r="N153" s="31">
        <v>-31919.184000000001</v>
      </c>
      <c r="O153" s="31">
        <v>206175.03400000001</v>
      </c>
      <c r="P153" s="31">
        <v>18433.824000000001</v>
      </c>
      <c r="Q153" s="31">
        <v>41203.94</v>
      </c>
      <c r="R153" s="31">
        <v>247378.97399999999</v>
      </c>
      <c r="S153" s="31">
        <v>215459.79</v>
      </c>
      <c r="T153" s="31">
        <f t="shared" si="24"/>
        <v>2975.9876571428572</v>
      </c>
      <c r="U153" s="31">
        <f t="shared" si="25"/>
        <v>2754.2273684210527</v>
      </c>
      <c r="V153" s="31">
        <f t="shared" si="26"/>
        <v>2370.237184962406</v>
      </c>
      <c r="W153" s="31">
        <f t="shared" si="27"/>
        <v>2480.301160902256</v>
      </c>
      <c r="X153" s="31">
        <f t="shared" si="28"/>
        <v>250.38430622009571</v>
      </c>
      <c r="Y153" s="32">
        <f t="shared" si="28"/>
        <v>215.47610772385508</v>
      </c>
    </row>
    <row r="154" spans="1:25">
      <c r="A154" s="50" t="s">
        <v>297</v>
      </c>
      <c r="B154" s="51" t="s">
        <v>127</v>
      </c>
      <c r="C154" s="51" t="s">
        <v>133</v>
      </c>
      <c r="D154" s="51">
        <v>82</v>
      </c>
      <c r="E154" s="52">
        <v>84.875</v>
      </c>
      <c r="F154" s="52">
        <f t="shared" ref="F154:F162" si="29">+I154+J154+K154</f>
        <v>23.269999999999996</v>
      </c>
      <c r="G154" s="53">
        <f t="shared" si="21"/>
        <v>0.23764503652771815</v>
      </c>
      <c r="H154" s="53">
        <f t="shared" si="23"/>
        <v>0.39449935539321018</v>
      </c>
      <c r="I154" s="51">
        <v>5.53</v>
      </c>
      <c r="J154" s="51">
        <v>3.6500000000000004</v>
      </c>
      <c r="K154" s="51">
        <v>14.089999999999998</v>
      </c>
      <c r="L154" s="51">
        <v>2.02</v>
      </c>
      <c r="M154" s="51">
        <v>25.289999999999996</v>
      </c>
      <c r="N154" s="54">
        <v>-30567.396000000001</v>
      </c>
      <c r="O154" s="54">
        <v>160655.55499999999</v>
      </c>
      <c r="P154" s="54">
        <v>13612.38</v>
      </c>
      <c r="Q154" s="54">
        <v>31741.249</v>
      </c>
      <c r="R154" s="54">
        <v>192396.804</v>
      </c>
      <c r="S154" s="54">
        <v>161829.408</v>
      </c>
      <c r="T154" s="54">
        <f t="shared" si="24"/>
        <v>2266.825378497791</v>
      </c>
      <c r="U154" s="54">
        <f t="shared" si="25"/>
        <v>2106.4438762886598</v>
      </c>
      <c r="V154" s="54">
        <f t="shared" si="26"/>
        <v>1746.297826215022</v>
      </c>
      <c r="W154" s="54">
        <f t="shared" si="27"/>
        <v>1892.8489543446244</v>
      </c>
      <c r="X154" s="54">
        <f t="shared" si="28"/>
        <v>191.4948978444236</v>
      </c>
      <c r="Y154" s="69">
        <f t="shared" si="28"/>
        <v>158.75434783772928</v>
      </c>
    </row>
    <row r="155" spans="1:25">
      <c r="A155" s="27" t="s">
        <v>297</v>
      </c>
      <c r="B155" s="28" t="s">
        <v>29</v>
      </c>
      <c r="C155" s="28" t="s">
        <v>69</v>
      </c>
      <c r="D155" s="28">
        <v>83</v>
      </c>
      <c r="E155" s="29">
        <v>86.625</v>
      </c>
      <c r="F155" s="29">
        <f t="shared" si="29"/>
        <v>21.11</v>
      </c>
      <c r="G155" s="30">
        <f t="shared" si="21"/>
        <v>0.40549502605400289</v>
      </c>
      <c r="H155" s="30">
        <f t="shared" si="23"/>
        <v>0.4713405968735197</v>
      </c>
      <c r="I155" s="28">
        <v>8.56</v>
      </c>
      <c r="J155" s="28">
        <v>1.3900000000000001</v>
      </c>
      <c r="K155" s="28">
        <v>11.16</v>
      </c>
      <c r="L155" s="28">
        <v>2</v>
      </c>
      <c r="M155" s="28">
        <v>23.11</v>
      </c>
      <c r="N155" s="31">
        <v>-23559.637999999999</v>
      </c>
      <c r="O155" s="31">
        <v>177751.264</v>
      </c>
      <c r="P155" s="31">
        <v>17093.059000000001</v>
      </c>
      <c r="Q155" s="31">
        <v>39335.167000000001</v>
      </c>
      <c r="R155" s="31">
        <v>217086.43100000001</v>
      </c>
      <c r="S155" s="31">
        <v>193526.79300000001</v>
      </c>
      <c r="T155" s="31">
        <f t="shared" si="24"/>
        <v>2506.0482655122655</v>
      </c>
      <c r="U155" s="31">
        <f t="shared" si="25"/>
        <v>2308.7257950937951</v>
      </c>
      <c r="V155" s="31">
        <f t="shared" si="26"/>
        <v>2036.753062049062</v>
      </c>
      <c r="W155" s="31">
        <f t="shared" si="27"/>
        <v>2051.9626435786436</v>
      </c>
      <c r="X155" s="31">
        <f t="shared" si="28"/>
        <v>209.88416319034502</v>
      </c>
      <c r="Y155" s="32">
        <f t="shared" si="28"/>
        <v>185.15936927718747</v>
      </c>
    </row>
    <row r="156" spans="1:25">
      <c r="A156" s="50" t="s">
        <v>297</v>
      </c>
      <c r="B156" s="51" t="s">
        <v>29</v>
      </c>
      <c r="C156" s="51" t="s">
        <v>78</v>
      </c>
      <c r="D156" s="51">
        <v>83</v>
      </c>
      <c r="E156" s="52">
        <v>87.25</v>
      </c>
      <c r="F156" s="52">
        <f t="shared" si="29"/>
        <v>18.399999999999999</v>
      </c>
      <c r="G156" s="53">
        <f t="shared" si="21"/>
        <v>0.48369565217391303</v>
      </c>
      <c r="H156" s="53">
        <f t="shared" si="23"/>
        <v>0.78260869565217395</v>
      </c>
      <c r="I156" s="51">
        <v>8.8999999999999986</v>
      </c>
      <c r="J156" s="51">
        <v>5.5</v>
      </c>
      <c r="K156" s="51">
        <v>4</v>
      </c>
      <c r="L156" s="51">
        <v>2</v>
      </c>
      <c r="M156" s="51">
        <v>20.399999999999999</v>
      </c>
      <c r="N156" s="54">
        <v>-23299.718000000001</v>
      </c>
      <c r="O156" s="54">
        <v>170440.07800000001</v>
      </c>
      <c r="P156" s="54">
        <v>22018.204000000002</v>
      </c>
      <c r="Q156" s="54">
        <v>41701.980000000003</v>
      </c>
      <c r="R156" s="54">
        <v>212142.05799999999</v>
      </c>
      <c r="S156" s="54">
        <v>188842.34</v>
      </c>
      <c r="T156" s="54">
        <f t="shared" si="24"/>
        <v>2431.4275988538679</v>
      </c>
      <c r="U156" s="54">
        <f t="shared" si="25"/>
        <v>2179.0699598853867</v>
      </c>
      <c r="V156" s="54">
        <f t="shared" si="26"/>
        <v>1912.0244813753582</v>
      </c>
      <c r="W156" s="54">
        <f t="shared" si="27"/>
        <v>1953.4679426934099</v>
      </c>
      <c r="X156" s="54">
        <f t="shared" si="28"/>
        <v>198.0972690804897</v>
      </c>
      <c r="Y156" s="69">
        <f t="shared" si="28"/>
        <v>173.82040739775982</v>
      </c>
    </row>
    <row r="157" spans="1:25">
      <c r="A157" s="27" t="s">
        <v>297</v>
      </c>
      <c r="B157" s="28" t="s">
        <v>153</v>
      </c>
      <c r="C157" s="28" t="s">
        <v>58</v>
      </c>
      <c r="D157" s="28">
        <v>87</v>
      </c>
      <c r="E157" s="29">
        <v>88.25</v>
      </c>
      <c r="F157" s="29">
        <f t="shared" si="29"/>
        <v>22.09</v>
      </c>
      <c r="G157" s="30">
        <f t="shared" si="21"/>
        <v>0.33318243549117244</v>
      </c>
      <c r="H157" s="30">
        <f t="shared" si="23"/>
        <v>0.54006337709370755</v>
      </c>
      <c r="I157" s="28">
        <v>7.3599999999999994</v>
      </c>
      <c r="J157" s="28">
        <v>4.57</v>
      </c>
      <c r="K157" s="28">
        <v>10.16</v>
      </c>
      <c r="L157" s="28">
        <v>1.75</v>
      </c>
      <c r="M157" s="28">
        <v>23.84</v>
      </c>
      <c r="N157" s="31">
        <v>-34109.260999999999</v>
      </c>
      <c r="O157" s="31">
        <v>172110.73300000001</v>
      </c>
      <c r="P157" s="31">
        <v>16791.504000000001</v>
      </c>
      <c r="Q157" s="31">
        <v>41757.908000000003</v>
      </c>
      <c r="R157" s="31">
        <v>213868.641</v>
      </c>
      <c r="S157" s="31">
        <v>179759.38</v>
      </c>
      <c r="T157" s="31">
        <f t="shared" si="24"/>
        <v>2423.4406912181303</v>
      </c>
      <c r="U157" s="31">
        <f t="shared" si="25"/>
        <v>2233.1686912181303</v>
      </c>
      <c r="V157" s="31">
        <f t="shared" si="26"/>
        <v>1846.6614844192634</v>
      </c>
      <c r="W157" s="31">
        <f t="shared" si="27"/>
        <v>1950.2632634560907</v>
      </c>
      <c r="X157" s="31">
        <f t="shared" si="28"/>
        <v>203.01533556528457</v>
      </c>
      <c r="Y157" s="32">
        <f t="shared" si="28"/>
        <v>167.87831676538758</v>
      </c>
    </row>
    <row r="158" spans="1:25">
      <c r="A158" s="50" t="s">
        <v>297</v>
      </c>
      <c r="B158" s="51" t="s">
        <v>29</v>
      </c>
      <c r="C158" s="51" t="s">
        <v>72</v>
      </c>
      <c r="D158" s="51">
        <v>89</v>
      </c>
      <c r="E158" s="52">
        <v>91.75</v>
      </c>
      <c r="F158" s="52">
        <f t="shared" si="29"/>
        <v>24.69</v>
      </c>
      <c r="G158" s="53">
        <f t="shared" si="21"/>
        <v>0.26245443499392462</v>
      </c>
      <c r="H158" s="53">
        <f t="shared" si="23"/>
        <v>0.62818955042527347</v>
      </c>
      <c r="I158" s="51">
        <v>6.4799999999999995</v>
      </c>
      <c r="J158" s="51">
        <v>9.0300000000000011</v>
      </c>
      <c r="K158" s="51">
        <v>9.18</v>
      </c>
      <c r="L158" s="51">
        <v>3</v>
      </c>
      <c r="M158" s="51">
        <v>27.69</v>
      </c>
      <c r="N158" s="54">
        <v>-25431.241000000002</v>
      </c>
      <c r="O158" s="54">
        <v>200437.231</v>
      </c>
      <c r="P158" s="54">
        <v>17431.672999999999</v>
      </c>
      <c r="Q158" s="54">
        <v>40119.953999999998</v>
      </c>
      <c r="R158" s="54">
        <v>240557.185</v>
      </c>
      <c r="S158" s="54">
        <v>215125.94399999999</v>
      </c>
      <c r="T158" s="54">
        <f t="shared" si="24"/>
        <v>2621.8766757493186</v>
      </c>
      <c r="U158" s="54">
        <f t="shared" si="25"/>
        <v>2431.8856893732968</v>
      </c>
      <c r="V158" s="54">
        <f t="shared" si="26"/>
        <v>2154.7059509536784</v>
      </c>
      <c r="W158" s="54">
        <f t="shared" si="27"/>
        <v>2184.6019727520438</v>
      </c>
      <c r="X158" s="54">
        <f t="shared" si="28"/>
        <v>221.08051721575427</v>
      </c>
      <c r="Y158" s="69">
        <f t="shared" si="28"/>
        <v>195.88235917760713</v>
      </c>
    </row>
    <row r="159" spans="1:25">
      <c r="A159" s="27" t="s">
        <v>297</v>
      </c>
      <c r="B159" s="28" t="s">
        <v>29</v>
      </c>
      <c r="C159" s="28" t="s">
        <v>86</v>
      </c>
      <c r="D159" s="28">
        <v>89</v>
      </c>
      <c r="E159" s="29">
        <v>90.875</v>
      </c>
      <c r="F159" s="29">
        <f t="shared" si="29"/>
        <v>30.22</v>
      </c>
      <c r="G159" s="30">
        <f t="shared" ref="G159:G222" si="30">+I159/(I159+J159+K159)</f>
        <v>9.9272005294506957E-2</v>
      </c>
      <c r="H159" s="30">
        <f t="shared" si="23"/>
        <v>0.50297816015883523</v>
      </c>
      <c r="I159" s="28">
        <v>3</v>
      </c>
      <c r="J159" s="28">
        <v>12.2</v>
      </c>
      <c r="K159" s="28">
        <v>15.02</v>
      </c>
      <c r="L159" s="28">
        <v>0</v>
      </c>
      <c r="M159" s="28">
        <v>30.22</v>
      </c>
      <c r="N159" s="31">
        <v>-25176.223999999998</v>
      </c>
      <c r="O159" s="31">
        <v>239591.77</v>
      </c>
      <c r="P159" s="31">
        <v>45270.434000000001</v>
      </c>
      <c r="Q159" s="31">
        <v>88333.535999999993</v>
      </c>
      <c r="R159" s="31">
        <v>327925.30599999998</v>
      </c>
      <c r="S159" s="31">
        <v>302749.08199999999</v>
      </c>
      <c r="T159" s="31">
        <f t="shared" si="24"/>
        <v>3608.5315653370012</v>
      </c>
      <c r="U159" s="31">
        <f t="shared" si="25"/>
        <v>3110.3699807427784</v>
      </c>
      <c r="V159" s="31">
        <f t="shared" si="26"/>
        <v>2833.327625859697</v>
      </c>
      <c r="W159" s="31">
        <f t="shared" si="27"/>
        <v>2636.4981568088033</v>
      </c>
      <c r="X159" s="31">
        <f t="shared" si="28"/>
        <v>282.76090734025257</v>
      </c>
      <c r="Y159" s="32">
        <f t="shared" si="28"/>
        <v>257.57523871451792</v>
      </c>
    </row>
    <row r="160" spans="1:25">
      <c r="A160" s="50" t="s">
        <v>297</v>
      </c>
      <c r="B160" s="51" t="s">
        <v>275</v>
      </c>
      <c r="C160" s="51" t="s">
        <v>276</v>
      </c>
      <c r="D160" s="51">
        <v>89</v>
      </c>
      <c r="E160" s="52">
        <v>89.125</v>
      </c>
      <c r="F160" s="52">
        <f t="shared" si="29"/>
        <v>29.31</v>
      </c>
      <c r="G160" s="53">
        <f t="shared" si="30"/>
        <v>0.36267485499829411</v>
      </c>
      <c r="H160" s="53">
        <f t="shared" si="23"/>
        <v>0.53599454111224842</v>
      </c>
      <c r="I160" s="52">
        <v>10.629999999999999</v>
      </c>
      <c r="J160" s="52">
        <v>5.08</v>
      </c>
      <c r="K160" s="52">
        <v>13.6</v>
      </c>
      <c r="L160" s="52">
        <v>1.56</v>
      </c>
      <c r="M160" s="52">
        <v>30.869999999999997</v>
      </c>
      <c r="N160" s="54">
        <v>-39906.26</v>
      </c>
      <c r="O160" s="54">
        <v>218446.09400000001</v>
      </c>
      <c r="P160" s="54">
        <v>22442.076000000001</v>
      </c>
      <c r="Q160" s="54">
        <v>53531.648999999998</v>
      </c>
      <c r="R160" s="54">
        <v>271977.74300000002</v>
      </c>
      <c r="S160" s="54">
        <v>232071.48300000001</v>
      </c>
      <c r="T160" s="54">
        <f t="shared" si="24"/>
        <v>3051.6436802244043</v>
      </c>
      <c r="U160" s="54">
        <f t="shared" si="25"/>
        <v>2799.8391809256664</v>
      </c>
      <c r="V160" s="54">
        <f t="shared" si="26"/>
        <v>2352.08310799439</v>
      </c>
      <c r="W160" s="54">
        <f t="shared" si="27"/>
        <v>2451.0080673211783</v>
      </c>
      <c r="X160" s="54">
        <f t="shared" si="28"/>
        <v>254.53083462960603</v>
      </c>
      <c r="Y160" s="69">
        <f t="shared" si="28"/>
        <v>213.82573709039909</v>
      </c>
    </row>
    <row r="161" spans="1:25">
      <c r="A161" s="27" t="s">
        <v>297</v>
      </c>
      <c r="B161" s="28" t="s">
        <v>29</v>
      </c>
      <c r="C161" s="28" t="s">
        <v>87</v>
      </c>
      <c r="D161" s="28">
        <v>90</v>
      </c>
      <c r="E161" s="29">
        <v>93.875</v>
      </c>
      <c r="F161" s="29">
        <f t="shared" si="29"/>
        <v>27.05</v>
      </c>
      <c r="G161" s="30">
        <f t="shared" si="30"/>
        <v>0.22033271719038816</v>
      </c>
      <c r="H161" s="30">
        <f t="shared" si="23"/>
        <v>0.3312384473197782</v>
      </c>
      <c r="I161" s="28">
        <v>5.96</v>
      </c>
      <c r="J161" s="28">
        <v>3</v>
      </c>
      <c r="K161" s="28">
        <v>18.09</v>
      </c>
      <c r="L161" s="28">
        <v>2.5</v>
      </c>
      <c r="M161" s="28">
        <v>29.55</v>
      </c>
      <c r="N161" s="31">
        <v>-28757.916000000001</v>
      </c>
      <c r="O161" s="31">
        <v>242067.18900000001</v>
      </c>
      <c r="P161" s="31">
        <v>32954.883000000002</v>
      </c>
      <c r="Q161" s="31">
        <v>61995.41</v>
      </c>
      <c r="R161" s="31">
        <v>304062.59899999999</v>
      </c>
      <c r="S161" s="31">
        <v>275304.68300000002</v>
      </c>
      <c r="T161" s="31">
        <f t="shared" si="24"/>
        <v>3239.0157017310253</v>
      </c>
      <c r="U161" s="31">
        <f t="shared" si="25"/>
        <v>2887.9650173102532</v>
      </c>
      <c r="V161" s="31">
        <f t="shared" si="26"/>
        <v>2581.6223701731028</v>
      </c>
      <c r="W161" s="31">
        <f t="shared" si="27"/>
        <v>2578.6118668442077</v>
      </c>
      <c r="X161" s="31">
        <f t="shared" si="28"/>
        <v>262.54227430093209</v>
      </c>
      <c r="Y161" s="32">
        <f t="shared" si="28"/>
        <v>234.69294274300935</v>
      </c>
    </row>
    <row r="162" spans="1:25">
      <c r="A162" s="50" t="s">
        <v>297</v>
      </c>
      <c r="B162" s="51" t="s">
        <v>214</v>
      </c>
      <c r="C162" s="51" t="s">
        <v>218</v>
      </c>
      <c r="D162" s="51">
        <v>90</v>
      </c>
      <c r="E162" s="52">
        <v>90.625</v>
      </c>
      <c r="F162" s="52">
        <f t="shared" si="29"/>
        <v>22.330000000000002</v>
      </c>
      <c r="G162" s="53">
        <f t="shared" si="30"/>
        <v>0.52664576802507834</v>
      </c>
      <c r="H162" s="53">
        <f t="shared" si="23"/>
        <v>0.75951634572324223</v>
      </c>
      <c r="I162" s="51">
        <v>11.760000000000002</v>
      </c>
      <c r="J162" s="51">
        <v>5.2</v>
      </c>
      <c r="K162" s="51">
        <v>5.37</v>
      </c>
      <c r="L162" s="51">
        <v>2</v>
      </c>
      <c r="M162" s="51">
        <v>24.330000000000002</v>
      </c>
      <c r="N162" s="54">
        <v>-38278.959999999999</v>
      </c>
      <c r="O162" s="54">
        <v>172902.652</v>
      </c>
      <c r="P162" s="54">
        <v>18196.501</v>
      </c>
      <c r="Q162" s="54">
        <v>37704.192999999999</v>
      </c>
      <c r="R162" s="54">
        <v>210606.845</v>
      </c>
      <c r="S162" s="54">
        <v>172327.88500000001</v>
      </c>
      <c r="T162" s="54">
        <f t="shared" si="24"/>
        <v>2323.9376000000002</v>
      </c>
      <c r="U162" s="54">
        <f t="shared" si="25"/>
        <v>2123.1486234482759</v>
      </c>
      <c r="V162" s="54">
        <f t="shared" si="26"/>
        <v>1700.7600993103451</v>
      </c>
      <c r="W162" s="54">
        <f t="shared" si="27"/>
        <v>1907.8913324137932</v>
      </c>
      <c r="X162" s="54">
        <f t="shared" si="28"/>
        <v>193.01351122257054</v>
      </c>
      <c r="Y162" s="69">
        <f t="shared" si="28"/>
        <v>154.61455448275865</v>
      </c>
    </row>
    <row r="163" spans="1:25">
      <c r="A163" s="15" t="s">
        <v>297</v>
      </c>
      <c r="B163" s="17" t="s">
        <v>303</v>
      </c>
      <c r="C163" s="18"/>
      <c r="D163" s="38">
        <f>SUM(D89:D162)</f>
        <v>5544</v>
      </c>
      <c r="E163" s="36">
        <f>SUM(E89:E162)</f>
        <v>5660.5</v>
      </c>
      <c r="F163" s="36">
        <f>SUM(F89:F162)</f>
        <v>1614.9999999999998</v>
      </c>
      <c r="G163" s="37">
        <f t="shared" si="30"/>
        <v>0.28224767801857586</v>
      </c>
      <c r="H163" s="37">
        <f t="shared" si="23"/>
        <v>0.47282972136222912</v>
      </c>
      <c r="I163" s="36">
        <f t="shared" ref="I163:M163" si="31">SUM(I89:I162)</f>
        <v>455.83</v>
      </c>
      <c r="J163" s="36">
        <f t="shared" si="31"/>
        <v>307.78999999999991</v>
      </c>
      <c r="K163" s="36">
        <f t="shared" si="31"/>
        <v>851.38000000000011</v>
      </c>
      <c r="L163" s="36">
        <f t="shared" si="31"/>
        <v>101.63</v>
      </c>
      <c r="M163" s="36">
        <f t="shared" si="31"/>
        <v>1716.6299999999997</v>
      </c>
      <c r="N163" s="38">
        <f>SUM(N89:N162)</f>
        <v>-1877559.7518400003</v>
      </c>
      <c r="O163" s="38">
        <f t="shared" ref="O163:S163" si="32">SUM(O89:O162)</f>
        <v>12205493.045659997</v>
      </c>
      <c r="P163" s="38">
        <f t="shared" si="32"/>
        <v>1524305.7374399996</v>
      </c>
      <c r="Q163" s="38">
        <f t="shared" si="32"/>
        <v>3404857.6612799997</v>
      </c>
      <c r="R163" s="38">
        <f t="shared" si="32"/>
        <v>15640768.705100004</v>
      </c>
      <c r="S163" s="38">
        <f t="shared" si="32"/>
        <v>13763208.953260001</v>
      </c>
      <c r="T163" s="38">
        <f t="shared" si="24"/>
        <v>2763.142603144599</v>
      </c>
      <c r="U163" s="38">
        <f t="shared" si="25"/>
        <v>2493.8544241074119</v>
      </c>
      <c r="V163" s="38">
        <f t="shared" si="26"/>
        <v>2162.1593880081268</v>
      </c>
      <c r="W163" s="38">
        <f t="shared" si="27"/>
        <v>2156.2570524971288</v>
      </c>
      <c r="X163" s="38">
        <f t="shared" si="28"/>
        <v>226.71403855521928</v>
      </c>
      <c r="Y163" s="39">
        <f t="shared" si="28"/>
        <v>196.55994436437516</v>
      </c>
    </row>
    <row r="164" spans="1:25">
      <c r="A164" s="60" t="s">
        <v>298</v>
      </c>
      <c r="B164" s="64" t="s">
        <v>94</v>
      </c>
      <c r="C164" s="65" t="s">
        <v>110</v>
      </c>
      <c r="D164" s="65">
        <v>91</v>
      </c>
      <c r="E164" s="66">
        <v>92</v>
      </c>
      <c r="F164" s="66">
        <f t="shared" ref="F164:F195" si="33">+I164+J164+K164</f>
        <v>25.220000000000002</v>
      </c>
      <c r="G164" s="67">
        <f t="shared" si="30"/>
        <v>0.40999206978588426</v>
      </c>
      <c r="H164" s="67">
        <f t="shared" si="23"/>
        <v>0.48176050753370347</v>
      </c>
      <c r="I164" s="65">
        <v>10.340000000000002</v>
      </c>
      <c r="J164" s="65">
        <v>1.81</v>
      </c>
      <c r="K164" s="65">
        <v>13.07</v>
      </c>
      <c r="L164" s="65">
        <v>1.5</v>
      </c>
      <c r="M164" s="65">
        <v>26.720000000000002</v>
      </c>
      <c r="N164" s="68">
        <v>-35870.574999999997</v>
      </c>
      <c r="O164" s="68">
        <v>220238.72200000001</v>
      </c>
      <c r="P164" s="68">
        <v>23170.128000000001</v>
      </c>
      <c r="Q164" s="68">
        <v>52885.487999999998</v>
      </c>
      <c r="R164" s="68">
        <v>273124.21000000002</v>
      </c>
      <c r="S164" s="68">
        <v>237253.63500000001</v>
      </c>
      <c r="T164" s="54">
        <f t="shared" si="24"/>
        <v>2968.7414130434786</v>
      </c>
      <c r="U164" s="68">
        <f t="shared" si="25"/>
        <v>2716.892195652174</v>
      </c>
      <c r="V164" s="68">
        <f t="shared" si="26"/>
        <v>2326.9946413043481</v>
      </c>
      <c r="W164" s="68">
        <f t="shared" si="27"/>
        <v>2393.8991521739131</v>
      </c>
      <c r="X164" s="68">
        <f t="shared" si="28"/>
        <v>246.99019960474308</v>
      </c>
      <c r="Y164" s="79">
        <f t="shared" si="28"/>
        <v>211.54496739130437</v>
      </c>
    </row>
    <row r="165" spans="1:25">
      <c r="A165" t="s">
        <v>298</v>
      </c>
      <c r="B165" s="27" t="s">
        <v>153</v>
      </c>
      <c r="C165" s="28" t="s">
        <v>155</v>
      </c>
      <c r="D165" s="28">
        <v>91</v>
      </c>
      <c r="E165" s="29">
        <v>92.5</v>
      </c>
      <c r="F165" s="29">
        <f t="shared" si="33"/>
        <v>24.33</v>
      </c>
      <c r="G165" s="30">
        <f t="shared" si="30"/>
        <v>0.2581175503493629</v>
      </c>
      <c r="H165" s="30">
        <f t="shared" si="23"/>
        <v>0.53390875462392107</v>
      </c>
      <c r="I165" s="28">
        <v>6.2799999999999994</v>
      </c>
      <c r="J165" s="28">
        <v>6.71</v>
      </c>
      <c r="K165" s="28">
        <v>11.34</v>
      </c>
      <c r="L165" s="28">
        <v>1.66</v>
      </c>
      <c r="M165" s="28">
        <v>25.99</v>
      </c>
      <c r="N165" s="31">
        <v>-35200.267</v>
      </c>
      <c r="O165" s="31">
        <v>177321.50099999999</v>
      </c>
      <c r="P165" s="31">
        <v>11931.468000000001</v>
      </c>
      <c r="Q165" s="31">
        <v>40330.603000000003</v>
      </c>
      <c r="R165" s="31">
        <v>217652.10399999999</v>
      </c>
      <c r="S165" s="31">
        <v>182451.837</v>
      </c>
      <c r="T165" s="31">
        <f t="shared" si="24"/>
        <v>2352.995718918919</v>
      </c>
      <c r="U165" s="31">
        <f t="shared" si="25"/>
        <v>2224.0068756756755</v>
      </c>
      <c r="V165" s="31">
        <f t="shared" si="26"/>
        <v>1843.4634486486486</v>
      </c>
      <c r="W165" s="31">
        <f t="shared" si="27"/>
        <v>1916.9892</v>
      </c>
      <c r="X165" s="31">
        <f t="shared" si="28"/>
        <v>202.18244324324323</v>
      </c>
      <c r="Y165" s="32">
        <f t="shared" si="28"/>
        <v>167.58758624078624</v>
      </c>
    </row>
    <row r="166" spans="1:25">
      <c r="A166" s="60" t="s">
        <v>298</v>
      </c>
      <c r="B166" s="50" t="s">
        <v>29</v>
      </c>
      <c r="C166" s="51" t="s">
        <v>41</v>
      </c>
      <c r="D166" s="51">
        <v>92</v>
      </c>
      <c r="E166" s="52">
        <v>94.125</v>
      </c>
      <c r="F166" s="52">
        <f t="shared" si="33"/>
        <v>33.339999999999996</v>
      </c>
      <c r="G166" s="53">
        <f t="shared" si="30"/>
        <v>0.2822435512897421</v>
      </c>
      <c r="H166" s="53">
        <f t="shared" si="23"/>
        <v>0.49520095980803841</v>
      </c>
      <c r="I166" s="51">
        <v>9.41</v>
      </c>
      <c r="J166" s="51">
        <v>7.1</v>
      </c>
      <c r="K166" s="51">
        <v>16.829999999999998</v>
      </c>
      <c r="L166" s="51">
        <v>1</v>
      </c>
      <c r="M166" s="51">
        <v>34.339999999999996</v>
      </c>
      <c r="N166" s="54">
        <v>-28440.522000000001</v>
      </c>
      <c r="O166" s="54">
        <v>298964.603</v>
      </c>
      <c r="P166" s="54">
        <v>35827.254999999997</v>
      </c>
      <c r="Q166" s="54">
        <v>63220.656999999999</v>
      </c>
      <c r="R166" s="54">
        <v>362185.26</v>
      </c>
      <c r="S166" s="54">
        <v>333744.73800000001</v>
      </c>
      <c r="T166" s="54">
        <f t="shared" si="24"/>
        <v>3847.9177689243029</v>
      </c>
      <c r="U166" s="54">
        <f t="shared" si="25"/>
        <v>3467.2829216467462</v>
      </c>
      <c r="V166" s="54">
        <f t="shared" si="26"/>
        <v>3165.1259814077025</v>
      </c>
      <c r="W166" s="54">
        <f t="shared" si="27"/>
        <v>3176.2507622841968</v>
      </c>
      <c r="X166" s="54">
        <f t="shared" si="28"/>
        <v>315.20753833152236</v>
      </c>
      <c r="Y166" s="69">
        <f t="shared" si="28"/>
        <v>287.73872558251838</v>
      </c>
    </row>
    <row r="167" spans="1:25">
      <c r="A167" t="s">
        <v>298</v>
      </c>
      <c r="B167" s="27" t="s">
        <v>153</v>
      </c>
      <c r="C167" s="28" t="s">
        <v>158</v>
      </c>
      <c r="D167" s="28">
        <v>92</v>
      </c>
      <c r="E167" s="29">
        <v>94.25</v>
      </c>
      <c r="F167" s="29">
        <f t="shared" si="33"/>
        <v>23.540000000000003</v>
      </c>
      <c r="G167" s="30">
        <f t="shared" si="30"/>
        <v>0.24001699235344093</v>
      </c>
      <c r="H167" s="30">
        <f t="shared" si="23"/>
        <v>0.80968564146134236</v>
      </c>
      <c r="I167" s="28">
        <v>5.65</v>
      </c>
      <c r="J167" s="28">
        <v>13.41</v>
      </c>
      <c r="K167" s="28">
        <v>4.4800000000000004</v>
      </c>
      <c r="L167" s="28">
        <v>1.93</v>
      </c>
      <c r="M167" s="28">
        <v>25.470000000000002</v>
      </c>
      <c r="N167" s="31">
        <v>-35457.31</v>
      </c>
      <c r="O167" s="31">
        <v>168184.72500000001</v>
      </c>
      <c r="P167" s="31">
        <v>31222.080000000002</v>
      </c>
      <c r="Q167" s="31">
        <v>57773.006000000001</v>
      </c>
      <c r="R167" s="31">
        <v>225957.731</v>
      </c>
      <c r="S167" s="31">
        <v>190500.421</v>
      </c>
      <c r="T167" s="31">
        <f t="shared" si="24"/>
        <v>2397.4295066312998</v>
      </c>
      <c r="U167" s="31">
        <f t="shared" si="25"/>
        <v>2066.1607533156498</v>
      </c>
      <c r="V167" s="31">
        <f t="shared" si="26"/>
        <v>1689.9558726790453</v>
      </c>
      <c r="W167" s="31">
        <f t="shared" si="27"/>
        <v>1784.4533156498674</v>
      </c>
      <c r="X167" s="31">
        <f t="shared" si="28"/>
        <v>187.83279575596816</v>
      </c>
      <c r="Y167" s="32">
        <f t="shared" si="28"/>
        <v>153.63235206173138</v>
      </c>
    </row>
    <row r="168" spans="1:25">
      <c r="A168" s="60" t="s">
        <v>298</v>
      </c>
      <c r="B168" s="50" t="s">
        <v>29</v>
      </c>
      <c r="C168" s="51" t="s">
        <v>85</v>
      </c>
      <c r="D168" s="51">
        <v>93</v>
      </c>
      <c r="E168" s="52">
        <v>97.625</v>
      </c>
      <c r="F168" s="52">
        <f t="shared" si="33"/>
        <v>28.84</v>
      </c>
      <c r="G168" s="53">
        <f t="shared" si="30"/>
        <v>6.9348127600554782E-2</v>
      </c>
      <c r="H168" s="53">
        <f t="shared" si="23"/>
        <v>0.33945908460471563</v>
      </c>
      <c r="I168" s="51">
        <v>2</v>
      </c>
      <c r="J168" s="51">
        <v>7.79</v>
      </c>
      <c r="K168" s="51">
        <v>19.05</v>
      </c>
      <c r="L168" s="51">
        <v>0</v>
      </c>
      <c r="M168" s="51">
        <v>28.84</v>
      </c>
      <c r="N168" s="54">
        <v>-27392.221000000001</v>
      </c>
      <c r="O168" s="54">
        <v>243156.80300000001</v>
      </c>
      <c r="P168" s="54">
        <v>23037.361000000001</v>
      </c>
      <c r="Q168" s="54">
        <v>64313.427000000003</v>
      </c>
      <c r="R168" s="54">
        <v>307470.23</v>
      </c>
      <c r="S168" s="54">
        <v>280078.00900000002</v>
      </c>
      <c r="T168" s="54">
        <f t="shared" si="24"/>
        <v>3149.5029961587707</v>
      </c>
      <c r="U168" s="54">
        <f t="shared" si="25"/>
        <v>2913.5249065300895</v>
      </c>
      <c r="V168" s="54">
        <f t="shared" si="26"/>
        <v>2632.9387759282972</v>
      </c>
      <c r="W168" s="54">
        <f t="shared" si="27"/>
        <v>2490.7226939820744</v>
      </c>
      <c r="X168" s="54">
        <f t="shared" si="28"/>
        <v>264.86590059364448</v>
      </c>
      <c r="Y168" s="69">
        <f t="shared" si="28"/>
        <v>239.35807053893612</v>
      </c>
    </row>
    <row r="169" spans="1:25">
      <c r="A169" t="s">
        <v>298</v>
      </c>
      <c r="B169" s="27" t="s">
        <v>214</v>
      </c>
      <c r="C169" s="28" t="s">
        <v>216</v>
      </c>
      <c r="D169" s="28">
        <v>93</v>
      </c>
      <c r="E169" s="29">
        <v>94.875</v>
      </c>
      <c r="F169" s="29">
        <f t="shared" si="33"/>
        <v>22.36</v>
      </c>
      <c r="G169" s="30">
        <f t="shared" si="30"/>
        <v>0.34436493738819324</v>
      </c>
      <c r="H169" s="30">
        <f t="shared" si="23"/>
        <v>0.64624329159212879</v>
      </c>
      <c r="I169" s="28">
        <v>7.7</v>
      </c>
      <c r="J169" s="28">
        <v>6.75</v>
      </c>
      <c r="K169" s="28">
        <v>7.91</v>
      </c>
      <c r="L169" s="28">
        <v>2</v>
      </c>
      <c r="M169" s="28">
        <v>24.36</v>
      </c>
      <c r="N169" s="31">
        <v>-42979.008999999998</v>
      </c>
      <c r="O169" s="31">
        <v>158061.36300000001</v>
      </c>
      <c r="P169" s="31">
        <v>19396.350999999999</v>
      </c>
      <c r="Q169" s="31">
        <v>37945.375</v>
      </c>
      <c r="R169" s="31">
        <v>196006.73800000001</v>
      </c>
      <c r="S169" s="31">
        <v>153027.72899999999</v>
      </c>
      <c r="T169" s="31">
        <f t="shared" si="24"/>
        <v>2065.9471725955204</v>
      </c>
      <c r="U169" s="31">
        <f t="shared" si="25"/>
        <v>1861.5060553359685</v>
      </c>
      <c r="V169" s="31">
        <f t="shared" si="26"/>
        <v>1408.499372859025</v>
      </c>
      <c r="W169" s="31">
        <f t="shared" si="27"/>
        <v>1665.9959209486167</v>
      </c>
      <c r="X169" s="31">
        <f t="shared" si="28"/>
        <v>169.22782321236079</v>
      </c>
      <c r="Y169" s="32">
        <f t="shared" si="28"/>
        <v>128.04539753263865</v>
      </c>
    </row>
    <row r="170" spans="1:25">
      <c r="A170" s="60" t="s">
        <v>298</v>
      </c>
      <c r="B170" s="50" t="s">
        <v>116</v>
      </c>
      <c r="C170" s="51" t="s">
        <v>123</v>
      </c>
      <c r="D170" s="51">
        <v>94</v>
      </c>
      <c r="E170" s="52">
        <v>94.125</v>
      </c>
      <c r="F170" s="52">
        <f t="shared" si="33"/>
        <v>23.46</v>
      </c>
      <c r="G170" s="53">
        <f t="shared" si="30"/>
        <v>0.32821824381926679</v>
      </c>
      <c r="H170" s="53">
        <f t="shared" si="23"/>
        <v>0.40920716112531969</v>
      </c>
      <c r="I170" s="51">
        <v>7.6999999999999993</v>
      </c>
      <c r="J170" s="51">
        <v>1.9</v>
      </c>
      <c r="K170" s="51">
        <v>13.860000000000001</v>
      </c>
      <c r="L170" s="51">
        <v>2</v>
      </c>
      <c r="M170" s="51">
        <v>25.46</v>
      </c>
      <c r="N170" s="54">
        <v>-43058.491000000002</v>
      </c>
      <c r="O170" s="54">
        <v>197626.34400000001</v>
      </c>
      <c r="P170" s="54">
        <v>51320.292000000001</v>
      </c>
      <c r="Q170" s="54">
        <v>81340.206999999995</v>
      </c>
      <c r="R170" s="54">
        <v>278966.55099999998</v>
      </c>
      <c r="S170" s="54">
        <v>235908.06</v>
      </c>
      <c r="T170" s="54">
        <f t="shared" si="24"/>
        <v>2963.7880584329346</v>
      </c>
      <c r="U170" s="54">
        <f t="shared" si="25"/>
        <v>2418.5525524568388</v>
      </c>
      <c r="V170" s="54">
        <f t="shared" si="26"/>
        <v>1961.091824701195</v>
      </c>
      <c r="W170" s="54">
        <f t="shared" si="27"/>
        <v>2099.6158725099604</v>
      </c>
      <c r="X170" s="54">
        <f t="shared" si="28"/>
        <v>219.86841385971263</v>
      </c>
      <c r="Y170" s="69">
        <f t="shared" si="28"/>
        <v>178.28107497283591</v>
      </c>
    </row>
    <row r="171" spans="1:25">
      <c r="A171" t="s">
        <v>298</v>
      </c>
      <c r="B171" s="27" t="s">
        <v>153</v>
      </c>
      <c r="C171" s="28" t="s">
        <v>154</v>
      </c>
      <c r="D171" s="28">
        <v>94</v>
      </c>
      <c r="E171" s="29">
        <v>97.375</v>
      </c>
      <c r="F171" s="29">
        <f t="shared" si="33"/>
        <v>24.21</v>
      </c>
      <c r="G171" s="30">
        <f t="shared" si="30"/>
        <v>0.36389921520033036</v>
      </c>
      <c r="H171" s="30">
        <f t="shared" si="23"/>
        <v>0.36389921520033036</v>
      </c>
      <c r="I171" s="28">
        <v>8.8099999999999987</v>
      </c>
      <c r="J171" s="28">
        <v>0</v>
      </c>
      <c r="K171" s="28">
        <v>15.400000000000002</v>
      </c>
      <c r="L171" s="28">
        <v>2.0300000000000002</v>
      </c>
      <c r="M171" s="28">
        <v>26.240000000000002</v>
      </c>
      <c r="N171" s="31">
        <v>-36843.521999999997</v>
      </c>
      <c r="O171" s="31">
        <v>185711.99299999999</v>
      </c>
      <c r="P171" s="31">
        <v>15409.044</v>
      </c>
      <c r="Q171" s="31">
        <v>43536.781000000003</v>
      </c>
      <c r="R171" s="31">
        <v>229248.774</v>
      </c>
      <c r="S171" s="31">
        <v>192405.25200000001</v>
      </c>
      <c r="T171" s="31">
        <f t="shared" si="24"/>
        <v>2354.2877946084723</v>
      </c>
      <c r="U171" s="31">
        <f t="shared" si="25"/>
        <v>2196.0434403080876</v>
      </c>
      <c r="V171" s="31">
        <f t="shared" si="26"/>
        <v>1817.6760770218229</v>
      </c>
      <c r="W171" s="31">
        <f t="shared" si="27"/>
        <v>1907.1834967907573</v>
      </c>
      <c r="X171" s="31">
        <f t="shared" si="28"/>
        <v>199.64031275528069</v>
      </c>
      <c r="Y171" s="32">
        <f t="shared" si="28"/>
        <v>165.24327972925664</v>
      </c>
    </row>
    <row r="172" spans="1:25">
      <c r="A172" s="60" t="s">
        <v>298</v>
      </c>
      <c r="B172" s="50" t="s">
        <v>29</v>
      </c>
      <c r="C172" s="51" t="s">
        <v>62</v>
      </c>
      <c r="D172" s="51">
        <v>95</v>
      </c>
      <c r="E172" s="52">
        <v>98.75</v>
      </c>
      <c r="F172" s="52">
        <f t="shared" si="33"/>
        <v>24.72</v>
      </c>
      <c r="G172" s="53">
        <f t="shared" si="30"/>
        <v>0.20024271844660196</v>
      </c>
      <c r="H172" s="53">
        <f t="shared" si="23"/>
        <v>0.56432038834951459</v>
      </c>
      <c r="I172" s="51">
        <v>4.95</v>
      </c>
      <c r="J172" s="51">
        <v>9</v>
      </c>
      <c r="K172" s="51">
        <v>10.77</v>
      </c>
      <c r="L172" s="51">
        <v>2</v>
      </c>
      <c r="M172" s="51">
        <v>26.72</v>
      </c>
      <c r="N172" s="54">
        <v>-25401.972000000002</v>
      </c>
      <c r="O172" s="54">
        <v>191915.72500000001</v>
      </c>
      <c r="P172" s="54">
        <v>25927.255000000001</v>
      </c>
      <c r="Q172" s="54">
        <v>47248.504000000001</v>
      </c>
      <c r="R172" s="54">
        <v>239164.22899999999</v>
      </c>
      <c r="S172" s="54">
        <v>213762.25700000001</v>
      </c>
      <c r="T172" s="54">
        <f t="shared" si="24"/>
        <v>2421.9162430379747</v>
      </c>
      <c r="U172" s="54">
        <f t="shared" si="25"/>
        <v>2159.3617620253162</v>
      </c>
      <c r="V172" s="54">
        <f t="shared" si="26"/>
        <v>1902.1266025316456</v>
      </c>
      <c r="W172" s="54">
        <f t="shared" si="27"/>
        <v>1943.4503797468356</v>
      </c>
      <c r="X172" s="54">
        <f t="shared" si="28"/>
        <v>196.30561472957422</v>
      </c>
      <c r="Y172" s="69">
        <f t="shared" si="28"/>
        <v>172.9206002301496</v>
      </c>
    </row>
    <row r="173" spans="1:25">
      <c r="A173" t="s">
        <v>298</v>
      </c>
      <c r="B173" s="27" t="s">
        <v>94</v>
      </c>
      <c r="C173" s="28" t="s">
        <v>108</v>
      </c>
      <c r="D173" s="28">
        <v>95</v>
      </c>
      <c r="E173" s="29">
        <v>96.125</v>
      </c>
      <c r="F173" s="29">
        <f t="shared" si="33"/>
        <v>29.71</v>
      </c>
      <c r="G173" s="30">
        <f t="shared" si="30"/>
        <v>0.22383036014809829</v>
      </c>
      <c r="H173" s="30">
        <f t="shared" si="23"/>
        <v>0.43015819589363852</v>
      </c>
      <c r="I173" s="28">
        <v>6.65</v>
      </c>
      <c r="J173" s="28">
        <v>6.13</v>
      </c>
      <c r="K173" s="28">
        <v>16.93</v>
      </c>
      <c r="L173" s="28">
        <v>1.56</v>
      </c>
      <c r="M173" s="28">
        <v>31.27</v>
      </c>
      <c r="N173" s="31">
        <v>-35789.017</v>
      </c>
      <c r="O173" s="31">
        <v>227256.71100000001</v>
      </c>
      <c r="P173" s="31">
        <v>32813.987999999998</v>
      </c>
      <c r="Q173" s="31">
        <v>64980.866000000002</v>
      </c>
      <c r="R173" s="31">
        <v>292237.57699999999</v>
      </c>
      <c r="S173" s="31">
        <v>256448.56</v>
      </c>
      <c r="T173" s="31">
        <f t="shared" si="24"/>
        <v>3040.182855656697</v>
      </c>
      <c r="U173" s="31">
        <f t="shared" si="25"/>
        <v>2698.8149700910271</v>
      </c>
      <c r="V173" s="31">
        <f t="shared" si="26"/>
        <v>2326.4974980494148</v>
      </c>
      <c r="W173" s="31">
        <f t="shared" si="27"/>
        <v>2364.1790481144344</v>
      </c>
      <c r="X173" s="31">
        <f t="shared" si="28"/>
        <v>245.34681546282064</v>
      </c>
      <c r="Y173" s="32">
        <f t="shared" si="28"/>
        <v>211.49977254994681</v>
      </c>
    </row>
    <row r="174" spans="1:25">
      <c r="A174" s="60" t="s">
        <v>298</v>
      </c>
      <c r="B174" s="50" t="s">
        <v>127</v>
      </c>
      <c r="C174" s="51" t="s">
        <v>132</v>
      </c>
      <c r="D174" s="51">
        <v>95</v>
      </c>
      <c r="E174" s="52">
        <v>97.125</v>
      </c>
      <c r="F174" s="52">
        <f t="shared" si="33"/>
        <v>29.8</v>
      </c>
      <c r="G174" s="53">
        <f t="shared" si="30"/>
        <v>0.41744966442953019</v>
      </c>
      <c r="H174" s="53">
        <f t="shared" si="23"/>
        <v>0.53120805369127511</v>
      </c>
      <c r="I174" s="51">
        <v>12.44</v>
      </c>
      <c r="J174" s="51">
        <v>3.39</v>
      </c>
      <c r="K174" s="51">
        <v>13.97</v>
      </c>
      <c r="L174" s="51">
        <v>1</v>
      </c>
      <c r="M174" s="51">
        <v>30.8</v>
      </c>
      <c r="N174" s="54">
        <v>-37091.623</v>
      </c>
      <c r="O174" s="54">
        <v>220197.99</v>
      </c>
      <c r="P174" s="54">
        <v>18025.128000000001</v>
      </c>
      <c r="Q174" s="54">
        <v>41357.086000000003</v>
      </c>
      <c r="R174" s="54">
        <v>261555.076</v>
      </c>
      <c r="S174" s="54">
        <v>224463.45300000001</v>
      </c>
      <c r="T174" s="54">
        <f t="shared" si="24"/>
        <v>2692.9737554697554</v>
      </c>
      <c r="U174" s="54">
        <f t="shared" si="25"/>
        <v>2507.3868519948519</v>
      </c>
      <c r="V174" s="54">
        <f t="shared" si="26"/>
        <v>2125.4911196911198</v>
      </c>
      <c r="W174" s="54">
        <f t="shared" si="27"/>
        <v>2267.160772200772</v>
      </c>
      <c r="X174" s="54">
        <f t="shared" si="28"/>
        <v>227.94425927225927</v>
      </c>
      <c r="Y174" s="69">
        <f t="shared" si="28"/>
        <v>193.22646542646544</v>
      </c>
    </row>
    <row r="175" spans="1:25">
      <c r="A175" t="s">
        <v>298</v>
      </c>
      <c r="B175" s="27" t="s">
        <v>214</v>
      </c>
      <c r="C175" s="28" t="s">
        <v>217</v>
      </c>
      <c r="D175" s="28">
        <v>95</v>
      </c>
      <c r="E175" s="29">
        <v>95</v>
      </c>
      <c r="F175" s="29">
        <f t="shared" si="33"/>
        <v>22.83</v>
      </c>
      <c r="G175" s="30">
        <f t="shared" si="30"/>
        <v>0.60271572492334646</v>
      </c>
      <c r="H175" s="30">
        <f t="shared" si="23"/>
        <v>0.69031975470871665</v>
      </c>
      <c r="I175" s="28">
        <v>13.76</v>
      </c>
      <c r="J175" s="28">
        <v>2</v>
      </c>
      <c r="K175" s="28">
        <v>7.07</v>
      </c>
      <c r="L175" s="28">
        <v>2.5</v>
      </c>
      <c r="M175" s="28">
        <v>25.33</v>
      </c>
      <c r="N175" s="31">
        <v>-41626.911</v>
      </c>
      <c r="O175" s="31">
        <v>193878.079</v>
      </c>
      <c r="P175" s="31">
        <v>7214.9369999999999</v>
      </c>
      <c r="Q175" s="31">
        <v>42397.190999999999</v>
      </c>
      <c r="R175" s="31">
        <v>236275.27</v>
      </c>
      <c r="S175" s="31">
        <v>194648.359</v>
      </c>
      <c r="T175" s="31">
        <f t="shared" si="24"/>
        <v>2487.108105263158</v>
      </c>
      <c r="U175" s="31">
        <f t="shared" si="25"/>
        <v>2411.1614</v>
      </c>
      <c r="V175" s="31">
        <f t="shared" si="26"/>
        <v>1972.9833894736842</v>
      </c>
      <c r="W175" s="31">
        <f t="shared" si="27"/>
        <v>2040.8218842105264</v>
      </c>
      <c r="X175" s="31">
        <f t="shared" si="28"/>
        <v>219.1964909090909</v>
      </c>
      <c r="Y175" s="32">
        <f t="shared" si="28"/>
        <v>179.36212631578948</v>
      </c>
    </row>
    <row r="176" spans="1:25">
      <c r="A176" s="60" t="s">
        <v>298</v>
      </c>
      <c r="B176" s="50" t="s">
        <v>214</v>
      </c>
      <c r="C176" s="51" t="s">
        <v>222</v>
      </c>
      <c r="D176" s="51">
        <v>95</v>
      </c>
      <c r="E176" s="52">
        <v>95.375</v>
      </c>
      <c r="F176" s="52">
        <f t="shared" si="33"/>
        <v>28.009999999999998</v>
      </c>
      <c r="G176" s="53">
        <f t="shared" si="30"/>
        <v>0.49482327740092824</v>
      </c>
      <c r="H176" s="53">
        <f t="shared" si="23"/>
        <v>0.51588718314887538</v>
      </c>
      <c r="I176" s="51">
        <v>13.86</v>
      </c>
      <c r="J176" s="51">
        <v>0.59</v>
      </c>
      <c r="K176" s="51">
        <v>13.56</v>
      </c>
      <c r="L176" s="51">
        <v>1.94</v>
      </c>
      <c r="M176" s="51">
        <v>29.95</v>
      </c>
      <c r="N176" s="54">
        <v>-43616.887999999999</v>
      </c>
      <c r="O176" s="54">
        <v>192932.75399999999</v>
      </c>
      <c r="P176" s="54">
        <v>8816.3889999999992</v>
      </c>
      <c r="Q176" s="54">
        <v>68568.539999999994</v>
      </c>
      <c r="R176" s="54">
        <v>261501.29399999999</v>
      </c>
      <c r="S176" s="54">
        <v>217884.40599999999</v>
      </c>
      <c r="T176" s="54">
        <f t="shared" si="24"/>
        <v>2741.8222175622541</v>
      </c>
      <c r="U176" s="54">
        <f t="shared" si="25"/>
        <v>2649.3830144167759</v>
      </c>
      <c r="V176" s="54">
        <f t="shared" si="26"/>
        <v>2192.0630878112711</v>
      </c>
      <c r="W176" s="54">
        <f t="shared" si="27"/>
        <v>2022.8860183486238</v>
      </c>
      <c r="X176" s="54">
        <f t="shared" si="28"/>
        <v>240.85300131061601</v>
      </c>
      <c r="Y176" s="69">
        <f t="shared" si="28"/>
        <v>199.27846252829738</v>
      </c>
    </row>
    <row r="177" spans="1:25">
      <c r="A177" t="s">
        <v>298</v>
      </c>
      <c r="B177" s="27" t="s">
        <v>29</v>
      </c>
      <c r="C177" s="28" t="s">
        <v>30</v>
      </c>
      <c r="D177" s="28">
        <v>96</v>
      </c>
      <c r="E177" s="29">
        <v>98</v>
      </c>
      <c r="F177" s="29">
        <f t="shared" si="33"/>
        <v>26.72</v>
      </c>
      <c r="G177" s="30">
        <f t="shared" si="30"/>
        <v>0.18712574850299402</v>
      </c>
      <c r="H177" s="30">
        <f t="shared" si="23"/>
        <v>0.50898203592814373</v>
      </c>
      <c r="I177" s="28">
        <v>5</v>
      </c>
      <c r="J177" s="28">
        <v>8.6</v>
      </c>
      <c r="K177" s="28">
        <v>13.120000000000001</v>
      </c>
      <c r="L177" s="28">
        <v>1.8</v>
      </c>
      <c r="M177" s="28">
        <v>28.52</v>
      </c>
      <c r="N177" s="31">
        <v>-24060.084999999999</v>
      </c>
      <c r="O177" s="31">
        <v>208247.443</v>
      </c>
      <c r="P177" s="31">
        <v>22248.761999999999</v>
      </c>
      <c r="Q177" s="31">
        <v>52680.209000000003</v>
      </c>
      <c r="R177" s="31">
        <v>260927.652</v>
      </c>
      <c r="S177" s="31">
        <v>236867.56700000001</v>
      </c>
      <c r="T177" s="31">
        <f t="shared" si="24"/>
        <v>2662.5270612244899</v>
      </c>
      <c r="U177" s="31">
        <f t="shared" si="25"/>
        <v>2435.4988775510205</v>
      </c>
      <c r="V177" s="31">
        <f t="shared" si="26"/>
        <v>2189.987806122449</v>
      </c>
      <c r="W177" s="31">
        <f t="shared" si="27"/>
        <v>2124.9739081632652</v>
      </c>
      <c r="X177" s="31">
        <f t="shared" si="28"/>
        <v>221.40898886827461</v>
      </c>
      <c r="Y177" s="32">
        <f t="shared" si="28"/>
        <v>199.08980055658628</v>
      </c>
    </row>
    <row r="178" spans="1:25">
      <c r="A178" s="60" t="s">
        <v>298</v>
      </c>
      <c r="B178" s="50" t="s">
        <v>29</v>
      </c>
      <c r="C178" s="51" t="s">
        <v>52</v>
      </c>
      <c r="D178" s="51">
        <v>96</v>
      </c>
      <c r="E178" s="52">
        <v>99.625</v>
      </c>
      <c r="F178" s="52">
        <f t="shared" si="33"/>
        <v>22.61</v>
      </c>
      <c r="G178" s="53">
        <f t="shared" si="30"/>
        <v>0.27288810260946483</v>
      </c>
      <c r="H178" s="53">
        <f t="shared" si="23"/>
        <v>0.44714727996461739</v>
      </c>
      <c r="I178" s="51">
        <v>6.17</v>
      </c>
      <c r="J178" s="51">
        <v>3.94</v>
      </c>
      <c r="K178" s="51">
        <v>12.499999999999998</v>
      </c>
      <c r="L178" s="51">
        <v>2</v>
      </c>
      <c r="M178" s="51">
        <v>24.61</v>
      </c>
      <c r="N178" s="54">
        <v>-31429.064999999999</v>
      </c>
      <c r="O178" s="54">
        <v>178773.89</v>
      </c>
      <c r="P178" s="54">
        <v>25562.468000000001</v>
      </c>
      <c r="Q178" s="54">
        <v>52959.267</v>
      </c>
      <c r="R178" s="54">
        <v>231733.15700000001</v>
      </c>
      <c r="S178" s="54">
        <v>200304.092</v>
      </c>
      <c r="T178" s="54">
        <f t="shared" si="24"/>
        <v>2326.0542735257213</v>
      </c>
      <c r="U178" s="54">
        <f t="shared" si="25"/>
        <v>2069.4673927227104</v>
      </c>
      <c r="V178" s="54">
        <f t="shared" si="26"/>
        <v>1753.9937164366374</v>
      </c>
      <c r="W178" s="54">
        <f t="shared" si="27"/>
        <v>1794.4681555834379</v>
      </c>
      <c r="X178" s="54">
        <f t="shared" si="28"/>
        <v>188.13339933842823</v>
      </c>
      <c r="Y178" s="69">
        <f t="shared" si="28"/>
        <v>159.45397422151248</v>
      </c>
    </row>
    <row r="179" spans="1:25">
      <c r="A179" t="s">
        <v>298</v>
      </c>
      <c r="B179" s="27" t="s">
        <v>29</v>
      </c>
      <c r="C179" s="28" t="s">
        <v>63</v>
      </c>
      <c r="D179" s="28">
        <v>96</v>
      </c>
      <c r="E179" s="29">
        <v>98.125</v>
      </c>
      <c r="F179" s="29">
        <f t="shared" si="33"/>
        <v>22.44</v>
      </c>
      <c r="G179" s="30">
        <f t="shared" si="30"/>
        <v>0.16488413547237077</v>
      </c>
      <c r="H179" s="30">
        <f t="shared" si="23"/>
        <v>0.25401069518716579</v>
      </c>
      <c r="I179" s="28">
        <v>3.7</v>
      </c>
      <c r="J179" s="28">
        <v>2</v>
      </c>
      <c r="K179" s="28">
        <v>16.740000000000002</v>
      </c>
      <c r="L179" s="28">
        <v>0</v>
      </c>
      <c r="M179" s="28">
        <v>22.44</v>
      </c>
      <c r="N179" s="31">
        <v>-25763.690999999999</v>
      </c>
      <c r="O179" s="31">
        <v>174499.386</v>
      </c>
      <c r="P179" s="31">
        <v>20936.009999999998</v>
      </c>
      <c r="Q179" s="31">
        <v>53846.5</v>
      </c>
      <c r="R179" s="31">
        <v>228345.886</v>
      </c>
      <c r="S179" s="31">
        <v>202582.19500000001</v>
      </c>
      <c r="T179" s="31">
        <f t="shared" si="24"/>
        <v>2327.0918318471336</v>
      </c>
      <c r="U179" s="31">
        <f t="shared" si="25"/>
        <v>2113.7312203821657</v>
      </c>
      <c r="V179" s="31">
        <f t="shared" si="26"/>
        <v>1851.1713121019109</v>
      </c>
      <c r="W179" s="31">
        <f t="shared" si="27"/>
        <v>1778.3376917197452</v>
      </c>
      <c r="X179" s="31">
        <f t="shared" si="28"/>
        <v>192.15738367110598</v>
      </c>
      <c r="Y179" s="32">
        <f t="shared" si="28"/>
        <v>168.28830110017373</v>
      </c>
    </row>
    <row r="180" spans="1:25">
      <c r="A180" s="60" t="s">
        <v>298</v>
      </c>
      <c r="B180" s="50" t="s">
        <v>116</v>
      </c>
      <c r="C180" s="51" t="s">
        <v>117</v>
      </c>
      <c r="D180" s="51">
        <v>96</v>
      </c>
      <c r="E180" s="52">
        <v>99.375</v>
      </c>
      <c r="F180" s="52">
        <f t="shared" si="33"/>
        <v>21.31</v>
      </c>
      <c r="G180" s="53">
        <f t="shared" si="30"/>
        <v>0.32848427968090099</v>
      </c>
      <c r="H180" s="53">
        <f t="shared" si="23"/>
        <v>0.32848427968090099</v>
      </c>
      <c r="I180" s="51">
        <v>7</v>
      </c>
      <c r="J180" s="51">
        <v>0</v>
      </c>
      <c r="K180" s="51">
        <v>14.309999999999999</v>
      </c>
      <c r="L180" s="51">
        <v>2.38</v>
      </c>
      <c r="M180" s="51">
        <v>23.689999999999998</v>
      </c>
      <c r="N180" s="54">
        <v>-45061.031000000003</v>
      </c>
      <c r="O180" s="54">
        <v>185913.761</v>
      </c>
      <c r="P180" s="54">
        <v>38432.364000000001</v>
      </c>
      <c r="Q180" s="54">
        <v>69920.888999999996</v>
      </c>
      <c r="R180" s="54">
        <v>255834.65</v>
      </c>
      <c r="S180" s="54">
        <v>210773.61900000001</v>
      </c>
      <c r="T180" s="54">
        <f t="shared" si="24"/>
        <v>2574.4367295597485</v>
      </c>
      <c r="U180" s="54">
        <f t="shared" si="25"/>
        <v>2187.6959597484274</v>
      </c>
      <c r="V180" s="54">
        <f t="shared" si="26"/>
        <v>1734.2516226415096</v>
      </c>
      <c r="W180" s="54">
        <f t="shared" si="27"/>
        <v>1870.8302993710693</v>
      </c>
      <c r="X180" s="54">
        <f t="shared" si="28"/>
        <v>198.88145088622068</v>
      </c>
      <c r="Y180" s="69">
        <f t="shared" si="28"/>
        <v>157.65923842195542</v>
      </c>
    </row>
    <row r="181" spans="1:25">
      <c r="A181" t="s">
        <v>298</v>
      </c>
      <c r="B181" s="27" t="s">
        <v>159</v>
      </c>
      <c r="C181" s="28" t="s">
        <v>160</v>
      </c>
      <c r="D181" s="28">
        <v>96</v>
      </c>
      <c r="E181" s="29">
        <v>93.375</v>
      </c>
      <c r="F181" s="29">
        <f t="shared" si="33"/>
        <v>23.71</v>
      </c>
      <c r="G181" s="30">
        <f t="shared" si="30"/>
        <v>0.26275832981864194</v>
      </c>
      <c r="H181" s="30">
        <f t="shared" si="23"/>
        <v>0.38928722058203291</v>
      </c>
      <c r="I181" s="28">
        <v>6.23</v>
      </c>
      <c r="J181" s="28">
        <v>3</v>
      </c>
      <c r="K181" s="28">
        <v>14.48</v>
      </c>
      <c r="L181" s="28">
        <v>2</v>
      </c>
      <c r="M181" s="28">
        <v>25.71</v>
      </c>
      <c r="N181" s="31">
        <v>-39141.315999999999</v>
      </c>
      <c r="O181" s="31">
        <v>189361.37100000001</v>
      </c>
      <c r="P181" s="31">
        <v>31757.611000000001</v>
      </c>
      <c r="Q181" s="31">
        <v>54255.201000000001</v>
      </c>
      <c r="R181" s="31">
        <v>243616.57199999999</v>
      </c>
      <c r="S181" s="31">
        <v>204475.25599999999</v>
      </c>
      <c r="T181" s="31">
        <f t="shared" si="24"/>
        <v>2609.0128192771081</v>
      </c>
      <c r="U181" s="31">
        <f t="shared" si="25"/>
        <v>2268.9045354752338</v>
      </c>
      <c r="V181" s="31">
        <f t="shared" si="26"/>
        <v>1849.7204283801873</v>
      </c>
      <c r="W181" s="31">
        <f t="shared" si="27"/>
        <v>2027.9664899598395</v>
      </c>
      <c r="X181" s="31">
        <f t="shared" si="28"/>
        <v>206.26404867956671</v>
      </c>
      <c r="Y181" s="32">
        <f t="shared" si="28"/>
        <v>168.15640258001702</v>
      </c>
    </row>
    <row r="182" spans="1:25">
      <c r="A182" s="60" t="s">
        <v>298</v>
      </c>
      <c r="B182" s="50" t="s">
        <v>245</v>
      </c>
      <c r="C182" s="51" t="s">
        <v>247</v>
      </c>
      <c r="D182" s="51">
        <v>96</v>
      </c>
      <c r="E182" s="52">
        <v>97.25</v>
      </c>
      <c r="F182" s="52">
        <f t="shared" si="33"/>
        <v>25.700000000000003</v>
      </c>
      <c r="G182" s="53">
        <f t="shared" si="30"/>
        <v>0.10505836575875487</v>
      </c>
      <c r="H182" s="53">
        <f t="shared" si="23"/>
        <v>0.17509727626459143</v>
      </c>
      <c r="I182" s="51">
        <v>2.7</v>
      </c>
      <c r="J182" s="51">
        <v>1.8</v>
      </c>
      <c r="K182" s="51">
        <v>21.200000000000003</v>
      </c>
      <c r="L182" s="51">
        <v>3.1</v>
      </c>
      <c r="M182" s="51">
        <v>28.800000000000004</v>
      </c>
      <c r="N182" s="54">
        <v>-36763.368999999999</v>
      </c>
      <c r="O182" s="54">
        <v>206883.073</v>
      </c>
      <c r="P182" s="54">
        <v>44583.983999999997</v>
      </c>
      <c r="Q182" s="54">
        <v>74791.248999999996</v>
      </c>
      <c r="R182" s="54">
        <v>281674.32199999999</v>
      </c>
      <c r="S182" s="54">
        <v>244910.95300000001</v>
      </c>
      <c r="T182" s="54">
        <f t="shared" si="24"/>
        <v>2896.3940565552698</v>
      </c>
      <c r="U182" s="54">
        <f t="shared" si="25"/>
        <v>2437.9469203084832</v>
      </c>
      <c r="V182" s="54">
        <f t="shared" si="26"/>
        <v>2059.9174190231365</v>
      </c>
      <c r="W182" s="54">
        <f t="shared" si="27"/>
        <v>2127.3323701799486</v>
      </c>
      <c r="X182" s="54">
        <f t="shared" si="28"/>
        <v>221.6315382098621</v>
      </c>
      <c r="Y182" s="69">
        <f t="shared" si="28"/>
        <v>187.26521991119424</v>
      </c>
    </row>
    <row r="183" spans="1:25">
      <c r="A183" t="s">
        <v>298</v>
      </c>
      <c r="B183" s="27" t="s">
        <v>283</v>
      </c>
      <c r="C183" s="28" t="s">
        <v>284</v>
      </c>
      <c r="D183" s="28">
        <v>96</v>
      </c>
      <c r="E183" s="29">
        <v>98.25</v>
      </c>
      <c r="F183" s="29">
        <f t="shared" si="33"/>
        <v>29.23</v>
      </c>
      <c r="G183" s="30">
        <f t="shared" si="30"/>
        <v>0.30790283954840919</v>
      </c>
      <c r="H183" s="30">
        <f t="shared" si="23"/>
        <v>0.65001710571330829</v>
      </c>
      <c r="I183" s="29">
        <v>9</v>
      </c>
      <c r="J183" s="29">
        <v>10</v>
      </c>
      <c r="K183" s="29">
        <v>10.23</v>
      </c>
      <c r="L183" s="29">
        <v>2.88</v>
      </c>
      <c r="M183" s="29">
        <v>32.11</v>
      </c>
      <c r="N183" s="31">
        <v>-43133.928999999996</v>
      </c>
      <c r="O183" s="31">
        <v>207062.40700000001</v>
      </c>
      <c r="P183" s="31">
        <v>33399.995999999999</v>
      </c>
      <c r="Q183" s="31">
        <v>70155.793999999994</v>
      </c>
      <c r="R183" s="31">
        <v>277218.201</v>
      </c>
      <c r="S183" s="31">
        <v>234084.272</v>
      </c>
      <c r="T183" s="31">
        <f t="shared" si="24"/>
        <v>2821.5592977099236</v>
      </c>
      <c r="U183" s="31">
        <f t="shared" si="25"/>
        <v>2481.6102290076337</v>
      </c>
      <c r="V183" s="31">
        <f t="shared" si="26"/>
        <v>2042.5880508905855</v>
      </c>
      <c r="W183" s="31">
        <f t="shared" si="27"/>
        <v>2107.5054147582696</v>
      </c>
      <c r="X183" s="31">
        <f t="shared" si="28"/>
        <v>225.6009299097849</v>
      </c>
      <c r="Y183" s="32">
        <f t="shared" si="28"/>
        <v>185.68982280823505</v>
      </c>
    </row>
    <row r="184" spans="1:25">
      <c r="A184" s="60" t="s">
        <v>298</v>
      </c>
      <c r="B184" s="50" t="s">
        <v>214</v>
      </c>
      <c r="C184" s="51" t="s">
        <v>61</v>
      </c>
      <c r="D184" s="51">
        <v>97</v>
      </c>
      <c r="E184" s="52">
        <v>98.25</v>
      </c>
      <c r="F184" s="52">
        <f t="shared" si="33"/>
        <v>24.23</v>
      </c>
      <c r="G184" s="53">
        <f t="shared" si="30"/>
        <v>0.47420553033429635</v>
      </c>
      <c r="H184" s="53">
        <f t="shared" si="23"/>
        <v>0.69046636401155592</v>
      </c>
      <c r="I184" s="51">
        <v>11.49</v>
      </c>
      <c r="J184" s="51">
        <v>5.24</v>
      </c>
      <c r="K184" s="51">
        <v>7.5</v>
      </c>
      <c r="L184" s="51">
        <v>2.63</v>
      </c>
      <c r="M184" s="51">
        <v>26.86</v>
      </c>
      <c r="N184" s="54">
        <v>-47886.053999999996</v>
      </c>
      <c r="O184" s="54">
        <v>173535.26699999999</v>
      </c>
      <c r="P184" s="54">
        <v>19442.109</v>
      </c>
      <c r="Q184" s="54">
        <v>39114.398000000001</v>
      </c>
      <c r="R184" s="54">
        <v>212649.66500000001</v>
      </c>
      <c r="S184" s="54">
        <v>164763.611</v>
      </c>
      <c r="T184" s="54">
        <f t="shared" si="24"/>
        <v>2164.3731806615779</v>
      </c>
      <c r="U184" s="54">
        <f t="shared" si="25"/>
        <v>1966.4891195928753</v>
      </c>
      <c r="V184" s="54">
        <f t="shared" si="26"/>
        <v>1479.0992569974555</v>
      </c>
      <c r="W184" s="54">
        <f t="shared" si="27"/>
        <v>1766.2622595419846</v>
      </c>
      <c r="X184" s="54">
        <f t="shared" si="28"/>
        <v>178.77173814480685</v>
      </c>
      <c r="Y184" s="69">
        <f t="shared" si="28"/>
        <v>134.46356881795052</v>
      </c>
    </row>
    <row r="185" spans="1:25">
      <c r="A185" t="s">
        <v>298</v>
      </c>
      <c r="B185" s="27" t="s">
        <v>228</v>
      </c>
      <c r="C185" s="28" t="s">
        <v>230</v>
      </c>
      <c r="D185" s="28">
        <v>97</v>
      </c>
      <c r="E185" s="29">
        <v>93.25</v>
      </c>
      <c r="F185" s="29">
        <f t="shared" si="33"/>
        <v>24.79</v>
      </c>
      <c r="G185" s="30">
        <f t="shared" si="30"/>
        <v>0.39774102460669625</v>
      </c>
      <c r="H185" s="30">
        <f t="shared" si="23"/>
        <v>0.500605082694635</v>
      </c>
      <c r="I185" s="28">
        <v>9.86</v>
      </c>
      <c r="J185" s="28">
        <v>2.5499999999999998</v>
      </c>
      <c r="K185" s="28">
        <v>12.379999999999999</v>
      </c>
      <c r="L185" s="28">
        <v>1.88</v>
      </c>
      <c r="M185" s="28">
        <v>26.669999999999998</v>
      </c>
      <c r="N185" s="31">
        <v>-37268.392999999996</v>
      </c>
      <c r="O185" s="31">
        <v>199645.91800000001</v>
      </c>
      <c r="P185" s="31">
        <v>34757.928</v>
      </c>
      <c r="Q185" s="31">
        <v>59923.540999999997</v>
      </c>
      <c r="R185" s="31">
        <v>259569.459</v>
      </c>
      <c r="S185" s="31">
        <v>222301.06599999999</v>
      </c>
      <c r="T185" s="31">
        <f t="shared" si="24"/>
        <v>2783.5866916890081</v>
      </c>
      <c r="U185" s="31">
        <f t="shared" si="25"/>
        <v>2410.8475174262735</v>
      </c>
      <c r="V185" s="31">
        <f t="shared" si="26"/>
        <v>2011.1864664879354</v>
      </c>
      <c r="W185" s="31">
        <f t="shared" si="27"/>
        <v>2140.9749919571045</v>
      </c>
      <c r="X185" s="31">
        <f t="shared" si="28"/>
        <v>219.16795612966123</v>
      </c>
      <c r="Y185" s="32">
        <f t="shared" si="28"/>
        <v>182.83513331708502</v>
      </c>
    </row>
    <row r="186" spans="1:25">
      <c r="A186" s="60" t="s">
        <v>298</v>
      </c>
      <c r="B186" s="50" t="s">
        <v>29</v>
      </c>
      <c r="C186" s="51" t="s">
        <v>79</v>
      </c>
      <c r="D186" s="51">
        <v>98</v>
      </c>
      <c r="E186" s="52">
        <v>102</v>
      </c>
      <c r="F186" s="52">
        <f t="shared" si="33"/>
        <v>25.310000000000002</v>
      </c>
      <c r="G186" s="53">
        <f t="shared" si="30"/>
        <v>0.21691031212959302</v>
      </c>
      <c r="H186" s="53">
        <f t="shared" si="23"/>
        <v>0.25642038719873567</v>
      </c>
      <c r="I186" s="51">
        <v>5.49</v>
      </c>
      <c r="J186" s="51">
        <v>1</v>
      </c>
      <c r="K186" s="51">
        <v>18.82</v>
      </c>
      <c r="L186" s="51">
        <v>2</v>
      </c>
      <c r="M186" s="51">
        <v>27.310000000000002</v>
      </c>
      <c r="N186" s="54">
        <v>-25025.131000000001</v>
      </c>
      <c r="O186" s="54">
        <v>212756.68400000001</v>
      </c>
      <c r="P186" s="54">
        <v>35381.802000000003</v>
      </c>
      <c r="Q186" s="54">
        <v>59572.915000000001</v>
      </c>
      <c r="R186" s="54">
        <v>272329.59899999999</v>
      </c>
      <c r="S186" s="54">
        <v>247304.46799999999</v>
      </c>
      <c r="T186" s="54">
        <f t="shared" si="24"/>
        <v>2669.8980294117646</v>
      </c>
      <c r="U186" s="54">
        <f t="shared" si="25"/>
        <v>2323.0176176470586</v>
      </c>
      <c r="V186" s="54">
        <f t="shared" si="26"/>
        <v>2077.6731960784314</v>
      </c>
      <c r="W186" s="54">
        <f t="shared" si="27"/>
        <v>2085.849843137255</v>
      </c>
      <c r="X186" s="54">
        <f t="shared" si="28"/>
        <v>211.18341978609624</v>
      </c>
      <c r="Y186" s="69">
        <f t="shared" si="28"/>
        <v>188.87938146167559</v>
      </c>
    </row>
    <row r="187" spans="1:25">
      <c r="A187" t="s">
        <v>298</v>
      </c>
      <c r="B187" s="27" t="s">
        <v>94</v>
      </c>
      <c r="C187" s="28" t="s">
        <v>109</v>
      </c>
      <c r="D187" s="28">
        <v>98</v>
      </c>
      <c r="E187" s="29">
        <v>98.75</v>
      </c>
      <c r="F187" s="29">
        <f t="shared" si="33"/>
        <v>26.6</v>
      </c>
      <c r="G187" s="30">
        <f t="shared" si="30"/>
        <v>0.26090225563909769</v>
      </c>
      <c r="H187" s="30">
        <f t="shared" si="23"/>
        <v>0.36503759398496233</v>
      </c>
      <c r="I187" s="28">
        <v>6.9399999999999995</v>
      </c>
      <c r="J187" s="28">
        <v>2.77</v>
      </c>
      <c r="K187" s="28">
        <v>16.89</v>
      </c>
      <c r="L187" s="28">
        <v>1</v>
      </c>
      <c r="M187" s="28">
        <v>27.6</v>
      </c>
      <c r="N187" s="31">
        <v>-36325.567999999999</v>
      </c>
      <c r="O187" s="31">
        <v>238760.09</v>
      </c>
      <c r="P187" s="31">
        <v>24746.964</v>
      </c>
      <c r="Q187" s="31">
        <v>59674.328999999998</v>
      </c>
      <c r="R187" s="31">
        <v>298434.41899999999</v>
      </c>
      <c r="S187" s="31">
        <v>262108.851</v>
      </c>
      <c r="T187" s="31">
        <f t="shared" si="24"/>
        <v>3022.120698734177</v>
      </c>
      <c r="U187" s="31">
        <f t="shared" si="25"/>
        <v>2771.51853164557</v>
      </c>
      <c r="V187" s="31">
        <f t="shared" si="26"/>
        <v>2403.6646784810127</v>
      </c>
      <c r="W187" s="31">
        <f t="shared" si="27"/>
        <v>2417.8236962025317</v>
      </c>
      <c r="X187" s="31">
        <f t="shared" si="28"/>
        <v>251.95623014959727</v>
      </c>
      <c r="Y187" s="32">
        <f t="shared" si="28"/>
        <v>218.51497077100115</v>
      </c>
    </row>
    <row r="188" spans="1:25">
      <c r="A188" s="60" t="s">
        <v>298</v>
      </c>
      <c r="B188" s="50" t="s">
        <v>185</v>
      </c>
      <c r="C188" s="51" t="s">
        <v>82</v>
      </c>
      <c r="D188" s="51">
        <v>98</v>
      </c>
      <c r="E188" s="52">
        <v>96.5</v>
      </c>
      <c r="F188" s="52">
        <f t="shared" si="33"/>
        <v>27.82</v>
      </c>
      <c r="G188" s="53">
        <f t="shared" si="30"/>
        <v>0.3371675053918044</v>
      </c>
      <c r="H188" s="53">
        <f t="shared" si="23"/>
        <v>0.6067577282530553</v>
      </c>
      <c r="I188" s="51">
        <v>9.379999999999999</v>
      </c>
      <c r="J188" s="51">
        <v>7.5</v>
      </c>
      <c r="K188" s="51">
        <v>10.94</v>
      </c>
      <c r="L188" s="51">
        <v>2.8099999999999996</v>
      </c>
      <c r="M188" s="51">
        <v>30.63</v>
      </c>
      <c r="N188" s="54">
        <v>-40650.578000000001</v>
      </c>
      <c r="O188" s="54">
        <v>210426.02100000001</v>
      </c>
      <c r="P188" s="54">
        <v>34580.027999999998</v>
      </c>
      <c r="Q188" s="54">
        <v>63833.207999999999</v>
      </c>
      <c r="R188" s="54">
        <v>274259.22899999999</v>
      </c>
      <c r="S188" s="54">
        <v>233608.65100000001</v>
      </c>
      <c r="T188" s="54">
        <f t="shared" si="24"/>
        <v>2842.0645492227977</v>
      </c>
      <c r="U188" s="54">
        <f t="shared" si="25"/>
        <v>2483.7222901554405</v>
      </c>
      <c r="V188" s="54">
        <f t="shared" si="26"/>
        <v>2062.4727772020728</v>
      </c>
      <c r="W188" s="54">
        <f t="shared" si="27"/>
        <v>2180.5805284974094</v>
      </c>
      <c r="X188" s="54">
        <f t="shared" si="28"/>
        <v>225.7929354686764</v>
      </c>
      <c r="Y188" s="69">
        <f t="shared" si="28"/>
        <v>187.49752520018845</v>
      </c>
    </row>
    <row r="189" spans="1:25">
      <c r="A189" t="s">
        <v>298</v>
      </c>
      <c r="B189" s="27" t="s">
        <v>261</v>
      </c>
      <c r="C189" s="28" t="s">
        <v>263</v>
      </c>
      <c r="D189" s="28">
        <v>98</v>
      </c>
      <c r="E189" s="29">
        <v>95.625</v>
      </c>
      <c r="F189" s="29">
        <f t="shared" si="33"/>
        <v>28.130000000000003</v>
      </c>
      <c r="G189" s="30">
        <f t="shared" si="30"/>
        <v>0.1066477070742979</v>
      </c>
      <c r="H189" s="30">
        <f t="shared" si="23"/>
        <v>0.24884464984002841</v>
      </c>
      <c r="I189" s="29">
        <v>3</v>
      </c>
      <c r="J189" s="29">
        <v>4</v>
      </c>
      <c r="K189" s="29">
        <v>21.130000000000003</v>
      </c>
      <c r="L189" s="29">
        <v>2.85</v>
      </c>
      <c r="M189" s="29">
        <v>30.980000000000004</v>
      </c>
      <c r="N189" s="31">
        <v>-29847.976999999999</v>
      </c>
      <c r="O189" s="31">
        <v>221196.35800000001</v>
      </c>
      <c r="P189" s="31">
        <v>34750.703999999998</v>
      </c>
      <c r="Q189" s="31">
        <v>59746.987999999998</v>
      </c>
      <c r="R189" s="31">
        <v>280943.34600000002</v>
      </c>
      <c r="S189" s="31">
        <v>251095.36900000001</v>
      </c>
      <c r="T189" s="31">
        <f t="shared" si="24"/>
        <v>2937.9696313725494</v>
      </c>
      <c r="U189" s="31">
        <f t="shared" si="25"/>
        <v>2574.5635764705885</v>
      </c>
      <c r="V189" s="31">
        <f t="shared" si="26"/>
        <v>2262.4278692810458</v>
      </c>
      <c r="W189" s="31">
        <f t="shared" si="27"/>
        <v>2313.1645281045753</v>
      </c>
      <c r="X189" s="31">
        <f t="shared" si="28"/>
        <v>234.05123422459894</v>
      </c>
      <c r="Y189" s="32">
        <f t="shared" si="28"/>
        <v>205.67526084373142</v>
      </c>
    </row>
    <row r="190" spans="1:25">
      <c r="A190" s="60" t="s">
        <v>298</v>
      </c>
      <c r="B190" s="50" t="s">
        <v>281</v>
      </c>
      <c r="C190" s="51" t="s">
        <v>113</v>
      </c>
      <c r="D190" s="51">
        <v>99</v>
      </c>
      <c r="E190" s="52">
        <v>99.875</v>
      </c>
      <c r="F190" s="52">
        <f t="shared" si="33"/>
        <v>33.14</v>
      </c>
      <c r="G190" s="53">
        <f t="shared" si="30"/>
        <v>5.2806276403138203E-2</v>
      </c>
      <c r="H190" s="53">
        <f t="shared" si="23"/>
        <v>7.9963789981894989E-2</v>
      </c>
      <c r="I190" s="52">
        <v>1.75</v>
      </c>
      <c r="J190" s="52">
        <v>0.9</v>
      </c>
      <c r="K190" s="52">
        <v>30.490000000000002</v>
      </c>
      <c r="L190" s="52">
        <v>2.75</v>
      </c>
      <c r="M190" s="52">
        <v>35.89</v>
      </c>
      <c r="N190" s="54">
        <v>-69491.991999999998</v>
      </c>
      <c r="O190" s="54">
        <v>197645.465</v>
      </c>
      <c r="P190" s="54">
        <v>71188</v>
      </c>
      <c r="Q190" s="54">
        <v>111134.068</v>
      </c>
      <c r="R190" s="54">
        <v>308779.533</v>
      </c>
      <c r="S190" s="54">
        <v>239287.541</v>
      </c>
      <c r="T190" s="54">
        <f t="shared" si="24"/>
        <v>3091.6599048811013</v>
      </c>
      <c r="U190" s="54">
        <f t="shared" si="25"/>
        <v>2378.8889411764703</v>
      </c>
      <c r="V190" s="54">
        <f t="shared" si="26"/>
        <v>1683.0992841051313</v>
      </c>
      <c r="W190" s="54">
        <f t="shared" si="27"/>
        <v>1978.928310387985</v>
      </c>
      <c r="X190" s="54">
        <f t="shared" si="28"/>
        <v>216.26263101604275</v>
      </c>
      <c r="Y190" s="69">
        <f t="shared" si="28"/>
        <v>153.00902582773921</v>
      </c>
    </row>
    <row r="191" spans="1:25">
      <c r="A191" t="s">
        <v>298</v>
      </c>
      <c r="B191" s="27" t="s">
        <v>94</v>
      </c>
      <c r="C191" s="28" t="s">
        <v>111</v>
      </c>
      <c r="D191" s="28">
        <v>101</v>
      </c>
      <c r="E191" s="29">
        <v>103.875</v>
      </c>
      <c r="F191" s="29">
        <f t="shared" si="33"/>
        <v>30.64</v>
      </c>
      <c r="G191" s="30">
        <f t="shared" si="30"/>
        <v>0.22780678851174932</v>
      </c>
      <c r="H191" s="30">
        <f t="shared" si="23"/>
        <v>0.55254569190600522</v>
      </c>
      <c r="I191" s="28">
        <v>6.9799999999999995</v>
      </c>
      <c r="J191" s="28">
        <v>9.9499999999999993</v>
      </c>
      <c r="K191" s="28">
        <v>13.71</v>
      </c>
      <c r="L191" s="28">
        <v>3</v>
      </c>
      <c r="M191" s="28">
        <v>33.64</v>
      </c>
      <c r="N191" s="31">
        <v>-39487.803</v>
      </c>
      <c r="O191" s="31">
        <v>251442.99100000001</v>
      </c>
      <c r="P191" s="31">
        <v>28027.164000000001</v>
      </c>
      <c r="Q191" s="31">
        <v>52853.358</v>
      </c>
      <c r="R191" s="31">
        <v>304296.34899999999</v>
      </c>
      <c r="S191" s="31">
        <v>264808.54599999997</v>
      </c>
      <c r="T191" s="31">
        <f t="shared" si="24"/>
        <v>2929.4474031287605</v>
      </c>
      <c r="U191" s="31">
        <f t="shared" si="25"/>
        <v>2659.6311432009625</v>
      </c>
      <c r="V191" s="31">
        <f t="shared" si="26"/>
        <v>2279.4838219013236</v>
      </c>
      <c r="W191" s="31">
        <f t="shared" si="27"/>
        <v>2420.6304789410351</v>
      </c>
      <c r="X191" s="31">
        <f t="shared" si="28"/>
        <v>241.78464938190567</v>
      </c>
      <c r="Y191" s="32">
        <f t="shared" si="28"/>
        <v>207.22580199102941</v>
      </c>
    </row>
    <row r="192" spans="1:25">
      <c r="A192" s="60" t="s">
        <v>298</v>
      </c>
      <c r="B192" s="50" t="s">
        <v>144</v>
      </c>
      <c r="C192" s="51" t="s">
        <v>150</v>
      </c>
      <c r="D192" s="51">
        <v>101</v>
      </c>
      <c r="E192" s="52">
        <v>107.375</v>
      </c>
      <c r="F192" s="52">
        <f t="shared" si="33"/>
        <v>27.41</v>
      </c>
      <c r="G192" s="53">
        <f t="shared" si="30"/>
        <v>0.31083546151039765</v>
      </c>
      <c r="H192" s="53">
        <f t="shared" si="23"/>
        <v>0.37650492520977746</v>
      </c>
      <c r="I192" s="51">
        <v>8.52</v>
      </c>
      <c r="J192" s="51">
        <v>1.8</v>
      </c>
      <c r="K192" s="51">
        <v>17.09</v>
      </c>
      <c r="L192" s="51">
        <v>1</v>
      </c>
      <c r="M192" s="51">
        <v>28.41</v>
      </c>
      <c r="N192" s="54">
        <v>-31022</v>
      </c>
      <c r="O192" s="54">
        <v>172631</v>
      </c>
      <c r="P192" s="54">
        <v>56065</v>
      </c>
      <c r="Q192" s="54">
        <v>79189</v>
      </c>
      <c r="R192" s="54">
        <f>+O192+Q192</f>
        <v>251820</v>
      </c>
      <c r="S192" s="54">
        <f>+R192+N192</f>
        <v>220798</v>
      </c>
      <c r="T192" s="54">
        <f t="shared" si="24"/>
        <v>2345.2386495925493</v>
      </c>
      <c r="U192" s="54">
        <f t="shared" si="25"/>
        <v>1823.0966239813738</v>
      </c>
      <c r="V192" s="54">
        <f t="shared" si="26"/>
        <v>1534.1839348079161</v>
      </c>
      <c r="W192" s="54">
        <f t="shared" si="27"/>
        <v>1607.7392316647265</v>
      </c>
      <c r="X192" s="54">
        <f t="shared" si="28"/>
        <v>165.73605672557943</v>
      </c>
      <c r="Y192" s="69">
        <f t="shared" si="28"/>
        <v>139.47126680071963</v>
      </c>
    </row>
    <row r="193" spans="1:25">
      <c r="A193" t="s">
        <v>298</v>
      </c>
      <c r="B193" s="27" t="s">
        <v>29</v>
      </c>
      <c r="C193" s="28" t="s">
        <v>34</v>
      </c>
      <c r="D193" s="28">
        <v>102</v>
      </c>
      <c r="E193" s="29">
        <v>104.875</v>
      </c>
      <c r="F193" s="29">
        <f t="shared" si="33"/>
        <v>32.21</v>
      </c>
      <c r="G193" s="30">
        <f t="shared" si="30"/>
        <v>0.12418503570319776</v>
      </c>
      <c r="H193" s="30">
        <f t="shared" si="23"/>
        <v>0.2173238124805961</v>
      </c>
      <c r="I193" s="28">
        <v>4</v>
      </c>
      <c r="J193" s="28">
        <v>3</v>
      </c>
      <c r="K193" s="28">
        <v>25.21</v>
      </c>
      <c r="L193" s="28">
        <v>1.8</v>
      </c>
      <c r="M193" s="28">
        <v>34.01</v>
      </c>
      <c r="N193" s="31">
        <v>-27077.339</v>
      </c>
      <c r="O193" s="31">
        <v>237542.73499999999</v>
      </c>
      <c r="P193" s="31">
        <v>30200.814999999999</v>
      </c>
      <c r="Q193" s="31">
        <v>53127.66</v>
      </c>
      <c r="R193" s="31">
        <v>290670.39500000002</v>
      </c>
      <c r="S193" s="31">
        <v>263593.05599999998</v>
      </c>
      <c r="T193" s="31">
        <f t="shared" si="24"/>
        <v>2771.5889868891541</v>
      </c>
      <c r="U193" s="31">
        <f t="shared" si="25"/>
        <v>2483.6193563766392</v>
      </c>
      <c r="V193" s="31">
        <f t="shared" si="26"/>
        <v>2225.4325721096543</v>
      </c>
      <c r="W193" s="31">
        <f t="shared" si="27"/>
        <v>2265.0082002383788</v>
      </c>
      <c r="X193" s="31">
        <f t="shared" si="28"/>
        <v>225.78357785242176</v>
      </c>
      <c r="Y193" s="32">
        <f t="shared" si="28"/>
        <v>202.31205200996857</v>
      </c>
    </row>
    <row r="194" spans="1:25">
      <c r="A194" s="60" t="s">
        <v>298</v>
      </c>
      <c r="B194" s="50" t="s">
        <v>127</v>
      </c>
      <c r="C194" s="51" t="s">
        <v>143</v>
      </c>
      <c r="D194" s="51">
        <v>102</v>
      </c>
      <c r="E194" s="52">
        <v>104.25</v>
      </c>
      <c r="F194" s="52">
        <f t="shared" si="33"/>
        <v>44.72</v>
      </c>
      <c r="G194" s="53">
        <f t="shared" si="30"/>
        <v>0.25067084078711982</v>
      </c>
      <c r="H194" s="53">
        <f t="shared" si="23"/>
        <v>0.39020572450805008</v>
      </c>
      <c r="I194" s="51">
        <v>11.209999999999999</v>
      </c>
      <c r="J194" s="51">
        <v>6.24</v>
      </c>
      <c r="K194" s="51">
        <v>27.27</v>
      </c>
      <c r="L194" s="51">
        <v>0</v>
      </c>
      <c r="M194" s="51">
        <v>44.72</v>
      </c>
      <c r="N194" s="54">
        <v>-40508.769</v>
      </c>
      <c r="O194" s="54">
        <v>279157.12</v>
      </c>
      <c r="P194" s="54">
        <v>20842.392</v>
      </c>
      <c r="Q194" s="54">
        <v>61677.87</v>
      </c>
      <c r="R194" s="54">
        <v>340834.99</v>
      </c>
      <c r="S194" s="54">
        <v>300326.22100000002</v>
      </c>
      <c r="T194" s="54">
        <f t="shared" si="24"/>
        <v>3269.4003836930456</v>
      </c>
      <c r="U194" s="54">
        <f t="shared" si="25"/>
        <v>3069.4733621103119</v>
      </c>
      <c r="V194" s="54">
        <f t="shared" si="26"/>
        <v>2680.9000383693046</v>
      </c>
      <c r="W194" s="54">
        <f t="shared" si="27"/>
        <v>2677.7661390887288</v>
      </c>
      <c r="X194" s="54">
        <f t="shared" si="28"/>
        <v>279.04303291911924</v>
      </c>
      <c r="Y194" s="69">
        <f t="shared" si="28"/>
        <v>243.71818530630043</v>
      </c>
    </row>
    <row r="195" spans="1:25">
      <c r="A195" t="s">
        <v>298</v>
      </c>
      <c r="B195" s="27" t="s">
        <v>245</v>
      </c>
      <c r="C195" s="28" t="s">
        <v>249</v>
      </c>
      <c r="D195" s="28">
        <v>102</v>
      </c>
      <c r="E195" s="29">
        <v>102.375</v>
      </c>
      <c r="F195" s="29">
        <f t="shared" si="33"/>
        <v>29.09</v>
      </c>
      <c r="G195" s="30">
        <f t="shared" si="30"/>
        <v>0.23031969749054659</v>
      </c>
      <c r="H195" s="30">
        <f t="shared" si="23"/>
        <v>0.41320041251289102</v>
      </c>
      <c r="I195" s="28">
        <v>6.7</v>
      </c>
      <c r="J195" s="28">
        <v>5.32</v>
      </c>
      <c r="K195" s="28">
        <v>17.07</v>
      </c>
      <c r="L195" s="28">
        <v>0.75</v>
      </c>
      <c r="M195" s="28">
        <v>29.84</v>
      </c>
      <c r="N195" s="31">
        <v>-34189.569000000003</v>
      </c>
      <c r="O195" s="31">
        <v>223012.70300000001</v>
      </c>
      <c r="P195" s="31">
        <v>35379.383999999998</v>
      </c>
      <c r="Q195" s="31">
        <v>65364.853000000003</v>
      </c>
      <c r="R195" s="31">
        <v>288377.55599999998</v>
      </c>
      <c r="S195" s="31">
        <v>254187.98699999999</v>
      </c>
      <c r="T195" s="31">
        <f t="shared" si="24"/>
        <v>2816.8747838827835</v>
      </c>
      <c r="U195" s="31">
        <f t="shared" si="25"/>
        <v>2471.2886153846152</v>
      </c>
      <c r="V195" s="31">
        <f t="shared" si="26"/>
        <v>2137.3245714285713</v>
      </c>
      <c r="W195" s="31">
        <f t="shared" si="27"/>
        <v>2178.3902612942616</v>
      </c>
      <c r="X195" s="31">
        <f t="shared" si="28"/>
        <v>224.6626013986014</v>
      </c>
      <c r="Y195" s="32">
        <f t="shared" si="28"/>
        <v>194.30223376623374</v>
      </c>
    </row>
    <row r="196" spans="1:25">
      <c r="A196" s="60" t="s">
        <v>298</v>
      </c>
      <c r="B196" s="50" t="s">
        <v>29</v>
      </c>
      <c r="C196" s="51" t="s">
        <v>56</v>
      </c>
      <c r="D196" s="51">
        <v>104</v>
      </c>
      <c r="E196" s="52">
        <v>107.75</v>
      </c>
      <c r="F196" s="52">
        <f t="shared" ref="F196:F214" si="34">+I196+J196+K196</f>
        <v>30.8</v>
      </c>
      <c r="G196" s="53">
        <f t="shared" si="30"/>
        <v>0.22077922077922077</v>
      </c>
      <c r="H196" s="53">
        <f t="shared" si="23"/>
        <v>0.44805194805194809</v>
      </c>
      <c r="I196" s="51">
        <v>6.8</v>
      </c>
      <c r="J196" s="51">
        <v>7</v>
      </c>
      <c r="K196" s="51">
        <v>17</v>
      </c>
      <c r="L196" s="51">
        <v>3</v>
      </c>
      <c r="M196" s="51">
        <v>33.799999999999997</v>
      </c>
      <c r="N196" s="54">
        <v>-27665.286</v>
      </c>
      <c r="O196" s="54">
        <v>228617.5</v>
      </c>
      <c r="P196" s="54">
        <v>36744.68</v>
      </c>
      <c r="Q196" s="54">
        <v>64290.538999999997</v>
      </c>
      <c r="R196" s="54">
        <v>292908.03899999999</v>
      </c>
      <c r="S196" s="54">
        <v>265242.75300000003</v>
      </c>
      <c r="T196" s="54">
        <f t="shared" si="24"/>
        <v>2718.4040742459397</v>
      </c>
      <c r="U196" s="54">
        <f t="shared" si="25"/>
        <v>2377.3861624129931</v>
      </c>
      <c r="V196" s="54">
        <f t="shared" si="26"/>
        <v>2120.6317679814388</v>
      </c>
      <c r="W196" s="54">
        <f t="shared" si="27"/>
        <v>2121.7401392111369</v>
      </c>
      <c r="X196" s="54">
        <f t="shared" si="28"/>
        <v>216.12601476481757</v>
      </c>
      <c r="Y196" s="69">
        <f t="shared" si="28"/>
        <v>192.7847061801308</v>
      </c>
    </row>
    <row r="197" spans="1:25">
      <c r="A197" t="s">
        <v>298</v>
      </c>
      <c r="B197" s="27" t="s">
        <v>29</v>
      </c>
      <c r="C197" s="28" t="s">
        <v>73</v>
      </c>
      <c r="D197" s="28">
        <v>106</v>
      </c>
      <c r="E197" s="29">
        <v>106.625</v>
      </c>
      <c r="F197" s="29">
        <f t="shared" si="34"/>
        <v>33.849999999999994</v>
      </c>
      <c r="G197" s="30">
        <f t="shared" si="30"/>
        <v>0.27917282127031023</v>
      </c>
      <c r="H197" s="30">
        <f t="shared" si="23"/>
        <v>0.39734121122599708</v>
      </c>
      <c r="I197" s="28">
        <v>9.4499999999999993</v>
      </c>
      <c r="J197" s="28">
        <v>4</v>
      </c>
      <c r="K197" s="28">
        <v>20.399999999999999</v>
      </c>
      <c r="L197" s="28">
        <v>3</v>
      </c>
      <c r="M197" s="28">
        <v>36.849999999999994</v>
      </c>
      <c r="N197" s="31">
        <v>-29793.947</v>
      </c>
      <c r="O197" s="31">
        <v>267108.85700000002</v>
      </c>
      <c r="P197" s="31">
        <v>32917.576000000001</v>
      </c>
      <c r="Q197" s="31">
        <v>68565.315000000002</v>
      </c>
      <c r="R197" s="31">
        <v>335674.17200000002</v>
      </c>
      <c r="S197" s="31">
        <v>305880.22499999998</v>
      </c>
      <c r="T197" s="31">
        <f t="shared" si="24"/>
        <v>3148.1751184056275</v>
      </c>
      <c r="U197" s="31">
        <f t="shared" si="25"/>
        <v>2839.4522485345842</v>
      </c>
      <c r="V197" s="31">
        <f t="shared" si="26"/>
        <v>2560.0248440797186</v>
      </c>
      <c r="W197" s="31">
        <f t="shared" si="27"/>
        <v>2505.1240984759675</v>
      </c>
      <c r="X197" s="31">
        <f t="shared" si="28"/>
        <v>258.13202259405313</v>
      </c>
      <c r="Y197" s="32">
        <f t="shared" si="28"/>
        <v>232.72953127997442</v>
      </c>
    </row>
    <row r="198" spans="1:25">
      <c r="A198" s="60" t="s">
        <v>298</v>
      </c>
      <c r="B198" s="50" t="s">
        <v>94</v>
      </c>
      <c r="C198" s="51" t="s">
        <v>103</v>
      </c>
      <c r="D198" s="51">
        <v>106</v>
      </c>
      <c r="E198" s="52">
        <v>109</v>
      </c>
      <c r="F198" s="52">
        <f t="shared" si="34"/>
        <v>29.79</v>
      </c>
      <c r="G198" s="53">
        <f t="shared" si="30"/>
        <v>0.25176233635448136</v>
      </c>
      <c r="H198" s="53">
        <f t="shared" si="23"/>
        <v>0.36253776435045321</v>
      </c>
      <c r="I198" s="51">
        <v>7.5</v>
      </c>
      <c r="J198" s="51">
        <v>3.3</v>
      </c>
      <c r="K198" s="51">
        <v>18.989999999999998</v>
      </c>
      <c r="L198" s="51">
        <v>3</v>
      </c>
      <c r="M198" s="51">
        <v>32.79</v>
      </c>
      <c r="N198" s="54">
        <v>-45147.144</v>
      </c>
      <c r="O198" s="54">
        <v>262303.804</v>
      </c>
      <c r="P198" s="54">
        <v>28392.527999999998</v>
      </c>
      <c r="Q198" s="54">
        <v>57983.784</v>
      </c>
      <c r="R198" s="54">
        <v>320287.58799999999</v>
      </c>
      <c r="S198" s="54">
        <v>275140.44400000002</v>
      </c>
      <c r="T198" s="54">
        <f t="shared" si="24"/>
        <v>2938.4182385321101</v>
      </c>
      <c r="U198" s="54">
        <f t="shared" si="25"/>
        <v>2677.9363302752295</v>
      </c>
      <c r="V198" s="54">
        <f t="shared" si="26"/>
        <v>2263.7423486238536</v>
      </c>
      <c r="W198" s="54">
        <f t="shared" si="27"/>
        <v>2406.4569174311928</v>
      </c>
      <c r="X198" s="54">
        <f t="shared" si="28"/>
        <v>243.44875729774813</v>
      </c>
      <c r="Y198" s="69">
        <f t="shared" si="28"/>
        <v>205.79475896580487</v>
      </c>
    </row>
    <row r="199" spans="1:25">
      <c r="A199" t="s">
        <v>298</v>
      </c>
      <c r="B199" s="27" t="s">
        <v>214</v>
      </c>
      <c r="C199" s="28" t="s">
        <v>220</v>
      </c>
      <c r="D199" s="28">
        <v>109</v>
      </c>
      <c r="E199" s="29">
        <v>110.5</v>
      </c>
      <c r="F199" s="29">
        <f t="shared" si="34"/>
        <v>29.880000000000003</v>
      </c>
      <c r="G199" s="30">
        <f t="shared" si="30"/>
        <v>0.38922356091030791</v>
      </c>
      <c r="H199" s="30">
        <f t="shared" si="23"/>
        <v>0.4477911646586345</v>
      </c>
      <c r="I199" s="28">
        <v>11.63</v>
      </c>
      <c r="J199" s="28">
        <v>1.75</v>
      </c>
      <c r="K199" s="28">
        <v>16.5</v>
      </c>
      <c r="L199" s="28">
        <v>2.73</v>
      </c>
      <c r="M199" s="28">
        <v>32.61</v>
      </c>
      <c r="N199" s="31">
        <v>-50534.678</v>
      </c>
      <c r="O199" s="31">
        <v>205124.71599999999</v>
      </c>
      <c r="P199" s="31">
        <v>27924.149000000001</v>
      </c>
      <c r="Q199" s="31">
        <v>54351.442999999999</v>
      </c>
      <c r="R199" s="31">
        <v>259476.15900000001</v>
      </c>
      <c r="S199" s="31">
        <v>208941.481</v>
      </c>
      <c r="T199" s="31">
        <f t="shared" si="24"/>
        <v>2348.2005339366519</v>
      </c>
      <c r="U199" s="31">
        <f t="shared" si="25"/>
        <v>2095.4933031674209</v>
      </c>
      <c r="V199" s="31">
        <f t="shared" si="26"/>
        <v>1638.1659004524886</v>
      </c>
      <c r="W199" s="31">
        <f t="shared" si="27"/>
        <v>1856.3322714932126</v>
      </c>
      <c r="X199" s="31">
        <f t="shared" si="28"/>
        <v>190.49939119703825</v>
      </c>
      <c r="Y199" s="32">
        <f t="shared" si="28"/>
        <v>148.92417276840806</v>
      </c>
    </row>
    <row r="200" spans="1:25">
      <c r="A200" s="60" t="s">
        <v>298</v>
      </c>
      <c r="B200" s="50" t="s">
        <v>29</v>
      </c>
      <c r="C200" s="51" t="s">
        <v>42</v>
      </c>
      <c r="D200" s="51">
        <v>111</v>
      </c>
      <c r="E200" s="52">
        <v>111</v>
      </c>
      <c r="F200" s="52">
        <f t="shared" si="34"/>
        <v>30.2</v>
      </c>
      <c r="G200" s="53">
        <f t="shared" si="30"/>
        <v>0.16556291390728478</v>
      </c>
      <c r="H200" s="53">
        <f t="shared" si="23"/>
        <v>0.26490066225165565</v>
      </c>
      <c r="I200" s="51">
        <v>5</v>
      </c>
      <c r="J200" s="51">
        <v>3</v>
      </c>
      <c r="K200" s="51">
        <v>22.2</v>
      </c>
      <c r="L200" s="51">
        <v>2.2000000000000002</v>
      </c>
      <c r="M200" s="51">
        <v>32.4</v>
      </c>
      <c r="N200" s="54">
        <v>-37708.974999999999</v>
      </c>
      <c r="O200" s="54">
        <v>229455.30100000001</v>
      </c>
      <c r="P200" s="54">
        <v>24962.487000000001</v>
      </c>
      <c r="Q200" s="54">
        <v>51429.83</v>
      </c>
      <c r="R200" s="54">
        <v>280885.13099999999</v>
      </c>
      <c r="S200" s="54">
        <v>243176.15599999999</v>
      </c>
      <c r="T200" s="54">
        <f t="shared" si="24"/>
        <v>2530.4966756756758</v>
      </c>
      <c r="U200" s="54">
        <f t="shared" si="25"/>
        <v>2305.6094054054056</v>
      </c>
      <c r="V200" s="54">
        <f t="shared" si="26"/>
        <v>1965.8889099099099</v>
      </c>
      <c r="W200" s="54">
        <f t="shared" si="27"/>
        <v>2067.1648738738741</v>
      </c>
      <c r="X200" s="54">
        <f t="shared" si="28"/>
        <v>209.60085503685505</v>
      </c>
      <c r="Y200" s="69">
        <f t="shared" si="28"/>
        <v>178.71717362817364</v>
      </c>
    </row>
    <row r="201" spans="1:25">
      <c r="A201" t="s">
        <v>298</v>
      </c>
      <c r="B201" s="27" t="s">
        <v>29</v>
      </c>
      <c r="C201" s="28" t="s">
        <v>46</v>
      </c>
      <c r="D201" s="28">
        <v>111</v>
      </c>
      <c r="E201" s="29">
        <v>116</v>
      </c>
      <c r="F201" s="29">
        <f t="shared" si="34"/>
        <v>26.560000000000002</v>
      </c>
      <c r="G201" s="30">
        <f t="shared" si="30"/>
        <v>0.56325301204819278</v>
      </c>
      <c r="H201" s="30">
        <f t="shared" si="23"/>
        <v>0.63855421686746983</v>
      </c>
      <c r="I201" s="28">
        <v>14.96</v>
      </c>
      <c r="J201" s="28">
        <v>2</v>
      </c>
      <c r="K201" s="28">
        <v>9.6</v>
      </c>
      <c r="L201" s="28">
        <v>2</v>
      </c>
      <c r="M201" s="28">
        <v>28.560000000000002</v>
      </c>
      <c r="N201" s="31">
        <v>-30766.885999999999</v>
      </c>
      <c r="O201" s="31">
        <v>238802.79199999999</v>
      </c>
      <c r="P201" s="31">
        <v>28672.606</v>
      </c>
      <c r="Q201" s="31">
        <v>59308.597000000002</v>
      </c>
      <c r="R201" s="31">
        <v>298111.38900000002</v>
      </c>
      <c r="S201" s="31">
        <v>267344.50300000003</v>
      </c>
      <c r="T201" s="31">
        <f t="shared" si="24"/>
        <v>2569.9257672413796</v>
      </c>
      <c r="U201" s="31">
        <f t="shared" si="25"/>
        <v>2322.7481293103451</v>
      </c>
      <c r="V201" s="31">
        <f t="shared" si="26"/>
        <v>2057.5163534482763</v>
      </c>
      <c r="W201" s="31">
        <f t="shared" si="27"/>
        <v>2058.6447586206896</v>
      </c>
      <c r="X201" s="31">
        <f t="shared" si="28"/>
        <v>211.15892084639501</v>
      </c>
      <c r="Y201" s="32">
        <f t="shared" si="28"/>
        <v>187.04694122257058</v>
      </c>
    </row>
    <row r="202" spans="1:25">
      <c r="A202" s="60" t="s">
        <v>298</v>
      </c>
      <c r="B202" s="50" t="s">
        <v>144</v>
      </c>
      <c r="C202" s="51" t="s">
        <v>148</v>
      </c>
      <c r="D202" s="51">
        <v>111</v>
      </c>
      <c r="E202" s="52">
        <v>113.25</v>
      </c>
      <c r="F202" s="52">
        <f t="shared" si="34"/>
        <v>30.93</v>
      </c>
      <c r="G202" s="53">
        <f t="shared" si="30"/>
        <v>0.18913676042677013</v>
      </c>
      <c r="H202" s="53">
        <f t="shared" ref="H202:H231" si="35">+(I202+J202)/F202</f>
        <v>0.43258971871968965</v>
      </c>
      <c r="I202" s="51">
        <v>5.8500000000000005</v>
      </c>
      <c r="J202" s="51">
        <v>7.53</v>
      </c>
      <c r="K202" s="51">
        <v>17.55</v>
      </c>
      <c r="L202" s="51">
        <v>2.5</v>
      </c>
      <c r="M202" s="51">
        <v>33.43</v>
      </c>
      <c r="N202" s="54">
        <v>-42338.021000000001</v>
      </c>
      <c r="O202" s="54">
        <v>227377.965</v>
      </c>
      <c r="P202" s="54">
        <v>35423.748</v>
      </c>
      <c r="Q202" s="54">
        <v>71910.111999999994</v>
      </c>
      <c r="R202" s="54">
        <v>299288.07699999999</v>
      </c>
      <c r="S202" s="54">
        <v>256950.05600000001</v>
      </c>
      <c r="T202" s="54">
        <f t="shared" ref="T202:T232" si="36">+R202/E202</f>
        <v>2642.7203267108166</v>
      </c>
      <c r="U202" s="54">
        <f t="shared" si="25"/>
        <v>2329.9278498896247</v>
      </c>
      <c r="V202" s="54">
        <f t="shared" si="26"/>
        <v>1956.0821898454749</v>
      </c>
      <c r="W202" s="54">
        <f t="shared" si="27"/>
        <v>2007.7524503311258</v>
      </c>
      <c r="X202" s="54">
        <f t="shared" si="28"/>
        <v>211.81162271723861</v>
      </c>
      <c r="Y202" s="69">
        <f t="shared" si="28"/>
        <v>177.82565362231591</v>
      </c>
    </row>
    <row r="203" spans="1:25">
      <c r="A203" t="s">
        <v>298</v>
      </c>
      <c r="B203" s="27" t="s">
        <v>153</v>
      </c>
      <c r="C203" s="28" t="s">
        <v>156</v>
      </c>
      <c r="D203" s="28">
        <v>111</v>
      </c>
      <c r="E203" s="29">
        <v>111.375</v>
      </c>
      <c r="F203" s="29">
        <f t="shared" si="34"/>
        <v>30.63</v>
      </c>
      <c r="G203" s="30">
        <f t="shared" si="30"/>
        <v>0.20829252366960496</v>
      </c>
      <c r="H203" s="30">
        <f t="shared" si="35"/>
        <v>0.39699640874959191</v>
      </c>
      <c r="I203" s="28">
        <v>6.38</v>
      </c>
      <c r="J203" s="28">
        <v>5.7799999999999994</v>
      </c>
      <c r="K203" s="28">
        <v>18.47</v>
      </c>
      <c r="L203" s="28">
        <v>0</v>
      </c>
      <c r="M203" s="28">
        <v>30.63</v>
      </c>
      <c r="N203" s="31">
        <v>-42240.307000000001</v>
      </c>
      <c r="O203" s="31">
        <v>193305.34400000001</v>
      </c>
      <c r="P203" s="31">
        <v>14748.972</v>
      </c>
      <c r="Q203" s="31">
        <v>60753.224000000002</v>
      </c>
      <c r="R203" s="31">
        <v>254058.568</v>
      </c>
      <c r="S203" s="31">
        <v>211818.261</v>
      </c>
      <c r="T203" s="31">
        <f t="shared" si="36"/>
        <v>2281.1094769921438</v>
      </c>
      <c r="U203" s="31">
        <f t="shared" si="25"/>
        <v>2148.6832413019079</v>
      </c>
      <c r="V203" s="31">
        <f t="shared" si="26"/>
        <v>1769.4212255892255</v>
      </c>
      <c r="W203" s="31">
        <f t="shared" si="27"/>
        <v>1735.6259842873178</v>
      </c>
      <c r="X203" s="31">
        <f t="shared" si="28"/>
        <v>195.33484011835526</v>
      </c>
      <c r="Y203" s="32">
        <f t="shared" si="28"/>
        <v>160.85647505356596</v>
      </c>
    </row>
    <row r="204" spans="1:25">
      <c r="A204" s="60" t="s">
        <v>298</v>
      </c>
      <c r="B204" s="50" t="s">
        <v>29</v>
      </c>
      <c r="C204" s="51" t="s">
        <v>48</v>
      </c>
      <c r="D204" s="51">
        <v>112</v>
      </c>
      <c r="E204" s="52">
        <v>115</v>
      </c>
      <c r="F204" s="52">
        <f t="shared" si="34"/>
        <v>27.299999999999997</v>
      </c>
      <c r="G204" s="53">
        <f t="shared" si="30"/>
        <v>0.13663003663003664</v>
      </c>
      <c r="H204" s="53">
        <f t="shared" si="35"/>
        <v>0.34945054945054954</v>
      </c>
      <c r="I204" s="51">
        <v>3.73</v>
      </c>
      <c r="J204" s="51">
        <v>5.8100000000000005</v>
      </c>
      <c r="K204" s="51">
        <v>17.759999999999998</v>
      </c>
      <c r="L204" s="51">
        <v>2.9</v>
      </c>
      <c r="M204" s="51">
        <v>30.199999999999996</v>
      </c>
      <c r="N204" s="54">
        <v>-30110.281999999999</v>
      </c>
      <c r="O204" s="54">
        <v>220679.427</v>
      </c>
      <c r="P204" s="54">
        <v>28857.4</v>
      </c>
      <c r="Q204" s="54">
        <v>57561.044000000002</v>
      </c>
      <c r="R204" s="54">
        <v>278240.47100000002</v>
      </c>
      <c r="S204" s="54">
        <v>248130.18900000001</v>
      </c>
      <c r="T204" s="54">
        <f t="shared" si="36"/>
        <v>2419.4823565217393</v>
      </c>
      <c r="U204" s="54">
        <f t="shared" si="25"/>
        <v>2168.5484434782611</v>
      </c>
      <c r="V204" s="54">
        <f t="shared" si="26"/>
        <v>1906.7199043478263</v>
      </c>
      <c r="W204" s="54">
        <f t="shared" si="27"/>
        <v>1918.9515391304346</v>
      </c>
      <c r="X204" s="54">
        <f t="shared" si="28"/>
        <v>197.14076758893282</v>
      </c>
      <c r="Y204" s="69">
        <f t="shared" si="28"/>
        <v>173.33817312252967</v>
      </c>
    </row>
    <row r="205" spans="1:25">
      <c r="A205" t="s">
        <v>298</v>
      </c>
      <c r="B205" s="27" t="s">
        <v>127</v>
      </c>
      <c r="C205" s="28" t="s">
        <v>137</v>
      </c>
      <c r="D205" s="28">
        <v>112</v>
      </c>
      <c r="E205" s="29">
        <v>114</v>
      </c>
      <c r="F205" s="29">
        <f t="shared" si="34"/>
        <v>31.910000000000004</v>
      </c>
      <c r="G205" s="30">
        <f t="shared" si="30"/>
        <v>0.40206831714196173</v>
      </c>
      <c r="H205" s="30">
        <f t="shared" si="35"/>
        <v>0.56596678157317459</v>
      </c>
      <c r="I205" s="28">
        <v>12.83</v>
      </c>
      <c r="J205" s="28">
        <v>5.23</v>
      </c>
      <c r="K205" s="28">
        <v>13.85</v>
      </c>
      <c r="L205" s="28">
        <v>1</v>
      </c>
      <c r="M205" s="28">
        <v>32.910000000000004</v>
      </c>
      <c r="N205" s="31">
        <v>-39090.953999999998</v>
      </c>
      <c r="O205" s="31">
        <v>229675.465</v>
      </c>
      <c r="P205" s="31">
        <v>17874.383999999998</v>
      </c>
      <c r="Q205" s="31">
        <v>37955.216</v>
      </c>
      <c r="R205" s="31">
        <v>267630.68099999998</v>
      </c>
      <c r="S205" s="31">
        <v>228539.72700000001</v>
      </c>
      <c r="T205" s="31">
        <f t="shared" si="36"/>
        <v>2347.6375526315787</v>
      </c>
      <c r="U205" s="31">
        <f t="shared" si="25"/>
        <v>2190.8447105263158</v>
      </c>
      <c r="V205" s="31">
        <f t="shared" si="26"/>
        <v>1847.9416052631582</v>
      </c>
      <c r="W205" s="31">
        <f t="shared" si="27"/>
        <v>2014.6970614035088</v>
      </c>
      <c r="X205" s="31">
        <f t="shared" si="28"/>
        <v>199.16770095693781</v>
      </c>
      <c r="Y205" s="32">
        <f t="shared" si="28"/>
        <v>167.99469138755984</v>
      </c>
    </row>
    <row r="206" spans="1:25">
      <c r="A206" s="60" t="s">
        <v>298</v>
      </c>
      <c r="B206" s="50" t="s">
        <v>29</v>
      </c>
      <c r="C206" s="51" t="s">
        <v>38</v>
      </c>
      <c r="D206" s="51">
        <v>113</v>
      </c>
      <c r="E206" s="52">
        <v>116.125</v>
      </c>
      <c r="F206" s="52">
        <f t="shared" si="34"/>
        <v>28.71</v>
      </c>
      <c r="G206" s="53">
        <f t="shared" si="30"/>
        <v>0.17067223963775688</v>
      </c>
      <c r="H206" s="53">
        <f t="shared" si="35"/>
        <v>0.3274120515499826</v>
      </c>
      <c r="I206" s="51">
        <v>4.9000000000000004</v>
      </c>
      <c r="J206" s="51">
        <v>4.5</v>
      </c>
      <c r="K206" s="51">
        <v>19.309999999999999</v>
      </c>
      <c r="L206" s="51">
        <v>3.95</v>
      </c>
      <c r="M206" s="51">
        <v>32.660000000000004</v>
      </c>
      <c r="N206" s="54">
        <v>-27311.608</v>
      </c>
      <c r="O206" s="54">
        <v>254707.236</v>
      </c>
      <c r="P206" s="54">
        <v>32924.186999999998</v>
      </c>
      <c r="Q206" s="54">
        <v>65312.43</v>
      </c>
      <c r="R206" s="54">
        <v>320019.66600000003</v>
      </c>
      <c r="S206" s="54">
        <v>292708.05800000002</v>
      </c>
      <c r="T206" s="54">
        <f t="shared" si="36"/>
        <v>2755.8205898815932</v>
      </c>
      <c r="U206" s="54">
        <f t="shared" ref="U206:U232" si="37">+(R206-P206)/E206</f>
        <v>2472.2969128094728</v>
      </c>
      <c r="V206" s="54">
        <f t="shared" ref="V206:V232" si="38">+(S206-P206)/E206</f>
        <v>2237.1054553283102</v>
      </c>
      <c r="W206" s="54">
        <f t="shared" ref="W206:W232" si="39">+O206/E206</f>
        <v>2193.3884693218515</v>
      </c>
      <c r="X206" s="54">
        <f t="shared" ref="X206:Y222" si="40">+U206/$X$1</f>
        <v>224.75426480086116</v>
      </c>
      <c r="Y206" s="69">
        <f t="shared" si="40"/>
        <v>203.37322321166457</v>
      </c>
    </row>
    <row r="207" spans="1:25">
      <c r="A207" t="s">
        <v>298</v>
      </c>
      <c r="B207" s="27" t="s">
        <v>127</v>
      </c>
      <c r="C207" s="28" t="s">
        <v>135</v>
      </c>
      <c r="D207" s="28">
        <v>113</v>
      </c>
      <c r="E207" s="29">
        <v>118</v>
      </c>
      <c r="F207" s="29">
        <f t="shared" si="34"/>
        <v>36.859999999999992</v>
      </c>
      <c r="G207" s="30">
        <f t="shared" si="30"/>
        <v>0.21649484536082475</v>
      </c>
      <c r="H207" s="30">
        <f t="shared" si="35"/>
        <v>0.38415626695604993</v>
      </c>
      <c r="I207" s="28">
        <v>7.9799999999999986</v>
      </c>
      <c r="J207" s="28">
        <v>6.18</v>
      </c>
      <c r="K207" s="28">
        <v>22.699999999999996</v>
      </c>
      <c r="L207" s="28">
        <v>1.87</v>
      </c>
      <c r="M207" s="28">
        <v>38.72999999999999</v>
      </c>
      <c r="N207" s="31">
        <v>-42159.203000000001</v>
      </c>
      <c r="O207" s="31">
        <v>223909.10800000001</v>
      </c>
      <c r="P207" s="31">
        <v>18109.151999999998</v>
      </c>
      <c r="Q207" s="31">
        <v>44314.31</v>
      </c>
      <c r="R207" s="31">
        <v>268223.41800000001</v>
      </c>
      <c r="S207" s="31">
        <v>226064.215</v>
      </c>
      <c r="T207" s="31">
        <f t="shared" si="36"/>
        <v>2273.0798135593222</v>
      </c>
      <c r="U207" s="31">
        <f t="shared" si="37"/>
        <v>2119.6124237288136</v>
      </c>
      <c r="V207" s="31">
        <f t="shared" si="38"/>
        <v>1762.3310423728813</v>
      </c>
      <c r="W207" s="31">
        <f t="shared" si="39"/>
        <v>1897.5348135593222</v>
      </c>
      <c r="X207" s="31">
        <f t="shared" si="40"/>
        <v>192.69203852080125</v>
      </c>
      <c r="Y207" s="32">
        <f t="shared" si="40"/>
        <v>160.21191294298922</v>
      </c>
    </row>
    <row r="208" spans="1:25">
      <c r="A208" s="60" t="s">
        <v>298</v>
      </c>
      <c r="B208" s="50" t="s">
        <v>226</v>
      </c>
      <c r="C208" s="51" t="s">
        <v>227</v>
      </c>
      <c r="D208" s="51">
        <v>113</v>
      </c>
      <c r="E208" s="52">
        <v>110.75</v>
      </c>
      <c r="F208" s="52">
        <f t="shared" si="34"/>
        <v>31.1</v>
      </c>
      <c r="G208" s="53">
        <f t="shared" si="30"/>
        <v>0.23504823151125404</v>
      </c>
      <c r="H208" s="53">
        <f t="shared" si="35"/>
        <v>0.40900321543408358</v>
      </c>
      <c r="I208" s="51">
        <v>7.3100000000000005</v>
      </c>
      <c r="J208" s="51">
        <v>5.41</v>
      </c>
      <c r="K208" s="51">
        <v>18.380000000000003</v>
      </c>
      <c r="L208" s="51">
        <v>2.75</v>
      </c>
      <c r="M208" s="51">
        <v>33.85</v>
      </c>
      <c r="N208" s="54">
        <v>-54873.754000000001</v>
      </c>
      <c r="O208" s="54">
        <v>229129.473</v>
      </c>
      <c r="P208" s="54">
        <v>45924.995999999999</v>
      </c>
      <c r="Q208" s="54">
        <v>77234.807000000001</v>
      </c>
      <c r="R208" s="54">
        <v>306364.28000000003</v>
      </c>
      <c r="S208" s="54">
        <v>251490.52600000001</v>
      </c>
      <c r="T208" s="54">
        <f t="shared" si="36"/>
        <v>2766.2688939051923</v>
      </c>
      <c r="U208" s="54">
        <f t="shared" si="37"/>
        <v>2351.5962437923254</v>
      </c>
      <c r="V208" s="54">
        <f t="shared" si="38"/>
        <v>1856.1221670428897</v>
      </c>
      <c r="W208" s="54">
        <f t="shared" si="39"/>
        <v>2068.8891467268622</v>
      </c>
      <c r="X208" s="54">
        <f t="shared" si="40"/>
        <v>213.78147670839323</v>
      </c>
      <c r="Y208" s="69">
        <f t="shared" si="40"/>
        <v>168.73837882208088</v>
      </c>
    </row>
    <row r="209" spans="1:25">
      <c r="A209" t="s">
        <v>298</v>
      </c>
      <c r="B209" s="27" t="s">
        <v>29</v>
      </c>
      <c r="C209" s="28" t="s">
        <v>36</v>
      </c>
      <c r="D209" s="28">
        <v>114</v>
      </c>
      <c r="E209" s="29">
        <v>116.75</v>
      </c>
      <c r="F209" s="29">
        <f t="shared" si="34"/>
        <v>27.68</v>
      </c>
      <c r="G209" s="30">
        <f t="shared" si="30"/>
        <v>0.29263005780346824</v>
      </c>
      <c r="H209" s="30">
        <f t="shared" si="35"/>
        <v>0.54841040462427748</v>
      </c>
      <c r="I209" s="28">
        <v>8.1000000000000014</v>
      </c>
      <c r="J209" s="28">
        <v>7.08</v>
      </c>
      <c r="K209" s="28">
        <v>12.5</v>
      </c>
      <c r="L209" s="28">
        <v>2</v>
      </c>
      <c r="M209" s="28">
        <v>29.68</v>
      </c>
      <c r="N209" s="31">
        <v>-30462.535</v>
      </c>
      <c r="O209" s="31">
        <v>243856.69200000001</v>
      </c>
      <c r="P209" s="31">
        <v>32131.208999999999</v>
      </c>
      <c r="Q209" s="31">
        <v>63461.01</v>
      </c>
      <c r="R209" s="31">
        <v>307317.70199999999</v>
      </c>
      <c r="S209" s="31">
        <v>276855.16700000002</v>
      </c>
      <c r="T209" s="31">
        <f t="shared" si="36"/>
        <v>2632.2715374732334</v>
      </c>
      <c r="U209" s="31">
        <f t="shared" si="37"/>
        <v>2357.0577558886512</v>
      </c>
      <c r="V209" s="31">
        <f t="shared" si="38"/>
        <v>2096.1366852248393</v>
      </c>
      <c r="W209" s="31">
        <f t="shared" si="39"/>
        <v>2088.7082826552464</v>
      </c>
      <c r="X209" s="31">
        <f t="shared" si="40"/>
        <v>214.27797780805921</v>
      </c>
      <c r="Y209" s="32">
        <f t="shared" si="40"/>
        <v>190.55788047498538</v>
      </c>
    </row>
    <row r="210" spans="1:25">
      <c r="A210" s="60" t="s">
        <v>298</v>
      </c>
      <c r="B210" s="50" t="s">
        <v>94</v>
      </c>
      <c r="C210" s="51" t="s">
        <v>112</v>
      </c>
      <c r="D210" s="51">
        <v>115</v>
      </c>
      <c r="E210" s="52">
        <v>120.375</v>
      </c>
      <c r="F210" s="52">
        <f t="shared" si="34"/>
        <v>38.450000000000003</v>
      </c>
      <c r="G210" s="53">
        <f t="shared" si="30"/>
        <v>0.2504551365409623</v>
      </c>
      <c r="H210" s="53">
        <f t="shared" si="35"/>
        <v>0.27646293888166451</v>
      </c>
      <c r="I210" s="51">
        <v>9.6300000000000008</v>
      </c>
      <c r="J210" s="51">
        <v>1</v>
      </c>
      <c r="K210" s="51">
        <v>27.82</v>
      </c>
      <c r="L210" s="51">
        <v>2.2400000000000002</v>
      </c>
      <c r="M210" s="51">
        <v>40.690000000000005</v>
      </c>
      <c r="N210" s="54">
        <v>-46550.402000000002</v>
      </c>
      <c r="O210" s="54">
        <v>247640.45800000001</v>
      </c>
      <c r="P210" s="54">
        <v>30369.768</v>
      </c>
      <c r="Q210" s="54">
        <v>71065.001000000004</v>
      </c>
      <c r="R210" s="54">
        <v>318705.45899999997</v>
      </c>
      <c r="S210" s="54">
        <v>272155.05699999997</v>
      </c>
      <c r="T210" s="54">
        <f t="shared" si="36"/>
        <v>2647.6050591900307</v>
      </c>
      <c r="U210" s="54">
        <f t="shared" si="37"/>
        <v>2395.3120747663552</v>
      </c>
      <c r="V210" s="54">
        <f t="shared" si="38"/>
        <v>2008.6005316718583</v>
      </c>
      <c r="W210" s="54">
        <f t="shared" si="39"/>
        <v>2057.2416033229492</v>
      </c>
      <c r="X210" s="54">
        <f t="shared" si="40"/>
        <v>217.75564316057773</v>
      </c>
      <c r="Y210" s="69">
        <f t="shared" si="40"/>
        <v>182.60004833380529</v>
      </c>
    </row>
    <row r="211" spans="1:25">
      <c r="A211" t="s">
        <v>298</v>
      </c>
      <c r="B211" s="27" t="s">
        <v>116</v>
      </c>
      <c r="C211" s="28" t="s">
        <v>126</v>
      </c>
      <c r="D211" s="28">
        <v>117</v>
      </c>
      <c r="E211" s="29">
        <v>119.25</v>
      </c>
      <c r="F211" s="29">
        <f t="shared" si="34"/>
        <v>34.730000000000004</v>
      </c>
      <c r="G211" s="30">
        <f t="shared" si="30"/>
        <v>0.12237258854016698</v>
      </c>
      <c r="H211" s="30">
        <f t="shared" si="35"/>
        <v>0.19435646415202992</v>
      </c>
      <c r="I211" s="28">
        <v>4.25</v>
      </c>
      <c r="J211" s="28">
        <v>2.5</v>
      </c>
      <c r="K211" s="28">
        <v>27.98</v>
      </c>
      <c r="L211" s="28">
        <v>0</v>
      </c>
      <c r="M211" s="28">
        <v>34.730000000000004</v>
      </c>
      <c r="N211" s="31">
        <v>-41575.345000000001</v>
      </c>
      <c r="O211" s="31">
        <v>173281.723</v>
      </c>
      <c r="P211" s="31">
        <v>41334.864000000001</v>
      </c>
      <c r="Q211" s="31">
        <v>78942.646999999997</v>
      </c>
      <c r="R211" s="31">
        <v>252224.37</v>
      </c>
      <c r="S211" s="31">
        <v>210649.02499999999</v>
      </c>
      <c r="T211" s="31">
        <f t="shared" si="36"/>
        <v>2115.0890566037738</v>
      </c>
      <c r="U211" s="31">
        <f t="shared" si="37"/>
        <v>1768.4654591194967</v>
      </c>
      <c r="V211" s="31">
        <f t="shared" si="38"/>
        <v>1419.8252494758908</v>
      </c>
      <c r="W211" s="31">
        <f t="shared" si="39"/>
        <v>1453.0962096436058</v>
      </c>
      <c r="X211" s="31">
        <f t="shared" si="40"/>
        <v>160.76958719268151</v>
      </c>
      <c r="Y211" s="32">
        <f t="shared" si="40"/>
        <v>129.07502267962644</v>
      </c>
    </row>
    <row r="212" spans="1:25">
      <c r="A212" s="60" t="s">
        <v>298</v>
      </c>
      <c r="B212" s="50" t="s">
        <v>267</v>
      </c>
      <c r="C212" s="51" t="s">
        <v>61</v>
      </c>
      <c r="D212" s="51">
        <v>117</v>
      </c>
      <c r="E212" s="52">
        <v>118.125</v>
      </c>
      <c r="F212" s="52">
        <f t="shared" si="34"/>
        <v>31.299999999999997</v>
      </c>
      <c r="G212" s="53">
        <f t="shared" si="30"/>
        <v>0.2111821086261981</v>
      </c>
      <c r="H212" s="53">
        <f t="shared" si="35"/>
        <v>0.35495207667731632</v>
      </c>
      <c r="I212" s="52">
        <v>6.61</v>
      </c>
      <c r="J212" s="52">
        <v>4.5</v>
      </c>
      <c r="K212" s="52">
        <v>20.189999999999998</v>
      </c>
      <c r="L212" s="52">
        <v>2.75</v>
      </c>
      <c r="M212" s="52">
        <v>34.049999999999997</v>
      </c>
      <c r="N212" s="54">
        <v>-23582.597000000002</v>
      </c>
      <c r="O212" s="54">
        <v>156770.54500000001</v>
      </c>
      <c r="P212" s="54">
        <v>39551.315999999999</v>
      </c>
      <c r="Q212" s="54">
        <v>68272.206000000006</v>
      </c>
      <c r="R212" s="54">
        <v>225042.75099999999</v>
      </c>
      <c r="S212" s="54">
        <v>201460.15400000001</v>
      </c>
      <c r="T212" s="54">
        <f t="shared" si="36"/>
        <v>1905.1238179894178</v>
      </c>
      <c r="U212" s="54">
        <f t="shared" si="37"/>
        <v>1570.2978624338625</v>
      </c>
      <c r="V212" s="54">
        <f t="shared" si="38"/>
        <v>1370.6568296296298</v>
      </c>
      <c r="W212" s="54">
        <f t="shared" si="39"/>
        <v>1327.1580529100531</v>
      </c>
      <c r="X212" s="54">
        <f t="shared" si="40"/>
        <v>142.75435113035113</v>
      </c>
      <c r="Y212" s="69">
        <f t="shared" si="40"/>
        <v>124.60516632996634</v>
      </c>
    </row>
    <row r="213" spans="1:25">
      <c r="A213" t="s">
        <v>298</v>
      </c>
      <c r="B213" s="27" t="s">
        <v>267</v>
      </c>
      <c r="C213" s="28" t="s">
        <v>268</v>
      </c>
      <c r="D213" s="28">
        <v>118</v>
      </c>
      <c r="E213" s="29">
        <v>118.5</v>
      </c>
      <c r="F213" s="29">
        <f t="shared" si="34"/>
        <v>31.57</v>
      </c>
      <c r="G213" s="30">
        <f t="shared" si="30"/>
        <v>0.18181818181818182</v>
      </c>
      <c r="H213" s="30">
        <f t="shared" si="35"/>
        <v>0.30535318340196388</v>
      </c>
      <c r="I213" s="29">
        <v>5.74</v>
      </c>
      <c r="J213" s="29">
        <v>3.9</v>
      </c>
      <c r="K213" s="29">
        <v>21.93</v>
      </c>
      <c r="L213" s="29">
        <v>2.75</v>
      </c>
      <c r="M213" s="29">
        <v>34.32</v>
      </c>
      <c r="N213" s="31">
        <v>-35736.173999999999</v>
      </c>
      <c r="O213" s="31">
        <v>204902.386</v>
      </c>
      <c r="P213" s="31">
        <v>14424.06</v>
      </c>
      <c r="Q213" s="31">
        <v>42222.906000000003</v>
      </c>
      <c r="R213" s="31">
        <v>247125.29199999999</v>
      </c>
      <c r="S213" s="31">
        <v>211389.11799999999</v>
      </c>
      <c r="T213" s="31">
        <f t="shared" si="36"/>
        <v>2085.4455021097046</v>
      </c>
      <c r="U213" s="31">
        <f t="shared" si="37"/>
        <v>1963.7234767932489</v>
      </c>
      <c r="V213" s="31">
        <f t="shared" si="38"/>
        <v>1662.152388185654</v>
      </c>
      <c r="W213" s="31">
        <f t="shared" si="39"/>
        <v>1729.13405907173</v>
      </c>
      <c r="X213" s="31">
        <f t="shared" si="40"/>
        <v>178.52031607211353</v>
      </c>
      <c r="Y213" s="32">
        <f t="shared" si="40"/>
        <v>151.10476256233218</v>
      </c>
    </row>
    <row r="214" spans="1:25">
      <c r="A214" s="60" t="s">
        <v>298</v>
      </c>
      <c r="B214" s="50" t="s">
        <v>267</v>
      </c>
      <c r="C214" s="51" t="s">
        <v>269</v>
      </c>
      <c r="D214" s="51">
        <v>119</v>
      </c>
      <c r="E214" s="52">
        <v>120</v>
      </c>
      <c r="F214" s="52">
        <f t="shared" si="34"/>
        <v>33.06</v>
      </c>
      <c r="G214" s="53">
        <f t="shared" si="30"/>
        <v>0.25710828796128249</v>
      </c>
      <c r="H214" s="53">
        <f t="shared" si="35"/>
        <v>0.5849969751966122</v>
      </c>
      <c r="I214" s="52">
        <v>8.5</v>
      </c>
      <c r="J214" s="52">
        <v>10.84</v>
      </c>
      <c r="K214" s="52">
        <v>13.72</v>
      </c>
      <c r="L214" s="52">
        <v>2</v>
      </c>
      <c r="M214" s="52">
        <v>35.06</v>
      </c>
      <c r="N214" s="54">
        <v>-43125.851000000002</v>
      </c>
      <c r="O214" s="54">
        <v>241576.09400000001</v>
      </c>
      <c r="P214" s="54">
        <v>31700.58</v>
      </c>
      <c r="Q214" s="54">
        <v>67076.764999999999</v>
      </c>
      <c r="R214" s="54">
        <v>308652.859</v>
      </c>
      <c r="S214" s="54">
        <v>265527.00799999997</v>
      </c>
      <c r="T214" s="54">
        <f t="shared" si="36"/>
        <v>2572.1071583333332</v>
      </c>
      <c r="U214" s="54">
        <f t="shared" si="37"/>
        <v>2307.9356583333333</v>
      </c>
      <c r="V214" s="54">
        <f t="shared" si="38"/>
        <v>1948.5535666666663</v>
      </c>
      <c r="W214" s="54">
        <f t="shared" si="39"/>
        <v>2013.1341166666668</v>
      </c>
      <c r="X214" s="54">
        <f t="shared" si="40"/>
        <v>209.81233257575758</v>
      </c>
      <c r="Y214" s="69">
        <f t="shared" si="40"/>
        <v>177.1412333333333</v>
      </c>
    </row>
    <row r="215" spans="1:25">
      <c r="A215" s="40" t="s">
        <v>298</v>
      </c>
      <c r="B215" s="40" t="s">
        <v>304</v>
      </c>
      <c r="C215" s="41"/>
      <c r="D215" s="38">
        <f>SUM(D164:D214)</f>
        <v>5212</v>
      </c>
      <c r="E215" s="36">
        <f>SUM(E164:E214)</f>
        <v>5302.625</v>
      </c>
      <c r="F215" s="36">
        <f>SUM(F164:F214)</f>
        <v>1461.4900000000002</v>
      </c>
      <c r="G215" s="37">
        <f t="shared" si="30"/>
        <v>0.26125392578806561</v>
      </c>
      <c r="H215" s="37">
        <f t="shared" si="35"/>
        <v>0.4237593141246262</v>
      </c>
      <c r="I215" s="36">
        <f t="shared" ref="I215:M215" si="41">SUM(I164:I214)</f>
        <v>381.82</v>
      </c>
      <c r="J215" s="36">
        <f t="shared" si="41"/>
        <v>237.50000000000003</v>
      </c>
      <c r="K215" s="36">
        <f t="shared" si="41"/>
        <v>842.17</v>
      </c>
      <c r="L215" s="36">
        <f t="shared" si="41"/>
        <v>100.39000000000001</v>
      </c>
      <c r="M215" s="36">
        <f t="shared" si="41"/>
        <v>1561.88</v>
      </c>
      <c r="N215" s="38">
        <f>SUM(N164:N214)</f>
        <v>-1893675.936</v>
      </c>
      <c r="O215" s="38">
        <f t="shared" ref="O215:S215" si="42">SUM(O164:O214)</f>
        <v>10922165.881999999</v>
      </c>
      <c r="P215" s="38">
        <f t="shared" si="42"/>
        <v>1509383.8230000001</v>
      </c>
      <c r="Q215" s="38">
        <f t="shared" si="42"/>
        <v>3061730.2140000006</v>
      </c>
      <c r="R215" s="38">
        <f t="shared" si="42"/>
        <v>13983896.095999997</v>
      </c>
      <c r="S215" s="38">
        <f t="shared" si="42"/>
        <v>12090220.159999998</v>
      </c>
      <c r="T215" s="38">
        <f t="shared" si="36"/>
        <v>2637.1648185568465</v>
      </c>
      <c r="U215" s="38">
        <f t="shared" si="37"/>
        <v>2352.5163995191056</v>
      </c>
      <c r="V215" s="38">
        <f t="shared" si="38"/>
        <v>1995.3959288088442</v>
      </c>
      <c r="W215" s="38">
        <f t="shared" si="39"/>
        <v>2059.7658484241292</v>
      </c>
      <c r="X215" s="38">
        <f t="shared" si="40"/>
        <v>213.8651272290096</v>
      </c>
      <c r="Y215" s="39">
        <f t="shared" si="40"/>
        <v>181.39962989171312</v>
      </c>
    </row>
    <row r="216" spans="1:25">
      <c r="A216" s="64" t="s">
        <v>299</v>
      </c>
      <c r="B216" s="65" t="s">
        <v>267</v>
      </c>
      <c r="C216" s="65" t="s">
        <v>271</v>
      </c>
      <c r="D216" s="65">
        <v>125</v>
      </c>
      <c r="E216" s="66">
        <v>126.625</v>
      </c>
      <c r="F216" s="66">
        <f t="shared" ref="F216:F230" si="43">+I216+J216+K216</f>
        <v>35.57</v>
      </c>
      <c r="G216" s="67">
        <f t="shared" si="30"/>
        <v>0.36350857464155184</v>
      </c>
      <c r="H216" s="67">
        <f t="shared" si="35"/>
        <v>0.69693561990441377</v>
      </c>
      <c r="I216" s="66">
        <v>12.93</v>
      </c>
      <c r="J216" s="66">
        <v>11.859999999999998</v>
      </c>
      <c r="K216" s="66">
        <v>10.780000000000001</v>
      </c>
      <c r="L216" s="66">
        <v>2.5</v>
      </c>
      <c r="M216" s="66">
        <v>38.07</v>
      </c>
      <c r="N216" s="68">
        <v>-45509.156000000003</v>
      </c>
      <c r="O216" s="68">
        <v>272499.44099999999</v>
      </c>
      <c r="P216" s="68">
        <v>25649.375</v>
      </c>
      <c r="Q216" s="68">
        <v>56905.887000000002</v>
      </c>
      <c r="R216" s="68">
        <v>329405.32799999998</v>
      </c>
      <c r="S216" s="68">
        <v>283896.17200000002</v>
      </c>
      <c r="T216" s="54">
        <f t="shared" si="36"/>
        <v>2601.4241105626847</v>
      </c>
      <c r="U216" s="68">
        <f t="shared" si="37"/>
        <v>2398.8624126357354</v>
      </c>
      <c r="V216" s="68">
        <f t="shared" si="38"/>
        <v>2039.4613780848965</v>
      </c>
      <c r="W216" s="68">
        <f t="shared" si="39"/>
        <v>2152.0192773938793</v>
      </c>
      <c r="X216" s="68">
        <f t="shared" si="40"/>
        <v>218.07840114870322</v>
      </c>
      <c r="Y216" s="79">
        <f t="shared" si="40"/>
        <v>185.40557982589968</v>
      </c>
    </row>
    <row r="217" spans="1:25">
      <c r="A217" s="27" t="s">
        <v>299</v>
      </c>
      <c r="B217" s="28" t="s">
        <v>214</v>
      </c>
      <c r="C217" s="28" t="s">
        <v>219</v>
      </c>
      <c r="D217" s="28">
        <v>126</v>
      </c>
      <c r="E217" s="29">
        <v>125.5</v>
      </c>
      <c r="F217" s="29">
        <f t="shared" si="43"/>
        <v>32.580000000000005</v>
      </c>
      <c r="G217" s="30">
        <f t="shared" si="30"/>
        <v>0.39011663597298951</v>
      </c>
      <c r="H217" s="30">
        <f t="shared" si="35"/>
        <v>0.59545733578882742</v>
      </c>
      <c r="I217" s="28">
        <v>12.71</v>
      </c>
      <c r="J217" s="28">
        <v>6.69</v>
      </c>
      <c r="K217" s="28">
        <v>13.180000000000001</v>
      </c>
      <c r="L217" s="28">
        <v>1.35</v>
      </c>
      <c r="M217" s="28">
        <v>33.930000000000007</v>
      </c>
      <c r="N217" s="31">
        <v>-72794.736999999994</v>
      </c>
      <c r="O217" s="31">
        <v>238327.43599999999</v>
      </c>
      <c r="P217" s="31">
        <v>42156.623</v>
      </c>
      <c r="Q217" s="31">
        <v>93261.875</v>
      </c>
      <c r="R217" s="31">
        <v>331589.31099999999</v>
      </c>
      <c r="S217" s="31">
        <v>258794.57399999999</v>
      </c>
      <c r="T217" s="31">
        <f t="shared" si="36"/>
        <v>2642.1459043824702</v>
      </c>
      <c r="U217" s="31">
        <f t="shared" si="37"/>
        <v>2306.2365577689238</v>
      </c>
      <c r="V217" s="31">
        <f t="shared" si="38"/>
        <v>1726.198812749004</v>
      </c>
      <c r="W217" s="31">
        <f t="shared" si="39"/>
        <v>1899.0233944223107</v>
      </c>
      <c r="X217" s="31">
        <f t="shared" si="40"/>
        <v>209.65786888808398</v>
      </c>
      <c r="Y217" s="32">
        <f t="shared" si="40"/>
        <v>156.92716479536401</v>
      </c>
    </row>
    <row r="218" spans="1:25">
      <c r="A218" s="50" t="s">
        <v>299</v>
      </c>
      <c r="B218" s="51" t="s">
        <v>29</v>
      </c>
      <c r="C218" s="51" t="s">
        <v>54</v>
      </c>
      <c r="D218" s="51">
        <v>127</v>
      </c>
      <c r="E218" s="52">
        <v>131.875</v>
      </c>
      <c r="F218" s="52">
        <f t="shared" si="43"/>
        <v>32.709999999999994</v>
      </c>
      <c r="G218" s="53">
        <f t="shared" si="30"/>
        <v>0.21400183430143691</v>
      </c>
      <c r="H218" s="53">
        <f t="shared" si="35"/>
        <v>0.54815041271782339</v>
      </c>
      <c r="I218" s="51">
        <v>7</v>
      </c>
      <c r="J218" s="51">
        <v>10.93</v>
      </c>
      <c r="K218" s="51">
        <v>14.779999999999998</v>
      </c>
      <c r="L218" s="51">
        <v>2.95</v>
      </c>
      <c r="M218" s="51">
        <v>35.659999999999997</v>
      </c>
      <c r="N218" s="54">
        <v>-34544.813999999998</v>
      </c>
      <c r="O218" s="54">
        <v>265077.33199999999</v>
      </c>
      <c r="P218" s="54">
        <v>30070.402999999998</v>
      </c>
      <c r="Q218" s="54">
        <v>61665.499000000003</v>
      </c>
      <c r="R218" s="54">
        <v>326742.83100000001</v>
      </c>
      <c r="S218" s="54">
        <v>292198.01699999999</v>
      </c>
      <c r="T218" s="54">
        <f t="shared" si="36"/>
        <v>2477.6707563981045</v>
      </c>
      <c r="U218" s="54">
        <f t="shared" si="37"/>
        <v>2249.648743127962</v>
      </c>
      <c r="V218" s="54">
        <f t="shared" si="38"/>
        <v>1987.6975469194313</v>
      </c>
      <c r="W218" s="54">
        <f t="shared" si="39"/>
        <v>2010.0650767772511</v>
      </c>
      <c r="X218" s="54">
        <f t="shared" si="40"/>
        <v>204.513522102542</v>
      </c>
      <c r="Y218" s="69">
        <f t="shared" si="40"/>
        <v>180.69977699267557</v>
      </c>
    </row>
    <row r="219" spans="1:25">
      <c r="A219" s="27" t="s">
        <v>299</v>
      </c>
      <c r="B219" s="28" t="s">
        <v>163</v>
      </c>
      <c r="C219" s="28" t="s">
        <v>166</v>
      </c>
      <c r="D219" s="28">
        <v>129</v>
      </c>
      <c r="E219" s="29">
        <v>132.75</v>
      </c>
      <c r="F219" s="29">
        <f t="shared" si="43"/>
        <v>33.349999999999994</v>
      </c>
      <c r="G219" s="30">
        <f t="shared" si="30"/>
        <v>0.43958020989505253</v>
      </c>
      <c r="H219" s="30">
        <f t="shared" si="35"/>
        <v>0.49205397301349335</v>
      </c>
      <c r="I219" s="28">
        <v>14.66</v>
      </c>
      <c r="J219" s="28">
        <v>1.75</v>
      </c>
      <c r="K219" s="28">
        <v>16.939999999999998</v>
      </c>
      <c r="L219" s="28">
        <v>1.75</v>
      </c>
      <c r="M219" s="28">
        <v>35.099999999999994</v>
      </c>
      <c r="N219" s="31">
        <v>-55022.92</v>
      </c>
      <c r="O219" s="31">
        <v>251460.01</v>
      </c>
      <c r="P219" s="31">
        <v>22222.907999999999</v>
      </c>
      <c r="Q219" s="31">
        <v>54230.802000000003</v>
      </c>
      <c r="R219" s="31">
        <v>305690.81199999998</v>
      </c>
      <c r="S219" s="31">
        <v>250667.89199999999</v>
      </c>
      <c r="T219" s="31">
        <f t="shared" si="36"/>
        <v>2302.7556459510356</v>
      </c>
      <c r="U219" s="31">
        <f t="shared" si="37"/>
        <v>2135.3514425612052</v>
      </c>
      <c r="V219" s="31">
        <f t="shared" si="38"/>
        <v>1720.8661694915254</v>
      </c>
      <c r="W219" s="31">
        <f t="shared" si="39"/>
        <v>1894.2373634651601</v>
      </c>
      <c r="X219" s="31">
        <f t="shared" si="40"/>
        <v>194.12285841465501</v>
      </c>
      <c r="Y219" s="32">
        <f t="shared" si="40"/>
        <v>156.44237904468412</v>
      </c>
    </row>
    <row r="220" spans="1:25">
      <c r="A220" s="50" t="s">
        <v>299</v>
      </c>
      <c r="B220" s="51" t="s">
        <v>94</v>
      </c>
      <c r="C220" s="51" t="s">
        <v>99</v>
      </c>
      <c r="D220" s="51">
        <v>134</v>
      </c>
      <c r="E220" s="52">
        <v>135.875</v>
      </c>
      <c r="F220" s="52">
        <f t="shared" si="43"/>
        <v>42.63</v>
      </c>
      <c r="G220" s="53">
        <f t="shared" si="30"/>
        <v>0.22918132770349517</v>
      </c>
      <c r="H220" s="53">
        <f t="shared" si="35"/>
        <v>0.38470560638048318</v>
      </c>
      <c r="I220" s="51">
        <v>9.77</v>
      </c>
      <c r="J220" s="51">
        <v>6.63</v>
      </c>
      <c r="K220" s="51">
        <v>26.230000000000004</v>
      </c>
      <c r="L220" s="51">
        <v>2</v>
      </c>
      <c r="M220" s="51">
        <v>44.63</v>
      </c>
      <c r="N220" s="54">
        <v>-50870.243000000002</v>
      </c>
      <c r="O220" s="54">
        <v>311439.53399999999</v>
      </c>
      <c r="P220" s="54">
        <v>42754.031999999999</v>
      </c>
      <c r="Q220" s="54">
        <v>78482.664000000004</v>
      </c>
      <c r="R220" s="54">
        <v>389922.19799999997</v>
      </c>
      <c r="S220" s="54">
        <v>339051.95500000002</v>
      </c>
      <c r="T220" s="54">
        <f t="shared" si="36"/>
        <v>2869.7125887764487</v>
      </c>
      <c r="U220" s="54">
        <f t="shared" si="37"/>
        <v>2555.055499540018</v>
      </c>
      <c r="V220" s="54">
        <f t="shared" si="38"/>
        <v>2180.6654866605336</v>
      </c>
      <c r="W220" s="54">
        <f t="shared" si="39"/>
        <v>2292.1032861085555</v>
      </c>
      <c r="X220" s="54">
        <f t="shared" si="40"/>
        <v>232.27777268545617</v>
      </c>
      <c r="Y220" s="69">
        <f t="shared" si="40"/>
        <v>198.24231696913941</v>
      </c>
    </row>
    <row r="221" spans="1:25">
      <c r="A221" s="27" t="s">
        <v>299</v>
      </c>
      <c r="B221" s="28" t="s">
        <v>29</v>
      </c>
      <c r="C221" s="28" t="s">
        <v>57</v>
      </c>
      <c r="D221" s="28">
        <v>136</v>
      </c>
      <c r="E221" s="29">
        <v>140.125</v>
      </c>
      <c r="F221" s="29">
        <f t="shared" si="43"/>
        <v>32</v>
      </c>
      <c r="G221" s="30">
        <f t="shared" si="30"/>
        <v>0.30781249999999999</v>
      </c>
      <c r="H221" s="30">
        <f t="shared" si="35"/>
        <v>0.5546875</v>
      </c>
      <c r="I221" s="28">
        <v>9.85</v>
      </c>
      <c r="J221" s="28">
        <v>7.9</v>
      </c>
      <c r="K221" s="28">
        <v>14.25</v>
      </c>
      <c r="L221" s="28">
        <v>2</v>
      </c>
      <c r="M221" s="28">
        <v>34</v>
      </c>
      <c r="N221" s="31">
        <v>-34534.315999999999</v>
      </c>
      <c r="O221" s="31">
        <v>227022.21599999999</v>
      </c>
      <c r="P221" s="31">
        <v>23728.525000000001</v>
      </c>
      <c r="Q221" s="31">
        <v>52379.425000000003</v>
      </c>
      <c r="R221" s="31">
        <v>279401.641</v>
      </c>
      <c r="S221" s="31">
        <v>244867.32500000001</v>
      </c>
      <c r="T221" s="31">
        <f t="shared" si="36"/>
        <v>1993.9456984834969</v>
      </c>
      <c r="U221" s="31">
        <f t="shared" si="37"/>
        <v>1824.6074290811775</v>
      </c>
      <c r="V221" s="31">
        <f t="shared" si="38"/>
        <v>1578.1537912578056</v>
      </c>
      <c r="W221" s="31">
        <f t="shared" si="39"/>
        <v>1620.1407029438001</v>
      </c>
      <c r="X221" s="31">
        <f t="shared" si="40"/>
        <v>165.87340264374342</v>
      </c>
      <c r="Y221" s="32">
        <f t="shared" si="40"/>
        <v>143.46852647798232</v>
      </c>
    </row>
    <row r="222" spans="1:25">
      <c r="A222" s="50" t="s">
        <v>299</v>
      </c>
      <c r="B222" s="51" t="s">
        <v>223</v>
      </c>
      <c r="C222" s="51" t="s">
        <v>224</v>
      </c>
      <c r="D222" s="51">
        <v>139</v>
      </c>
      <c r="E222" s="52">
        <v>136.125</v>
      </c>
      <c r="F222" s="52">
        <f t="shared" si="43"/>
        <v>41.23</v>
      </c>
      <c r="G222" s="53">
        <f t="shared" si="30"/>
        <v>0.24739267523647834</v>
      </c>
      <c r="H222" s="53">
        <f t="shared" si="35"/>
        <v>0.43317972350230416</v>
      </c>
      <c r="I222" s="51">
        <v>10.200000000000001</v>
      </c>
      <c r="J222" s="51">
        <v>7.66</v>
      </c>
      <c r="K222" s="51">
        <v>23.369999999999997</v>
      </c>
      <c r="L222" s="51">
        <v>4.57</v>
      </c>
      <c r="M222" s="51">
        <v>45.8</v>
      </c>
      <c r="N222" s="54">
        <v>-53073.485000000001</v>
      </c>
      <c r="O222" s="54">
        <v>314833.73599999998</v>
      </c>
      <c r="P222" s="54">
        <v>39847.08</v>
      </c>
      <c r="Q222" s="54">
        <v>78243.865000000005</v>
      </c>
      <c r="R222" s="54">
        <v>393077.60100000002</v>
      </c>
      <c r="S222" s="54">
        <v>340004.11599999998</v>
      </c>
      <c r="T222" s="54">
        <f t="shared" si="36"/>
        <v>2887.6224132231405</v>
      </c>
      <c r="U222" s="54">
        <f t="shared" si="37"/>
        <v>2594.898225895317</v>
      </c>
      <c r="V222" s="54">
        <f t="shared" si="38"/>
        <v>2205.0103654729105</v>
      </c>
      <c r="W222" s="54">
        <f t="shared" si="39"/>
        <v>2312.8281799816345</v>
      </c>
      <c r="X222" s="54">
        <f t="shared" si="40"/>
        <v>235.8998387177561</v>
      </c>
      <c r="Y222" s="69">
        <f t="shared" si="40"/>
        <v>200.4554877702646</v>
      </c>
    </row>
    <row r="223" spans="1:25">
      <c r="A223" s="27" t="s">
        <v>299</v>
      </c>
      <c r="B223" s="28" t="s">
        <v>127</v>
      </c>
      <c r="C223" s="28" t="s">
        <v>140</v>
      </c>
      <c r="D223" s="28">
        <v>143</v>
      </c>
      <c r="E223" s="29">
        <v>146.375</v>
      </c>
      <c r="F223" s="29">
        <f t="shared" si="43"/>
        <v>53.839999999999996</v>
      </c>
      <c r="G223" s="30">
        <f t="shared" ref="G223:G231" si="44">+I223/(I223+J223+K223)</f>
        <v>0.28138930163447251</v>
      </c>
      <c r="H223" s="30">
        <f t="shared" si="35"/>
        <v>0.40917533432392272</v>
      </c>
      <c r="I223" s="28">
        <v>15.149999999999999</v>
      </c>
      <c r="J223" s="28">
        <v>6.88</v>
      </c>
      <c r="K223" s="28">
        <v>31.81</v>
      </c>
      <c r="L223" s="28">
        <v>1.38</v>
      </c>
      <c r="M223" s="28">
        <v>55.22</v>
      </c>
      <c r="N223" s="31">
        <v>-56780.406999999999</v>
      </c>
      <c r="O223" s="31">
        <v>334394.62900000002</v>
      </c>
      <c r="P223" s="31">
        <v>30822.54</v>
      </c>
      <c r="Q223" s="31">
        <v>66412.342000000004</v>
      </c>
      <c r="R223" s="31">
        <v>400806.97100000002</v>
      </c>
      <c r="S223" s="31">
        <v>344026.56400000001</v>
      </c>
      <c r="T223" s="31">
        <f t="shared" si="36"/>
        <v>2738.2201263877027</v>
      </c>
      <c r="U223" s="31">
        <f t="shared" si="37"/>
        <v>2527.6476925704528</v>
      </c>
      <c r="V223" s="31">
        <f t="shared" si="38"/>
        <v>2139.7371409052093</v>
      </c>
      <c r="W223" s="31">
        <f t="shared" si="39"/>
        <v>2284.5064321093082</v>
      </c>
      <c r="X223" s="31">
        <f t="shared" ref="X223:Y232" si="45">+U223/$X$1</f>
        <v>229.78615387004118</v>
      </c>
      <c r="Y223" s="32">
        <f t="shared" si="45"/>
        <v>194.52155826410993</v>
      </c>
    </row>
    <row r="224" spans="1:25">
      <c r="A224" s="50" t="s">
        <v>299</v>
      </c>
      <c r="B224" s="51" t="s">
        <v>29</v>
      </c>
      <c r="C224" s="51" t="s">
        <v>70</v>
      </c>
      <c r="D224" s="51">
        <v>146</v>
      </c>
      <c r="E224" s="52">
        <v>150.875</v>
      </c>
      <c r="F224" s="52">
        <f t="shared" si="43"/>
        <v>38.340000000000003</v>
      </c>
      <c r="G224" s="53">
        <f t="shared" si="44"/>
        <v>0.41079812206572769</v>
      </c>
      <c r="H224" s="53">
        <f t="shared" si="35"/>
        <v>0.54851330203442883</v>
      </c>
      <c r="I224" s="51">
        <v>15.75</v>
      </c>
      <c r="J224" s="51">
        <v>5.28</v>
      </c>
      <c r="K224" s="51">
        <v>17.310000000000002</v>
      </c>
      <c r="L224" s="51">
        <v>2</v>
      </c>
      <c r="M224" s="51">
        <v>40.340000000000003</v>
      </c>
      <c r="N224" s="54">
        <v>-38684.847999999998</v>
      </c>
      <c r="O224" s="54">
        <v>327533.74</v>
      </c>
      <c r="P224" s="54">
        <v>46192.589</v>
      </c>
      <c r="Q224" s="54">
        <v>82436.868000000002</v>
      </c>
      <c r="R224" s="54">
        <v>409970.60800000001</v>
      </c>
      <c r="S224" s="54">
        <v>371285.76000000001</v>
      </c>
      <c r="T224" s="54">
        <f t="shared" si="36"/>
        <v>2717.2865484672743</v>
      </c>
      <c r="U224" s="54">
        <f t="shared" si="37"/>
        <v>2411.1219154929581</v>
      </c>
      <c r="V224" s="54">
        <f t="shared" si="38"/>
        <v>2154.7186147473076</v>
      </c>
      <c r="W224" s="54">
        <f t="shared" si="39"/>
        <v>2170.8947141673571</v>
      </c>
      <c r="X224" s="54">
        <f t="shared" si="45"/>
        <v>219.19290140845075</v>
      </c>
      <c r="Y224" s="69">
        <f t="shared" si="45"/>
        <v>195.88351043157343</v>
      </c>
    </row>
    <row r="225" spans="1:25">
      <c r="A225" s="27" t="s">
        <v>299</v>
      </c>
      <c r="B225" s="28" t="s">
        <v>163</v>
      </c>
      <c r="C225" s="28" t="s">
        <v>164</v>
      </c>
      <c r="D225" s="28">
        <v>151</v>
      </c>
      <c r="E225" s="29">
        <v>155.125</v>
      </c>
      <c r="F225" s="29">
        <f t="shared" si="43"/>
        <v>35.6</v>
      </c>
      <c r="G225" s="30">
        <f t="shared" si="44"/>
        <v>0.46067415730337075</v>
      </c>
      <c r="H225" s="30">
        <f t="shared" si="35"/>
        <v>0.7654494382022472</v>
      </c>
      <c r="I225" s="28">
        <v>16.399999999999999</v>
      </c>
      <c r="J225" s="28">
        <v>10.85</v>
      </c>
      <c r="K225" s="28">
        <v>8.35</v>
      </c>
      <c r="L225" s="28">
        <v>2.44</v>
      </c>
      <c r="M225" s="28">
        <v>38.04</v>
      </c>
      <c r="N225" s="31">
        <v>-72654.826000000001</v>
      </c>
      <c r="O225" s="31">
        <v>253036.899</v>
      </c>
      <c r="P225" s="31">
        <v>37378.487999999998</v>
      </c>
      <c r="Q225" s="31">
        <v>79145.505999999994</v>
      </c>
      <c r="R225" s="31">
        <v>332182.40500000003</v>
      </c>
      <c r="S225" s="31">
        <v>259527.579</v>
      </c>
      <c r="T225" s="31">
        <f t="shared" si="36"/>
        <v>2141.3853666398068</v>
      </c>
      <c r="U225" s="31">
        <f t="shared" si="37"/>
        <v>1900.4281514907334</v>
      </c>
      <c r="V225" s="31">
        <f t="shared" si="38"/>
        <v>1432.0650507655118</v>
      </c>
      <c r="W225" s="31">
        <f t="shared" si="39"/>
        <v>1631.1806543110395</v>
      </c>
      <c r="X225" s="31">
        <f t="shared" si="45"/>
        <v>172.76619559006667</v>
      </c>
      <c r="Y225" s="32">
        <f t="shared" si="45"/>
        <v>130.18773188777379</v>
      </c>
    </row>
    <row r="226" spans="1:25">
      <c r="A226" s="50" t="s">
        <v>299</v>
      </c>
      <c r="B226" s="51" t="s">
        <v>29</v>
      </c>
      <c r="C226" s="51" t="s">
        <v>68</v>
      </c>
      <c r="D226" s="51">
        <v>165</v>
      </c>
      <c r="E226" s="52">
        <v>170.5</v>
      </c>
      <c r="F226" s="52">
        <f t="shared" si="43"/>
        <v>40.379999999999995</v>
      </c>
      <c r="G226" s="53">
        <f t="shared" si="44"/>
        <v>0.35908865775136212</v>
      </c>
      <c r="H226" s="53">
        <f t="shared" si="35"/>
        <v>0.46929172857850426</v>
      </c>
      <c r="I226" s="51">
        <v>14.5</v>
      </c>
      <c r="J226" s="51">
        <v>4.45</v>
      </c>
      <c r="K226" s="51">
        <v>21.43</v>
      </c>
      <c r="L226" s="51">
        <v>3.5</v>
      </c>
      <c r="M226" s="51">
        <v>43.879999999999995</v>
      </c>
      <c r="N226" s="54">
        <v>-56053.972999999998</v>
      </c>
      <c r="O226" s="54">
        <v>329324.43900000001</v>
      </c>
      <c r="P226" s="54">
        <v>38916.021999999997</v>
      </c>
      <c r="Q226" s="54">
        <v>86795.857999999993</v>
      </c>
      <c r="R226" s="54">
        <v>416120.29700000002</v>
      </c>
      <c r="S226" s="54">
        <v>360066.32400000002</v>
      </c>
      <c r="T226" s="54">
        <f t="shared" si="36"/>
        <v>2440.5882521994135</v>
      </c>
      <c r="U226" s="54">
        <f t="shared" si="37"/>
        <v>2212.3417888563049</v>
      </c>
      <c r="V226" s="54">
        <f t="shared" si="38"/>
        <v>1883.5794838709678</v>
      </c>
      <c r="W226" s="54">
        <f t="shared" si="39"/>
        <v>1931.5216363636364</v>
      </c>
      <c r="X226" s="54">
        <f t="shared" si="45"/>
        <v>201.12198080511862</v>
      </c>
      <c r="Y226" s="69">
        <f t="shared" si="45"/>
        <v>171.23449853372435</v>
      </c>
    </row>
    <row r="227" spans="1:25">
      <c r="A227" s="27" t="s">
        <v>299</v>
      </c>
      <c r="B227" s="28" t="s">
        <v>202</v>
      </c>
      <c r="C227" s="28" t="s">
        <v>203</v>
      </c>
      <c r="D227" s="28">
        <v>172</v>
      </c>
      <c r="E227" s="29">
        <v>178.625</v>
      </c>
      <c r="F227" s="29">
        <f t="shared" si="43"/>
        <v>50</v>
      </c>
      <c r="G227" s="30">
        <f t="shared" si="44"/>
        <v>0.33840000000000003</v>
      </c>
      <c r="H227" s="30">
        <f t="shared" si="35"/>
        <v>0.45840000000000003</v>
      </c>
      <c r="I227" s="28">
        <v>16.920000000000002</v>
      </c>
      <c r="J227" s="28">
        <v>6</v>
      </c>
      <c r="K227" s="28">
        <v>27.08</v>
      </c>
      <c r="L227" s="28">
        <v>2.62</v>
      </c>
      <c r="M227" s="28">
        <v>52.62</v>
      </c>
      <c r="N227" s="31">
        <v>-77002.129000000001</v>
      </c>
      <c r="O227" s="31">
        <v>352096.66100000002</v>
      </c>
      <c r="P227" s="31">
        <v>49468.434999999998</v>
      </c>
      <c r="Q227" s="31">
        <v>95074.73</v>
      </c>
      <c r="R227" s="31">
        <v>447171.391</v>
      </c>
      <c r="S227" s="31">
        <v>370169.26199999999</v>
      </c>
      <c r="T227" s="31">
        <f t="shared" si="36"/>
        <v>2503.4087669699093</v>
      </c>
      <c r="U227" s="31">
        <f t="shared" si="37"/>
        <v>2226.4686130160953</v>
      </c>
      <c r="V227" s="31">
        <f t="shared" si="38"/>
        <v>1795.3860153953813</v>
      </c>
      <c r="W227" s="31">
        <f t="shared" si="39"/>
        <v>1971.1499566130162</v>
      </c>
      <c r="X227" s="31">
        <f t="shared" si="45"/>
        <v>202.40623754691777</v>
      </c>
      <c r="Y227" s="32">
        <f t="shared" si="45"/>
        <v>163.2169104904892</v>
      </c>
    </row>
    <row r="228" spans="1:25">
      <c r="A228" s="50" t="s">
        <v>299</v>
      </c>
      <c r="B228" s="51" t="s">
        <v>29</v>
      </c>
      <c r="C228" s="51" t="s">
        <v>77</v>
      </c>
      <c r="D228" s="51">
        <v>184</v>
      </c>
      <c r="E228" s="52">
        <v>190</v>
      </c>
      <c r="F228" s="52">
        <f t="shared" si="43"/>
        <v>53.839999999999996</v>
      </c>
      <c r="G228" s="53">
        <f t="shared" si="44"/>
        <v>0.30980683506686479</v>
      </c>
      <c r="H228" s="53">
        <f t="shared" si="35"/>
        <v>0.59583952451708766</v>
      </c>
      <c r="I228" s="51">
        <v>16.68</v>
      </c>
      <c r="J228" s="51">
        <v>15.400000000000002</v>
      </c>
      <c r="K228" s="51">
        <v>21.759999999999998</v>
      </c>
      <c r="L228" s="51">
        <v>4</v>
      </c>
      <c r="M228" s="51">
        <v>57.839999999999996</v>
      </c>
      <c r="N228" s="54">
        <v>-49676.212</v>
      </c>
      <c r="O228" s="54">
        <v>414546.96100000001</v>
      </c>
      <c r="P228" s="54">
        <v>74464.926999999996</v>
      </c>
      <c r="Q228" s="54">
        <v>123928.408</v>
      </c>
      <c r="R228" s="54">
        <v>538475.36899999995</v>
      </c>
      <c r="S228" s="54">
        <v>488799.15700000001</v>
      </c>
      <c r="T228" s="54">
        <f t="shared" si="36"/>
        <v>2834.0808894736838</v>
      </c>
      <c r="U228" s="54">
        <f t="shared" si="37"/>
        <v>2442.1602210526312</v>
      </c>
      <c r="V228" s="54">
        <f t="shared" si="38"/>
        <v>2180.7064736842103</v>
      </c>
      <c r="W228" s="54">
        <f t="shared" si="39"/>
        <v>2181.8261105263159</v>
      </c>
      <c r="X228" s="54">
        <f t="shared" si="45"/>
        <v>222.01456555023921</v>
      </c>
      <c r="Y228" s="69">
        <f t="shared" si="45"/>
        <v>198.24604306220093</v>
      </c>
    </row>
    <row r="229" spans="1:25">
      <c r="A229" s="27" t="s">
        <v>299</v>
      </c>
      <c r="B229" s="28" t="s">
        <v>257</v>
      </c>
      <c r="C229" s="28" t="s">
        <v>260</v>
      </c>
      <c r="D229" s="28">
        <v>186</v>
      </c>
      <c r="E229" s="29">
        <v>173.375</v>
      </c>
      <c r="F229" s="29">
        <f t="shared" si="43"/>
        <v>49.11</v>
      </c>
      <c r="G229" s="30">
        <f t="shared" si="44"/>
        <v>0.32152311138261047</v>
      </c>
      <c r="H229" s="30">
        <f t="shared" si="35"/>
        <v>0.66687029118305841</v>
      </c>
      <c r="I229" s="29">
        <v>15.790000000000001</v>
      </c>
      <c r="J229" s="29">
        <v>16.96</v>
      </c>
      <c r="K229" s="29">
        <v>16.36</v>
      </c>
      <c r="L229" s="29">
        <v>3.01</v>
      </c>
      <c r="M229" s="29">
        <v>52.12</v>
      </c>
      <c r="N229" s="31">
        <v>-68191.357999999993</v>
      </c>
      <c r="O229" s="31">
        <v>375300.71799999999</v>
      </c>
      <c r="P229" s="31">
        <v>65123.728000000003</v>
      </c>
      <c r="Q229" s="31">
        <v>108046.129</v>
      </c>
      <c r="R229" s="31">
        <v>483346.84700000001</v>
      </c>
      <c r="S229" s="31">
        <v>415155.489</v>
      </c>
      <c r="T229" s="31">
        <f t="shared" si="36"/>
        <v>2787.8693410237925</v>
      </c>
      <c r="U229" s="31">
        <f t="shared" si="37"/>
        <v>2412.2458197548667</v>
      </c>
      <c r="V229" s="31">
        <f t="shared" si="38"/>
        <v>2018.9286863734678</v>
      </c>
      <c r="W229" s="31">
        <f t="shared" si="39"/>
        <v>2164.6760951694305</v>
      </c>
      <c r="X229" s="31">
        <f t="shared" si="45"/>
        <v>219.29507452316969</v>
      </c>
      <c r="Y229" s="32">
        <f t="shared" si="45"/>
        <v>183.53897148849708</v>
      </c>
    </row>
    <row r="230" spans="1:25">
      <c r="A230" s="50" t="s">
        <v>299</v>
      </c>
      <c r="B230" s="51" t="s">
        <v>114</v>
      </c>
      <c r="C230" s="51" t="s">
        <v>115</v>
      </c>
      <c r="D230" s="51">
        <v>222</v>
      </c>
      <c r="E230" s="52">
        <v>225.75</v>
      </c>
      <c r="F230" s="52">
        <f t="shared" si="43"/>
        <v>70.09</v>
      </c>
      <c r="G230" s="53">
        <f t="shared" si="44"/>
        <v>0.15808246540162649</v>
      </c>
      <c r="H230" s="53">
        <f t="shared" si="35"/>
        <v>0.15808246540162649</v>
      </c>
      <c r="I230" s="51">
        <v>11.08</v>
      </c>
      <c r="J230" s="51">
        <v>0</v>
      </c>
      <c r="K230" s="51">
        <v>59.01</v>
      </c>
      <c r="L230" s="51">
        <v>0.81</v>
      </c>
      <c r="M230" s="51">
        <v>70.900000000000006</v>
      </c>
      <c r="N230" s="54">
        <v>-73516.092999999993</v>
      </c>
      <c r="O230" s="54">
        <v>588436.30900000001</v>
      </c>
      <c r="P230" s="54">
        <v>16764.258000000002</v>
      </c>
      <c r="Q230" s="54">
        <v>126207.67200000001</v>
      </c>
      <c r="R230" s="54">
        <v>714643.98100000003</v>
      </c>
      <c r="S230" s="54">
        <v>641127.88800000004</v>
      </c>
      <c r="T230" s="54">
        <f t="shared" si="36"/>
        <v>3165.6433266888153</v>
      </c>
      <c r="U230" s="54">
        <f t="shared" si="37"/>
        <v>3091.3830476190478</v>
      </c>
      <c r="V230" s="54">
        <f t="shared" si="38"/>
        <v>2765.7303654485049</v>
      </c>
      <c r="W230" s="54">
        <f t="shared" si="39"/>
        <v>2606.5838715393133</v>
      </c>
      <c r="X230" s="54">
        <f t="shared" si="45"/>
        <v>281.03482251082255</v>
      </c>
      <c r="Y230" s="69">
        <f t="shared" si="45"/>
        <v>251.43003322259136</v>
      </c>
    </row>
    <row r="231" spans="1:25">
      <c r="A231" s="76" t="s">
        <v>299</v>
      </c>
      <c r="B231" s="47" t="s">
        <v>305</v>
      </c>
      <c r="C231" s="41"/>
      <c r="D231" s="38">
        <f>SUM(D216:D230)</f>
        <v>2285</v>
      </c>
      <c r="E231" s="36">
        <f>SUM(E216:E230)</f>
        <v>2319.5</v>
      </c>
      <c r="F231" s="36">
        <f>SUM(F216:F230)</f>
        <v>641.2700000000001</v>
      </c>
      <c r="G231" s="37">
        <f t="shared" si="44"/>
        <v>0.31092987353220952</v>
      </c>
      <c r="H231" s="37">
        <f t="shared" si="35"/>
        <v>0.49687339186302176</v>
      </c>
      <c r="I231" s="36">
        <f t="shared" ref="I231:M231" si="46">SUM(I216:I230)</f>
        <v>199.39</v>
      </c>
      <c r="J231" s="36">
        <f t="shared" si="46"/>
        <v>119.24000000000001</v>
      </c>
      <c r="K231" s="36">
        <f t="shared" si="46"/>
        <v>322.64</v>
      </c>
      <c r="L231" s="36">
        <f t="shared" si="46"/>
        <v>36.880000000000003</v>
      </c>
      <c r="M231" s="36">
        <f t="shared" si="46"/>
        <v>678.15</v>
      </c>
      <c r="N231" s="38">
        <f>SUM(N216:N230)</f>
        <v>-838909.51699999988</v>
      </c>
      <c r="O231" s="38">
        <f t="shared" ref="O231:S231" si="47">SUM(O216:O230)</f>
        <v>4855330.0610000007</v>
      </c>
      <c r="P231" s="38">
        <f t="shared" si="47"/>
        <v>585559.93300000008</v>
      </c>
      <c r="Q231" s="38">
        <f t="shared" si="47"/>
        <v>1243217.53</v>
      </c>
      <c r="R231" s="38">
        <f t="shared" si="47"/>
        <v>6098547.591</v>
      </c>
      <c r="S231" s="38">
        <f t="shared" si="47"/>
        <v>5259638.074</v>
      </c>
      <c r="T231" s="38">
        <f t="shared" si="36"/>
        <v>2629.2509553783143</v>
      </c>
      <c r="U231" s="38">
        <f t="shared" si="37"/>
        <v>2376.8000250053892</v>
      </c>
      <c r="V231" s="38">
        <f t="shared" si="38"/>
        <v>2015.1231476611338</v>
      </c>
      <c r="W231" s="38">
        <f t="shared" si="39"/>
        <v>2093.2658163397286</v>
      </c>
      <c r="X231" s="38">
        <f t="shared" si="45"/>
        <v>216.07272954594447</v>
      </c>
      <c r="Y231" s="39">
        <f t="shared" si="45"/>
        <v>183.19301342373944</v>
      </c>
    </row>
    <row r="232" spans="1:25" ht="15.75" thickBot="1">
      <c r="A232" s="70"/>
      <c r="B232" s="71" t="s">
        <v>306</v>
      </c>
      <c r="C232" s="70"/>
      <c r="D232" s="72">
        <f>+D231+D215+D163+D88+D48</f>
        <v>15634</v>
      </c>
      <c r="E232" s="73">
        <f>+E231+E215+E163+E88+E48</f>
        <v>15854.75</v>
      </c>
      <c r="F232" s="73">
        <f>+F231+F215+F163+F88+F48</f>
        <v>4500.78</v>
      </c>
      <c r="G232" s="74"/>
      <c r="H232" s="74"/>
      <c r="I232" s="73">
        <f t="shared" ref="I232:N232" si="48">+I231+I215+I163+I88+I48</f>
        <v>1238.75</v>
      </c>
      <c r="J232" s="73">
        <f t="shared" si="48"/>
        <v>806.06999999999994</v>
      </c>
      <c r="K232" s="73">
        <f t="shared" si="48"/>
        <v>2455.9600000000005</v>
      </c>
      <c r="L232" s="73">
        <f t="shared" si="48"/>
        <v>293.91999999999996</v>
      </c>
      <c r="M232" s="73">
        <f t="shared" si="48"/>
        <v>4794.7000000000007</v>
      </c>
      <c r="N232" s="72">
        <f t="shared" si="48"/>
        <v>-5597726.16084</v>
      </c>
      <c r="O232" s="72">
        <f t="shared" ref="O232" si="49">+O231+O215+O163+O88+O48</f>
        <v>34340204.614659995</v>
      </c>
      <c r="P232" s="72">
        <f t="shared" ref="P232" si="50">+P231+P215+P163+P88+P48</f>
        <v>4424745.4504399998</v>
      </c>
      <c r="Q232" s="72">
        <f t="shared" ref="Q232" si="51">+Q231+Q215+Q163+Q88+Q48</f>
        <v>9474476.3382799998</v>
      </c>
      <c r="R232" s="72">
        <f t="shared" ref="R232" si="52">+R231+R215+R163+R88+R48</f>
        <v>43838488.225100011</v>
      </c>
      <c r="S232" s="72">
        <f t="shared" ref="S232" si="53">+S231+S215+S163+S88+S48</f>
        <v>38182066.39226</v>
      </c>
      <c r="T232" s="72">
        <f t="shared" si="36"/>
        <v>2765.0065895141843</v>
      </c>
      <c r="U232" s="72">
        <f t="shared" si="37"/>
        <v>2485.9264746943354</v>
      </c>
      <c r="V232" s="72">
        <f t="shared" si="38"/>
        <v>2129.1613517601982</v>
      </c>
      <c r="W232" s="72">
        <f t="shared" si="39"/>
        <v>2165.9253292962671</v>
      </c>
      <c r="X232" s="72">
        <f t="shared" si="45"/>
        <v>225.99331588130323</v>
      </c>
      <c r="Y232" s="75">
        <f t="shared" si="45"/>
        <v>193.56012288729073</v>
      </c>
    </row>
    <row r="233" spans="1:25" ht="15.75" thickTop="1">
      <c r="D233" s="10"/>
      <c r="E233" s="11"/>
      <c r="F233" s="11"/>
      <c r="G233" s="12"/>
      <c r="H233" s="12"/>
      <c r="I233" s="11"/>
      <c r="J233" s="11"/>
      <c r="K233" s="11"/>
      <c r="L233" s="11"/>
      <c r="M233" s="11"/>
      <c r="N233" s="10"/>
      <c r="O233" s="10"/>
      <c r="P233" s="10"/>
      <c r="Q233" s="10"/>
      <c r="R233" s="10"/>
      <c r="S233" s="10"/>
      <c r="U233" s="10"/>
    </row>
    <row r="235" spans="1:25"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</sheetData>
  <sheetProtection algorithmName="SHA-512" hashValue="QPF0bqhX6Dsdk/Jm85d/dqSKk7w0OAUeB88+mucnkChMnnQYcpwWxz+hvOX91aKmrZDTSx5ucv8OBkHApE6aMw==" saltValue="PfqXZc6foSaIPwm2g36B0w==" spinCount="100000" sheet="1" objects="1" scenarios="1" sort="0" autoFilter="0" pivotTables="0"/>
  <autoFilter ref="A8:B232" xr:uid="{ECB7C491-9691-43D1-802C-50A3EA1D0A0A}"/>
  <pageMargins left="0.7" right="0.7" top="0.75" bottom="0.75" header="0.3" footer="0.3"/>
  <pageSetup paperSize="9" orientation="portrait" r:id="rId1"/>
  <ignoredErrors>
    <ignoredError sqref="F88 F16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27F4-39BE-48DA-9097-8836A0F4DA77}">
  <dimension ref="A1:AI43"/>
  <sheetViews>
    <sheetView tabSelected="1" topLeftCell="H13" workbookViewId="0">
      <selection activeCell="S46" sqref="S46"/>
    </sheetView>
  </sheetViews>
  <sheetFormatPr defaultRowHeight="15"/>
  <cols>
    <col min="2" max="2" width="35.140625" customWidth="1"/>
    <col min="3" max="3" width="25.42578125" customWidth="1"/>
    <col min="8" max="8" width="11.7109375" customWidth="1"/>
    <col min="17" max="17" width="12" customWidth="1"/>
  </cols>
  <sheetData>
    <row r="1" spans="1:35" s="1" customFormat="1">
      <c r="A1" s="1" t="s">
        <v>0</v>
      </c>
      <c r="E1" s="2" t="s">
        <v>1</v>
      </c>
      <c r="F1" s="2"/>
      <c r="G1" s="2"/>
      <c r="H1" s="2"/>
      <c r="I1" s="2" t="s">
        <v>294</v>
      </c>
      <c r="J1" s="2"/>
      <c r="K1" s="2"/>
      <c r="L1" s="2"/>
      <c r="X1" s="1">
        <v>11</v>
      </c>
    </row>
    <row r="2" spans="1:35" ht="15.75" customHeight="1">
      <c r="A2" s="1" t="s">
        <v>295</v>
      </c>
    </row>
    <row r="3" spans="1:35" ht="5.25" customHeight="1"/>
    <row r="4" spans="1:35" s="1" customFormat="1" ht="13.5" customHeight="1">
      <c r="A4" s="1" t="s">
        <v>2</v>
      </c>
      <c r="E4" s="2"/>
      <c r="F4" s="2"/>
      <c r="G4" s="2"/>
      <c r="H4" s="2"/>
      <c r="I4" s="2"/>
      <c r="J4" s="2"/>
      <c r="K4" s="2"/>
      <c r="L4" s="2"/>
    </row>
    <row r="5" spans="1:35" s="1" customFormat="1">
      <c r="E5" s="2"/>
      <c r="F5" s="2"/>
      <c r="G5" s="2"/>
      <c r="H5" s="2"/>
      <c r="I5" s="2"/>
      <c r="J5" s="2"/>
      <c r="K5" s="2"/>
      <c r="L5" s="2"/>
    </row>
    <row r="6" spans="1:35" s="1" customFormat="1">
      <c r="E6" s="2"/>
      <c r="F6" s="2"/>
      <c r="G6" s="2"/>
      <c r="H6" s="2"/>
      <c r="I6" s="2"/>
      <c r="J6" s="2"/>
      <c r="K6" s="2"/>
      <c r="L6" s="2"/>
    </row>
    <row r="7" spans="1:35" s="1" customFormat="1">
      <c r="E7" s="2"/>
      <c r="F7" s="2"/>
      <c r="G7" s="2"/>
      <c r="H7" s="2"/>
      <c r="I7" s="2"/>
      <c r="J7" s="2"/>
      <c r="K7" s="2"/>
      <c r="L7" s="2"/>
    </row>
    <row r="8" spans="1:35" s="8" customFormat="1" ht="65.099999999999994" customHeight="1">
      <c r="A8" s="3" t="s">
        <v>3</v>
      </c>
      <c r="B8" s="4" t="s">
        <v>4</v>
      </c>
      <c r="C8" s="5" t="s">
        <v>5</v>
      </c>
      <c r="D8" s="5" t="s">
        <v>6</v>
      </c>
      <c r="E8" s="5" t="s">
        <v>7</v>
      </c>
      <c r="F8" s="3" t="s">
        <v>8</v>
      </c>
      <c r="G8" s="3" t="s">
        <v>9</v>
      </c>
      <c r="H8" s="3" t="s">
        <v>293</v>
      </c>
      <c r="I8" s="3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6" t="s">
        <v>15</v>
      </c>
      <c r="O8" s="6" t="s">
        <v>16</v>
      </c>
      <c r="P8" s="3" t="s">
        <v>17</v>
      </c>
      <c r="Q8" s="6" t="s">
        <v>18</v>
      </c>
      <c r="R8" s="6" t="s">
        <v>19</v>
      </c>
      <c r="S8" s="4" t="s">
        <v>20</v>
      </c>
      <c r="T8" s="85" t="s">
        <v>28</v>
      </c>
      <c r="U8" s="7" t="s">
        <v>21</v>
      </c>
      <c r="V8" s="7" t="s">
        <v>22</v>
      </c>
      <c r="W8" s="7" t="s">
        <v>23</v>
      </c>
      <c r="X8" s="7" t="s">
        <v>24</v>
      </c>
      <c r="Y8" s="7" t="s">
        <v>25</v>
      </c>
      <c r="AH8" s="8" t="s">
        <v>26</v>
      </c>
      <c r="AI8" s="8" t="s">
        <v>27</v>
      </c>
    </row>
    <row r="9" spans="1:35">
      <c r="A9" s="21" t="s">
        <v>300</v>
      </c>
      <c r="B9" s="22" t="s">
        <v>253</v>
      </c>
      <c r="C9" s="22" t="s">
        <v>254</v>
      </c>
      <c r="D9" s="22">
        <v>1</v>
      </c>
      <c r="E9" s="23">
        <v>1</v>
      </c>
      <c r="F9" s="23">
        <f t="shared" ref="F9:F22" si="0">+I9+J9+K9</f>
        <v>1.0900000000000001</v>
      </c>
      <c r="G9" s="24">
        <f t="shared" ref="G9:G22" si="1">+I9/(I9+J9+K9)</f>
        <v>0.21100917431192659</v>
      </c>
      <c r="H9" s="24">
        <f t="shared" ref="H9:H22" si="2">+(I9+J9)/F9</f>
        <v>0.39449541284403672</v>
      </c>
      <c r="I9" s="23">
        <v>0.23</v>
      </c>
      <c r="J9" s="23">
        <v>0.2</v>
      </c>
      <c r="K9" s="23">
        <v>0.66</v>
      </c>
      <c r="L9" s="23">
        <v>0.3</v>
      </c>
      <c r="M9" s="23">
        <v>1.3900000000000001</v>
      </c>
      <c r="N9" s="25">
        <v>0</v>
      </c>
      <c r="O9" s="25">
        <v>12551</v>
      </c>
      <c r="P9" s="25"/>
      <c r="Q9" s="25">
        <v>44</v>
      </c>
      <c r="R9" s="25">
        <v>12595</v>
      </c>
      <c r="S9" s="25">
        <v>12595</v>
      </c>
      <c r="T9" s="31">
        <f>+R9/E9</f>
        <v>12595</v>
      </c>
      <c r="U9" s="25">
        <f>+(R9-P9)/E9</f>
        <v>12595</v>
      </c>
      <c r="V9" s="25">
        <f>+(S9-P9)/E9</f>
        <v>12595</v>
      </c>
      <c r="W9" s="25">
        <f>+O9/E9</f>
        <v>12551</v>
      </c>
      <c r="X9" s="25">
        <f>+U9/$X$1</f>
        <v>1145</v>
      </c>
      <c r="Y9" s="26">
        <f>+V9/$X$1</f>
        <v>1145</v>
      </c>
    </row>
    <row r="10" spans="1:35">
      <c r="A10" s="50" t="s">
        <v>300</v>
      </c>
      <c r="B10" s="51" t="s">
        <v>261</v>
      </c>
      <c r="C10" s="51" t="s">
        <v>262</v>
      </c>
      <c r="D10" s="51">
        <v>5</v>
      </c>
      <c r="E10" s="52">
        <v>5</v>
      </c>
      <c r="F10" s="52">
        <f t="shared" si="0"/>
        <v>1.73</v>
      </c>
      <c r="G10" s="53">
        <f t="shared" si="1"/>
        <v>0</v>
      </c>
      <c r="H10" s="53">
        <f t="shared" si="2"/>
        <v>0.13294797687861273</v>
      </c>
      <c r="I10" s="52">
        <v>0</v>
      </c>
      <c r="J10" s="52">
        <v>0.23</v>
      </c>
      <c r="K10" s="52">
        <v>1.5</v>
      </c>
      <c r="L10" s="52">
        <v>0</v>
      </c>
      <c r="M10" s="52">
        <v>1.73</v>
      </c>
      <c r="N10" s="54">
        <v>-1578.779</v>
      </c>
      <c r="O10" s="54">
        <v>14494.166999999999</v>
      </c>
      <c r="P10" s="54">
        <v>1501.5239999999999</v>
      </c>
      <c r="Q10" s="54">
        <v>2175.83</v>
      </c>
      <c r="R10" s="54">
        <v>16669.996999999999</v>
      </c>
      <c r="S10" s="54">
        <v>15091.218000000001</v>
      </c>
      <c r="T10" s="54">
        <f t="shared" ref="T10:T42" si="3">+R10/E10</f>
        <v>3333.9993999999997</v>
      </c>
      <c r="U10" s="54">
        <f t="shared" ref="U10:U22" si="4">+(R10-P10)/E10</f>
        <v>3033.6945999999998</v>
      </c>
      <c r="V10" s="54">
        <f t="shared" ref="V10:V22" si="5">+(S10-P10)/E10</f>
        <v>2717.9388000000004</v>
      </c>
      <c r="W10" s="54">
        <f t="shared" ref="W10:W22" si="6">+O10/E10</f>
        <v>2898.8334</v>
      </c>
      <c r="X10" s="54">
        <f t="shared" ref="X10:Y22" si="7">+U10/$X$1</f>
        <v>275.79041818181815</v>
      </c>
      <c r="Y10" s="69">
        <f t="shared" si="7"/>
        <v>247.08534545454549</v>
      </c>
    </row>
    <row r="11" spans="1:35">
      <c r="A11" s="27" t="s">
        <v>300</v>
      </c>
      <c r="B11" s="28" t="s">
        <v>240</v>
      </c>
      <c r="C11" s="28" t="s">
        <v>241</v>
      </c>
      <c r="D11" s="28">
        <v>7</v>
      </c>
      <c r="E11" s="29">
        <v>6.25</v>
      </c>
      <c r="F11" s="29">
        <f t="shared" si="0"/>
        <v>2.9</v>
      </c>
      <c r="G11" s="30">
        <f t="shared" si="1"/>
        <v>0.34482758620689657</v>
      </c>
      <c r="H11" s="30">
        <f t="shared" si="2"/>
        <v>0.65517241379310343</v>
      </c>
      <c r="I11" s="28">
        <v>1</v>
      </c>
      <c r="J11" s="28">
        <v>0.9</v>
      </c>
      <c r="K11" s="28">
        <v>1</v>
      </c>
      <c r="L11" s="28">
        <v>0</v>
      </c>
      <c r="M11" s="28">
        <v>2.9</v>
      </c>
      <c r="N11" s="33">
        <v>-1453</v>
      </c>
      <c r="O11" s="33">
        <v>28559</v>
      </c>
      <c r="P11" s="31"/>
      <c r="Q11" s="33">
        <v>2521</v>
      </c>
      <c r="R11" s="31">
        <v>31080</v>
      </c>
      <c r="S11" s="31">
        <v>29627</v>
      </c>
      <c r="T11" s="31">
        <f t="shared" si="3"/>
        <v>4972.8</v>
      </c>
      <c r="U11" s="31">
        <f t="shared" si="4"/>
        <v>4972.8</v>
      </c>
      <c r="V11" s="31">
        <f t="shared" si="5"/>
        <v>4740.32</v>
      </c>
      <c r="W11" s="31">
        <f t="shared" si="6"/>
        <v>4569.4399999999996</v>
      </c>
      <c r="X11" s="31">
        <f t="shared" si="7"/>
        <v>452.07272727272726</v>
      </c>
      <c r="Y11" s="32">
        <f t="shared" si="7"/>
        <v>430.93818181818182</v>
      </c>
    </row>
    <row r="12" spans="1:35">
      <c r="A12" s="50" t="s">
        <v>300</v>
      </c>
      <c r="B12" s="51" t="s">
        <v>192</v>
      </c>
      <c r="C12" s="51" t="s">
        <v>193</v>
      </c>
      <c r="D12" s="51">
        <v>8</v>
      </c>
      <c r="E12" s="52">
        <v>7.625</v>
      </c>
      <c r="F12" s="52">
        <f t="shared" si="0"/>
        <v>1.7</v>
      </c>
      <c r="G12" s="53">
        <f t="shared" si="1"/>
        <v>0</v>
      </c>
      <c r="H12" s="53">
        <f t="shared" si="2"/>
        <v>0.41176470588235292</v>
      </c>
      <c r="I12" s="51">
        <v>0</v>
      </c>
      <c r="J12" s="51">
        <v>0.7</v>
      </c>
      <c r="K12" s="51">
        <v>1</v>
      </c>
      <c r="L12" s="51">
        <v>0</v>
      </c>
      <c r="M12" s="51">
        <v>1.7</v>
      </c>
      <c r="N12" s="54">
        <v>-2374.047</v>
      </c>
      <c r="O12" s="54">
        <v>10739.478999999999</v>
      </c>
      <c r="P12" s="54">
        <v>3893.328</v>
      </c>
      <c r="Q12" s="54">
        <v>4997.9570000000003</v>
      </c>
      <c r="R12" s="54">
        <v>15737.436</v>
      </c>
      <c r="S12" s="54">
        <v>13363.388999999999</v>
      </c>
      <c r="T12" s="54">
        <f t="shared" si="3"/>
        <v>2063.9260327868851</v>
      </c>
      <c r="U12" s="54">
        <f t="shared" si="4"/>
        <v>1553.3256393442623</v>
      </c>
      <c r="V12" s="54">
        <f t="shared" si="5"/>
        <v>1241.9752131147541</v>
      </c>
      <c r="W12" s="54">
        <f t="shared" si="6"/>
        <v>1408.4562622950818</v>
      </c>
      <c r="X12" s="54">
        <f t="shared" si="7"/>
        <v>141.21142175856929</v>
      </c>
      <c r="Y12" s="69">
        <f t="shared" si="7"/>
        <v>112.90683755588674</v>
      </c>
    </row>
    <row r="13" spans="1:35">
      <c r="A13" s="27" t="s">
        <v>300</v>
      </c>
      <c r="B13" s="28" t="s">
        <v>257</v>
      </c>
      <c r="C13" s="49" t="s">
        <v>258</v>
      </c>
      <c r="D13" s="28">
        <v>8</v>
      </c>
      <c r="E13" s="29">
        <v>5.5</v>
      </c>
      <c r="F13" s="29">
        <f t="shared" si="0"/>
        <v>1.4000000000000001</v>
      </c>
      <c r="G13" s="30">
        <f t="shared" si="1"/>
        <v>0</v>
      </c>
      <c r="H13" s="30">
        <f t="shared" si="2"/>
        <v>0.14285714285714285</v>
      </c>
      <c r="I13" s="29">
        <v>0</v>
      </c>
      <c r="J13" s="29">
        <v>0.2</v>
      </c>
      <c r="K13" s="29">
        <v>1.2000000000000002</v>
      </c>
      <c r="L13" s="29">
        <v>0</v>
      </c>
      <c r="M13" s="29">
        <v>1.4000000000000001</v>
      </c>
      <c r="N13" s="28"/>
      <c r="O13" s="28"/>
      <c r="P13" s="28"/>
      <c r="Q13" s="28"/>
      <c r="R13" s="28"/>
      <c r="S13" s="28"/>
      <c r="T13" s="31">
        <f t="shared" si="3"/>
        <v>0</v>
      </c>
      <c r="U13" s="31">
        <f t="shared" si="4"/>
        <v>0</v>
      </c>
      <c r="V13" s="31">
        <f t="shared" si="5"/>
        <v>0</v>
      </c>
      <c r="W13" s="31">
        <f t="shared" si="6"/>
        <v>0</v>
      </c>
      <c r="X13" s="31">
        <f t="shared" si="7"/>
        <v>0</v>
      </c>
      <c r="Y13" s="32">
        <f t="shared" si="7"/>
        <v>0</v>
      </c>
    </row>
    <row r="14" spans="1:35">
      <c r="A14" s="50" t="s">
        <v>300</v>
      </c>
      <c r="B14" s="51" t="s">
        <v>177</v>
      </c>
      <c r="C14" s="51" t="s">
        <v>178</v>
      </c>
      <c r="D14" s="51">
        <v>9</v>
      </c>
      <c r="E14" s="52">
        <v>7.875</v>
      </c>
      <c r="F14" s="52">
        <f t="shared" si="0"/>
        <v>2.96</v>
      </c>
      <c r="G14" s="53">
        <f t="shared" si="1"/>
        <v>0</v>
      </c>
      <c r="H14" s="53">
        <f t="shared" si="2"/>
        <v>0.51689189189189189</v>
      </c>
      <c r="I14" s="51">
        <v>0</v>
      </c>
      <c r="J14" s="51">
        <v>1.5299999999999998</v>
      </c>
      <c r="K14" s="51">
        <v>1.4300000000000002</v>
      </c>
      <c r="L14" s="51">
        <v>0.25</v>
      </c>
      <c r="M14" s="51">
        <v>3.21</v>
      </c>
      <c r="N14" s="54">
        <v>-9085</v>
      </c>
      <c r="O14" s="54">
        <v>18039</v>
      </c>
      <c r="P14" s="54"/>
      <c r="Q14" s="54">
        <v>3120</v>
      </c>
      <c r="R14" s="54">
        <v>21159</v>
      </c>
      <c r="S14" s="54">
        <v>12074</v>
      </c>
      <c r="T14" s="54">
        <f t="shared" si="3"/>
        <v>2686.8571428571427</v>
      </c>
      <c r="U14" s="54">
        <f t="shared" si="4"/>
        <v>2686.8571428571427</v>
      </c>
      <c r="V14" s="54">
        <f t="shared" si="5"/>
        <v>1533.2063492063492</v>
      </c>
      <c r="W14" s="54">
        <f t="shared" si="6"/>
        <v>2290.6666666666665</v>
      </c>
      <c r="X14" s="54">
        <f t="shared" si="7"/>
        <v>244.25974025974025</v>
      </c>
      <c r="Y14" s="69">
        <f t="shared" si="7"/>
        <v>139.38239538239537</v>
      </c>
    </row>
    <row r="15" spans="1:35">
      <c r="A15" s="27" t="s">
        <v>300</v>
      </c>
      <c r="B15" s="28" t="s">
        <v>198</v>
      </c>
      <c r="C15" s="49" t="s">
        <v>199</v>
      </c>
      <c r="D15" s="28">
        <v>10</v>
      </c>
      <c r="E15" s="29">
        <v>10</v>
      </c>
      <c r="F15" s="29">
        <f t="shared" si="0"/>
        <v>3.25</v>
      </c>
      <c r="G15" s="30">
        <f t="shared" si="1"/>
        <v>0</v>
      </c>
      <c r="H15" s="30">
        <f t="shared" si="2"/>
        <v>7.6923076923076927E-2</v>
      </c>
      <c r="I15" s="28">
        <v>0</v>
      </c>
      <c r="J15" s="28">
        <v>0.25</v>
      </c>
      <c r="K15" s="28">
        <v>3</v>
      </c>
      <c r="L15" s="28">
        <v>0</v>
      </c>
      <c r="M15" s="28">
        <v>3.25</v>
      </c>
      <c r="N15" s="31">
        <v>-2162.779</v>
      </c>
      <c r="O15" s="31">
        <v>16282.893</v>
      </c>
      <c r="P15" s="31">
        <v>1598</v>
      </c>
      <c r="Q15" s="31">
        <v>3954.2550000000001</v>
      </c>
      <c r="R15" s="31">
        <v>20237.148000000001</v>
      </c>
      <c r="S15" s="31">
        <v>18074.368999999999</v>
      </c>
      <c r="T15" s="31">
        <f t="shared" si="3"/>
        <v>2023.7148000000002</v>
      </c>
      <c r="U15" s="31">
        <f t="shared" si="4"/>
        <v>1863.9148</v>
      </c>
      <c r="V15" s="31">
        <f t="shared" si="5"/>
        <v>1647.6369</v>
      </c>
      <c r="W15" s="31">
        <f t="shared" si="6"/>
        <v>1628.2892999999999</v>
      </c>
      <c r="X15" s="31">
        <f t="shared" si="7"/>
        <v>169.4468</v>
      </c>
      <c r="Y15" s="32">
        <f t="shared" si="7"/>
        <v>149.78517272727274</v>
      </c>
    </row>
    <row r="16" spans="1:35">
      <c r="A16" s="50" t="s">
        <v>300</v>
      </c>
      <c r="B16" s="51" t="s">
        <v>223</v>
      </c>
      <c r="C16" s="51" t="s">
        <v>225</v>
      </c>
      <c r="D16" s="51">
        <v>10</v>
      </c>
      <c r="E16" s="52">
        <v>9.5</v>
      </c>
      <c r="F16" s="52">
        <f t="shared" si="0"/>
        <v>3.55</v>
      </c>
      <c r="G16" s="53">
        <f t="shared" si="1"/>
        <v>0.323943661971831</v>
      </c>
      <c r="H16" s="53">
        <f t="shared" si="2"/>
        <v>0.323943661971831</v>
      </c>
      <c r="I16" s="51">
        <v>1.1499999999999999</v>
      </c>
      <c r="J16" s="51">
        <v>0</v>
      </c>
      <c r="K16" s="51">
        <v>2.4</v>
      </c>
      <c r="L16" s="51">
        <v>0</v>
      </c>
      <c r="M16" s="51">
        <v>3.55</v>
      </c>
      <c r="N16" s="54"/>
      <c r="O16" s="54"/>
      <c r="P16" s="54"/>
      <c r="Q16" s="54"/>
      <c r="R16" s="54"/>
      <c r="S16" s="54"/>
      <c r="T16" s="54">
        <f t="shared" si="3"/>
        <v>0</v>
      </c>
      <c r="U16" s="54">
        <f t="shared" si="4"/>
        <v>0</v>
      </c>
      <c r="V16" s="54">
        <f t="shared" si="5"/>
        <v>0</v>
      </c>
      <c r="W16" s="54">
        <f t="shared" si="6"/>
        <v>0</v>
      </c>
      <c r="X16" s="54">
        <f t="shared" si="7"/>
        <v>0</v>
      </c>
      <c r="Y16" s="69">
        <f t="shared" si="7"/>
        <v>0</v>
      </c>
    </row>
    <row r="17" spans="1:26">
      <c r="A17" s="27" t="s">
        <v>300</v>
      </c>
      <c r="B17" s="28" t="s">
        <v>228</v>
      </c>
      <c r="C17" s="49" t="s">
        <v>229</v>
      </c>
      <c r="D17" s="28">
        <v>10</v>
      </c>
      <c r="E17" s="29">
        <v>9.875</v>
      </c>
      <c r="F17" s="29">
        <f t="shared" si="0"/>
        <v>3.08</v>
      </c>
      <c r="G17" s="30">
        <f t="shared" si="1"/>
        <v>0.64285714285714279</v>
      </c>
      <c r="H17" s="30">
        <f t="shared" si="2"/>
        <v>0.67532467532467533</v>
      </c>
      <c r="I17" s="28">
        <v>1.98</v>
      </c>
      <c r="J17" s="28">
        <v>0.1</v>
      </c>
      <c r="K17" s="28">
        <v>1</v>
      </c>
      <c r="L17" s="28">
        <v>0</v>
      </c>
      <c r="M17" s="28">
        <v>3.08</v>
      </c>
      <c r="N17" s="31">
        <v>-3326</v>
      </c>
      <c r="O17" s="31">
        <v>30601</v>
      </c>
      <c r="P17" s="31">
        <v>10406</v>
      </c>
      <c r="Q17" s="31">
        <v>18179</v>
      </c>
      <c r="R17" s="31">
        <v>48780</v>
      </c>
      <c r="S17" s="31">
        <v>45453</v>
      </c>
      <c r="T17" s="31">
        <f t="shared" si="3"/>
        <v>4939.7468354430375</v>
      </c>
      <c r="U17" s="31">
        <f t="shared" si="4"/>
        <v>3885.9746835443038</v>
      </c>
      <c r="V17" s="31">
        <f t="shared" si="5"/>
        <v>3549.0632911392404</v>
      </c>
      <c r="W17" s="31">
        <f t="shared" si="6"/>
        <v>3098.8354430379745</v>
      </c>
      <c r="X17" s="31">
        <f t="shared" si="7"/>
        <v>353.27042577675491</v>
      </c>
      <c r="Y17" s="32">
        <f t="shared" si="7"/>
        <v>322.64211737629461</v>
      </c>
    </row>
    <row r="18" spans="1:26">
      <c r="A18" s="50" t="s">
        <v>300</v>
      </c>
      <c r="B18" s="51" t="s">
        <v>194</v>
      </c>
      <c r="C18" s="51" t="s">
        <v>196</v>
      </c>
      <c r="D18" s="51">
        <v>14</v>
      </c>
      <c r="E18" s="52">
        <v>14</v>
      </c>
      <c r="F18" s="52">
        <f t="shared" si="0"/>
        <v>3.1</v>
      </c>
      <c r="G18" s="53">
        <f t="shared" si="1"/>
        <v>0</v>
      </c>
      <c r="H18" s="53">
        <f t="shared" si="2"/>
        <v>0.35483870967741937</v>
      </c>
      <c r="I18" s="51">
        <v>0</v>
      </c>
      <c r="J18" s="51">
        <v>1.1000000000000001</v>
      </c>
      <c r="K18" s="51">
        <v>2</v>
      </c>
      <c r="L18" s="51">
        <v>0</v>
      </c>
      <c r="M18" s="51">
        <v>3.1</v>
      </c>
      <c r="N18" s="51"/>
      <c r="O18" s="51"/>
      <c r="P18" s="51"/>
      <c r="Q18" s="51"/>
      <c r="R18" s="51"/>
      <c r="S18" s="51"/>
      <c r="T18" s="54">
        <f t="shared" si="3"/>
        <v>0</v>
      </c>
      <c r="U18" s="54">
        <f t="shared" si="4"/>
        <v>0</v>
      </c>
      <c r="V18" s="54">
        <f t="shared" si="5"/>
        <v>0</v>
      </c>
      <c r="W18" s="54">
        <f t="shared" si="6"/>
        <v>0</v>
      </c>
      <c r="X18" s="54">
        <f t="shared" si="7"/>
        <v>0</v>
      </c>
      <c r="Y18" s="69">
        <f t="shared" si="7"/>
        <v>0</v>
      </c>
    </row>
    <row r="19" spans="1:26">
      <c r="A19" s="27" t="s">
        <v>300</v>
      </c>
      <c r="B19" s="28" t="s">
        <v>245</v>
      </c>
      <c r="C19" s="28" t="s">
        <v>250</v>
      </c>
      <c r="D19" s="28">
        <v>17</v>
      </c>
      <c r="E19" s="29">
        <v>16.25</v>
      </c>
      <c r="F19" s="29">
        <f t="shared" si="0"/>
        <v>5.13</v>
      </c>
      <c r="G19" s="30">
        <f t="shared" si="1"/>
        <v>0.17543859649122809</v>
      </c>
      <c r="H19" s="30">
        <f t="shared" si="2"/>
        <v>0.27290448343079921</v>
      </c>
      <c r="I19" s="28">
        <v>0.9</v>
      </c>
      <c r="J19" s="28">
        <v>0.5</v>
      </c>
      <c r="K19" s="28">
        <v>3.73</v>
      </c>
      <c r="L19" s="28">
        <v>0.52</v>
      </c>
      <c r="M19" s="28">
        <v>5.65</v>
      </c>
      <c r="N19" s="31">
        <v>-4560.942</v>
      </c>
      <c r="O19" s="31">
        <v>38252.428</v>
      </c>
      <c r="P19" s="31">
        <v>3369.828</v>
      </c>
      <c r="Q19" s="31">
        <v>8561.8850000000002</v>
      </c>
      <c r="R19" s="31">
        <v>46814.313000000002</v>
      </c>
      <c r="S19" s="31">
        <v>42253.370999999999</v>
      </c>
      <c r="T19" s="31">
        <f t="shared" si="3"/>
        <v>2880.8807999999999</v>
      </c>
      <c r="U19" s="31">
        <f t="shared" si="4"/>
        <v>2673.5067692307694</v>
      </c>
      <c r="V19" s="31">
        <f t="shared" si="5"/>
        <v>2392.8334153846154</v>
      </c>
      <c r="W19" s="31">
        <f t="shared" si="6"/>
        <v>2353.9955692307694</v>
      </c>
      <c r="X19" s="31">
        <f t="shared" si="7"/>
        <v>243.04606993006993</v>
      </c>
      <c r="Y19" s="32">
        <f t="shared" si="7"/>
        <v>217.5303104895105</v>
      </c>
    </row>
    <row r="20" spans="1:26">
      <c r="A20" s="50" t="s">
        <v>300</v>
      </c>
      <c r="B20" s="51" t="s">
        <v>212</v>
      </c>
      <c r="C20" s="51" t="s">
        <v>213</v>
      </c>
      <c r="D20" s="51">
        <v>19</v>
      </c>
      <c r="E20" s="52">
        <v>17.75</v>
      </c>
      <c r="F20" s="52">
        <f t="shared" si="0"/>
        <v>4.9000000000000004</v>
      </c>
      <c r="G20" s="53">
        <f t="shared" si="1"/>
        <v>0.2040816326530612</v>
      </c>
      <c r="H20" s="53">
        <f t="shared" si="2"/>
        <v>0.22448979591836735</v>
      </c>
      <c r="I20" s="51">
        <v>1</v>
      </c>
      <c r="J20" s="51">
        <v>0.1</v>
      </c>
      <c r="K20" s="51">
        <v>3.8</v>
      </c>
      <c r="L20" s="51">
        <v>0</v>
      </c>
      <c r="M20" s="51">
        <v>4.9000000000000004</v>
      </c>
      <c r="N20" s="54">
        <v>-3047.82</v>
      </c>
      <c r="O20" s="54">
        <v>26351.478999999999</v>
      </c>
      <c r="P20" s="54">
        <v>3842</v>
      </c>
      <c r="Q20" s="54">
        <v>7791.49</v>
      </c>
      <c r="R20" s="54">
        <v>34142.968999999997</v>
      </c>
      <c r="S20" s="54">
        <v>31095.149000000001</v>
      </c>
      <c r="T20" s="54">
        <f t="shared" si="3"/>
        <v>1923.5475492957744</v>
      </c>
      <c r="U20" s="54">
        <f t="shared" si="4"/>
        <v>1707.0968450704224</v>
      </c>
      <c r="V20" s="54">
        <f t="shared" si="5"/>
        <v>1535.388676056338</v>
      </c>
      <c r="W20" s="54">
        <f t="shared" si="6"/>
        <v>1484.5903661971831</v>
      </c>
      <c r="X20" s="54">
        <f t="shared" si="7"/>
        <v>155.19062227912931</v>
      </c>
      <c r="Y20" s="69">
        <f t="shared" si="7"/>
        <v>139.58078873239435</v>
      </c>
    </row>
    <row r="21" spans="1:26">
      <c r="A21" s="27" t="s">
        <v>300</v>
      </c>
      <c r="B21" s="28" t="s">
        <v>190</v>
      </c>
      <c r="C21" s="28" t="s">
        <v>191</v>
      </c>
      <c r="D21" s="28">
        <v>17</v>
      </c>
      <c r="E21" s="29">
        <v>16.625</v>
      </c>
      <c r="F21" s="29">
        <f t="shared" si="0"/>
        <v>3.02</v>
      </c>
      <c r="G21" s="30">
        <f t="shared" si="1"/>
        <v>0.37086092715231789</v>
      </c>
      <c r="H21" s="30">
        <f t="shared" si="2"/>
        <v>0.45364238410596031</v>
      </c>
      <c r="I21" s="28">
        <v>1.1200000000000001</v>
      </c>
      <c r="J21" s="28">
        <v>0.25</v>
      </c>
      <c r="K21" s="28">
        <v>1.65</v>
      </c>
      <c r="L21" s="28">
        <v>0</v>
      </c>
      <c r="M21" s="28">
        <v>3.02</v>
      </c>
      <c r="N21" s="31">
        <v>-4920.6080000000002</v>
      </c>
      <c r="O21" s="31">
        <v>37432.377999999997</v>
      </c>
      <c r="P21" s="31">
        <v>7763.7240000000002</v>
      </c>
      <c r="Q21" s="31">
        <v>19568.150000000001</v>
      </c>
      <c r="R21" s="31">
        <v>57000.527999999998</v>
      </c>
      <c r="S21" s="31">
        <v>52079.92</v>
      </c>
      <c r="T21" s="31">
        <f t="shared" si="3"/>
        <v>3428.6031879699249</v>
      </c>
      <c r="U21" s="31">
        <f t="shared" si="4"/>
        <v>2961.6122706766914</v>
      </c>
      <c r="V21" s="31">
        <f t="shared" si="5"/>
        <v>2665.63584962406</v>
      </c>
      <c r="W21" s="31">
        <f t="shared" si="6"/>
        <v>2251.571609022556</v>
      </c>
      <c r="X21" s="31">
        <f t="shared" si="7"/>
        <v>269.23747915242649</v>
      </c>
      <c r="Y21" s="32">
        <f t="shared" si="7"/>
        <v>242.33053178400544</v>
      </c>
    </row>
    <row r="22" spans="1:26">
      <c r="A22" s="50" t="s">
        <v>300</v>
      </c>
      <c r="B22" s="51" t="s">
        <v>289</v>
      </c>
      <c r="C22" s="51" t="s">
        <v>290</v>
      </c>
      <c r="D22" s="51">
        <v>21</v>
      </c>
      <c r="E22" s="52">
        <v>21</v>
      </c>
      <c r="F22" s="52">
        <f t="shared" si="0"/>
        <v>7.9599999999999991</v>
      </c>
      <c r="G22" s="53">
        <f t="shared" si="1"/>
        <v>0.40954773869346733</v>
      </c>
      <c r="H22" s="53">
        <f t="shared" si="2"/>
        <v>0.57286432160804024</v>
      </c>
      <c r="I22" s="52">
        <v>3.26</v>
      </c>
      <c r="J22" s="52">
        <v>1.3</v>
      </c>
      <c r="K22" s="52">
        <v>3.4</v>
      </c>
      <c r="L22" s="52">
        <v>0.5</v>
      </c>
      <c r="M22" s="52">
        <v>8.4599999999999991</v>
      </c>
      <c r="N22" s="54">
        <v>-6056.509</v>
      </c>
      <c r="O22" s="54">
        <v>47002.858999999997</v>
      </c>
      <c r="P22" s="54">
        <v>5689.98</v>
      </c>
      <c r="Q22" s="54">
        <v>14293.788</v>
      </c>
      <c r="R22" s="54">
        <v>61296.646999999997</v>
      </c>
      <c r="S22" s="54">
        <v>55240.137999999999</v>
      </c>
      <c r="T22" s="54">
        <f t="shared" si="3"/>
        <v>2918.8879523809524</v>
      </c>
      <c r="U22" s="54">
        <f t="shared" si="4"/>
        <v>2647.9365238095238</v>
      </c>
      <c r="V22" s="54">
        <f t="shared" si="5"/>
        <v>2359.5313333333334</v>
      </c>
      <c r="W22" s="54">
        <f t="shared" si="6"/>
        <v>2238.2313809523807</v>
      </c>
      <c r="X22" s="54">
        <f t="shared" si="7"/>
        <v>240.72150216450217</v>
      </c>
      <c r="Y22" s="69">
        <f t="shared" si="7"/>
        <v>214.5028484848485</v>
      </c>
    </row>
    <row r="23" spans="1:26">
      <c r="A23" s="27" t="s">
        <v>300</v>
      </c>
      <c r="B23" s="28" t="s">
        <v>272</v>
      </c>
      <c r="C23" s="28" t="s">
        <v>273</v>
      </c>
      <c r="D23" s="34">
        <v>21</v>
      </c>
      <c r="E23" s="35">
        <v>20.375</v>
      </c>
      <c r="F23" s="29">
        <v>8.370000000000001</v>
      </c>
      <c r="G23" s="30">
        <v>0.13022700119474312</v>
      </c>
      <c r="H23" s="30">
        <v>0.52210274790919953</v>
      </c>
      <c r="I23" s="35">
        <v>1.0900000000000001</v>
      </c>
      <c r="J23" s="35">
        <v>3.2800000000000002</v>
      </c>
      <c r="K23" s="35">
        <v>4</v>
      </c>
      <c r="L23" s="35">
        <v>1.5</v>
      </c>
      <c r="M23" s="35">
        <v>9.8699999999999992</v>
      </c>
      <c r="N23" s="31">
        <v>-9584.1869999999999</v>
      </c>
      <c r="O23" s="31">
        <v>69492.239000000001</v>
      </c>
      <c r="P23" s="31">
        <v>5230.7960000000003</v>
      </c>
      <c r="Q23" s="31">
        <v>12985.31</v>
      </c>
      <c r="R23" s="31">
        <v>82477.548999999999</v>
      </c>
      <c r="S23" s="31">
        <v>72893.361999999994</v>
      </c>
      <c r="T23" s="31">
        <f t="shared" si="3"/>
        <v>4047.9778650306748</v>
      </c>
      <c r="U23" s="31">
        <v>3791.2516809815947</v>
      </c>
      <c r="V23" s="31">
        <v>3320.8621349693249</v>
      </c>
      <c r="W23" s="31">
        <v>3410.6620368098161</v>
      </c>
      <c r="X23" s="31">
        <v>344.65924372559954</v>
      </c>
      <c r="Y23" s="32">
        <v>301.89655772448407</v>
      </c>
    </row>
    <row r="24" spans="1:26">
      <c r="A24" s="50" t="s">
        <v>300</v>
      </c>
      <c r="B24" s="51" t="s">
        <v>181</v>
      </c>
      <c r="C24" s="51" t="s">
        <v>182</v>
      </c>
      <c r="D24" s="51">
        <v>22</v>
      </c>
      <c r="E24" s="52">
        <v>19.875</v>
      </c>
      <c r="F24" s="52">
        <v>5.01</v>
      </c>
      <c r="G24" s="53">
        <v>3.992015968063873E-2</v>
      </c>
      <c r="H24" s="53">
        <v>0.41916167664670662</v>
      </c>
      <c r="I24" s="51">
        <v>0.2</v>
      </c>
      <c r="J24" s="51">
        <v>1.9</v>
      </c>
      <c r="K24" s="51">
        <v>2.91</v>
      </c>
      <c r="L24" s="51">
        <v>0.8</v>
      </c>
      <c r="M24" s="51">
        <v>5.81</v>
      </c>
      <c r="N24" s="54">
        <v>-7136.9319999999998</v>
      </c>
      <c r="O24" s="54">
        <v>56083.87</v>
      </c>
      <c r="P24" s="54">
        <v>10412.484</v>
      </c>
      <c r="Q24" s="54">
        <v>16206.007</v>
      </c>
      <c r="R24" s="54">
        <v>72289.876999999993</v>
      </c>
      <c r="S24" s="54">
        <v>65152.945</v>
      </c>
      <c r="T24" s="54">
        <f t="shared" si="3"/>
        <v>3637.22651572327</v>
      </c>
      <c r="U24" s="54">
        <v>3113.3279496855343</v>
      </c>
      <c r="V24" s="54">
        <v>2754.2370314465406</v>
      </c>
      <c r="W24" s="54">
        <v>2821.8299371069184</v>
      </c>
      <c r="X24" s="54">
        <v>283.02981360777585</v>
      </c>
      <c r="Y24" s="69">
        <v>250.38518467695823</v>
      </c>
    </row>
    <row r="25" spans="1:26">
      <c r="A25" s="27" t="s">
        <v>300</v>
      </c>
      <c r="B25" s="28" t="s">
        <v>285</v>
      </c>
      <c r="C25" s="28" t="s">
        <v>286</v>
      </c>
      <c r="D25" s="28">
        <v>26</v>
      </c>
      <c r="E25" s="29">
        <v>26.125</v>
      </c>
      <c r="F25" s="29">
        <v>10.560000000000002</v>
      </c>
      <c r="G25" s="30">
        <v>0</v>
      </c>
      <c r="H25" s="30">
        <v>2.8409090909090908E-2</v>
      </c>
      <c r="I25" s="29">
        <v>0</v>
      </c>
      <c r="J25" s="29">
        <v>0.30000000000000004</v>
      </c>
      <c r="K25" s="29">
        <v>10.260000000000002</v>
      </c>
      <c r="L25" s="29">
        <v>0</v>
      </c>
      <c r="M25" s="29">
        <v>10.560000000000002</v>
      </c>
      <c r="N25" s="31">
        <v>-8148.835</v>
      </c>
      <c r="O25" s="31">
        <v>95378.154999999999</v>
      </c>
      <c r="P25" s="31">
        <v>0</v>
      </c>
      <c r="Q25" s="31">
        <v>845.6</v>
      </c>
      <c r="R25" s="31">
        <v>96223.755000000005</v>
      </c>
      <c r="S25" s="31">
        <v>88074.92</v>
      </c>
      <c r="T25" s="31">
        <f t="shared" si="3"/>
        <v>3683.2059330143543</v>
      </c>
      <c r="U25" s="31">
        <v>3683.2059330143543</v>
      </c>
      <c r="V25" s="31">
        <v>3371.2888038277511</v>
      </c>
      <c r="W25" s="31">
        <v>3650.8384688995216</v>
      </c>
      <c r="X25" s="31">
        <v>334.83690300130496</v>
      </c>
      <c r="Y25" s="32">
        <v>306.48080034797738</v>
      </c>
    </row>
    <row r="26" spans="1:26">
      <c r="A26" s="50" t="s">
        <v>300</v>
      </c>
      <c r="B26" s="51" t="s">
        <v>255</v>
      </c>
      <c r="C26" s="51" t="s">
        <v>256</v>
      </c>
      <c r="D26" s="51">
        <v>29</v>
      </c>
      <c r="E26" s="52">
        <v>27.875</v>
      </c>
      <c r="F26" s="52">
        <v>8.5</v>
      </c>
      <c r="G26" s="53">
        <v>0.35294117647058826</v>
      </c>
      <c r="H26" s="53">
        <v>0.47058823529411764</v>
      </c>
      <c r="I26" s="52">
        <v>3</v>
      </c>
      <c r="J26" s="52">
        <v>1</v>
      </c>
      <c r="K26" s="52">
        <v>4.5</v>
      </c>
      <c r="L26" s="52">
        <v>1.75</v>
      </c>
      <c r="M26" s="52">
        <v>10.25</v>
      </c>
      <c r="N26" s="54">
        <v>-14917.630999999999</v>
      </c>
      <c r="O26" s="54">
        <v>69514.350000000006</v>
      </c>
      <c r="P26" s="54">
        <v>9711.4320000000007</v>
      </c>
      <c r="Q26" s="54">
        <v>20603.652999999998</v>
      </c>
      <c r="R26" s="54">
        <v>90118.002999999997</v>
      </c>
      <c r="S26" s="54">
        <v>75200.372000000003</v>
      </c>
      <c r="T26" s="54">
        <f t="shared" si="3"/>
        <v>3232.9328430493274</v>
      </c>
      <c r="U26" s="54">
        <v>2884.5406636771299</v>
      </c>
      <c r="V26" s="54">
        <v>2349.3790134529149</v>
      </c>
      <c r="W26" s="54">
        <v>2493.7883408071752</v>
      </c>
      <c r="X26" s="54">
        <v>262.23096942519362</v>
      </c>
      <c r="Y26" s="69">
        <v>213.57991031390137</v>
      </c>
    </row>
    <row r="27" spans="1:26">
      <c r="A27" s="27" t="s">
        <v>300</v>
      </c>
      <c r="B27" s="28" t="s">
        <v>240</v>
      </c>
      <c r="C27" s="28" t="s">
        <v>242</v>
      </c>
      <c r="D27" s="28">
        <v>24</v>
      </c>
      <c r="E27" s="29">
        <v>22.75</v>
      </c>
      <c r="F27" s="29">
        <v>7.46</v>
      </c>
      <c r="G27" s="30">
        <v>0.26809651474530832</v>
      </c>
      <c r="H27" s="30">
        <v>0.36193029490616624</v>
      </c>
      <c r="I27" s="29">
        <v>2</v>
      </c>
      <c r="J27" s="29">
        <v>0.7</v>
      </c>
      <c r="K27" s="29">
        <v>4.76</v>
      </c>
      <c r="L27" s="29">
        <v>1.06</v>
      </c>
      <c r="M27" s="29">
        <v>8.52</v>
      </c>
      <c r="N27" s="31">
        <v>-6902.6139999999996</v>
      </c>
      <c r="O27" s="31">
        <v>67196.92</v>
      </c>
      <c r="P27" s="31"/>
      <c r="Q27" s="31">
        <v>15060.009</v>
      </c>
      <c r="R27" s="31">
        <v>82256.929000000004</v>
      </c>
      <c r="S27" s="31">
        <v>75354.315000000002</v>
      </c>
      <c r="T27" s="31">
        <f t="shared" si="3"/>
        <v>3615.689186813187</v>
      </c>
      <c r="U27" s="31">
        <v>3615.689186813187</v>
      </c>
      <c r="V27" s="31">
        <v>3312.2775824175824</v>
      </c>
      <c r="W27" s="31">
        <v>2953.7107692307691</v>
      </c>
      <c r="X27" s="31">
        <v>328.69901698301697</v>
      </c>
      <c r="Y27" s="32">
        <v>301.11614385614388</v>
      </c>
    </row>
    <row r="28" spans="1:26">
      <c r="A28" s="50" t="s">
        <v>300</v>
      </c>
      <c r="B28" s="51" t="s">
        <v>244</v>
      </c>
      <c r="C28" s="51" t="s">
        <v>174</v>
      </c>
      <c r="D28" s="51">
        <v>28</v>
      </c>
      <c r="E28" s="52">
        <v>26.375</v>
      </c>
      <c r="F28" s="52">
        <f>+I28+J28+K28</f>
        <v>10.190000000000001</v>
      </c>
      <c r="G28" s="53">
        <f t="shared" ref="G28:G35" si="8">+I28/(I28+J28+K28)</f>
        <v>0.34249263984298328</v>
      </c>
      <c r="H28" s="53">
        <f t="shared" ref="H28:H35" si="9">+(I28+J28)/F28</f>
        <v>0.57114818449460247</v>
      </c>
      <c r="I28" s="51">
        <v>3.49</v>
      </c>
      <c r="J28" s="51">
        <v>2.33</v>
      </c>
      <c r="K28" s="51">
        <v>4.37</v>
      </c>
      <c r="L28" s="51">
        <v>2.37</v>
      </c>
      <c r="M28" s="51">
        <v>12.560000000000002</v>
      </c>
      <c r="N28" s="54">
        <v>-11028.041999999999</v>
      </c>
      <c r="O28" s="54">
        <v>81427.664999999994</v>
      </c>
      <c r="P28" s="54">
        <v>7224</v>
      </c>
      <c r="Q28" s="54">
        <v>14987.803</v>
      </c>
      <c r="R28" s="54">
        <v>96415.467999999993</v>
      </c>
      <c r="S28" s="54">
        <v>85387.426000000007</v>
      </c>
      <c r="T28" s="54">
        <f t="shared" si="3"/>
        <v>3655.5627677725115</v>
      </c>
      <c r="U28" s="54">
        <f t="shared" ref="U28:U30" si="10">+(R28-P28)/E28</f>
        <v>3381.6670331753553</v>
      </c>
      <c r="V28" s="54">
        <f t="shared" ref="V28:V30" si="11">+(S28-P28)/E28</f>
        <v>2963.5422180094788</v>
      </c>
      <c r="W28" s="54">
        <f t="shared" ref="W28:W30" si="12">+O28/E28</f>
        <v>3087.3048341232225</v>
      </c>
      <c r="X28" s="54">
        <f t="shared" ref="X28:Y30" si="13">+U28/$X$1</f>
        <v>307.42427574321414</v>
      </c>
      <c r="Y28" s="69">
        <f t="shared" si="13"/>
        <v>269.4129289099526</v>
      </c>
    </row>
    <row r="29" spans="1:26">
      <c r="A29" s="27" t="s">
        <v>300</v>
      </c>
      <c r="B29" s="28" t="s">
        <v>167</v>
      </c>
      <c r="C29" s="28" t="s">
        <v>168</v>
      </c>
      <c r="D29" s="28">
        <v>30</v>
      </c>
      <c r="E29" s="29">
        <v>30.875</v>
      </c>
      <c r="F29" s="29">
        <f>+I29+J29+K29</f>
        <v>10.43</v>
      </c>
      <c r="G29" s="30">
        <f t="shared" si="8"/>
        <v>0.44007670182166825</v>
      </c>
      <c r="H29" s="30">
        <f t="shared" si="9"/>
        <v>0.52444870565675938</v>
      </c>
      <c r="I29" s="28">
        <v>4.59</v>
      </c>
      <c r="J29" s="28">
        <v>0.88</v>
      </c>
      <c r="K29" s="28">
        <v>4.96</v>
      </c>
      <c r="L29" s="28">
        <v>1.4</v>
      </c>
      <c r="M29" s="28">
        <v>11.83</v>
      </c>
      <c r="N29" s="31">
        <v>-13823.847</v>
      </c>
      <c r="O29" s="31">
        <v>82284.479999999996</v>
      </c>
      <c r="P29" s="31">
        <v>10637.88</v>
      </c>
      <c r="Q29" s="31">
        <v>21729.175999999999</v>
      </c>
      <c r="R29" s="31">
        <v>104013.656</v>
      </c>
      <c r="S29" s="31">
        <v>90189.808999999994</v>
      </c>
      <c r="T29" s="31">
        <f t="shared" si="3"/>
        <v>3368.8633522267205</v>
      </c>
      <c r="U29" s="31">
        <f t="shared" si="10"/>
        <v>3024.3166315789472</v>
      </c>
      <c r="V29" s="31">
        <f t="shared" si="11"/>
        <v>2576.580696356275</v>
      </c>
      <c r="W29" s="31">
        <f t="shared" si="12"/>
        <v>2665.0843724696356</v>
      </c>
      <c r="X29" s="31">
        <f>+U29/$X$1</f>
        <v>274.93787559808612</v>
      </c>
      <c r="Y29" s="32">
        <f t="shared" si="13"/>
        <v>234.23460875966137</v>
      </c>
    </row>
    <row r="30" spans="1:26" s="1" customFormat="1">
      <c r="A30" s="80" t="s">
        <v>300</v>
      </c>
      <c r="B30" s="20" t="s">
        <v>307</v>
      </c>
      <c r="C30" s="20"/>
      <c r="D30" s="20">
        <f>SUM(D9:D29)</f>
        <v>336</v>
      </c>
      <c r="E30" s="56">
        <f>SUM(E9:E29)</f>
        <v>322.5</v>
      </c>
      <c r="F30" s="56">
        <f>SUM(F9:F29)</f>
        <v>106.28999999999999</v>
      </c>
      <c r="G30" s="57">
        <f t="shared" si="8"/>
        <v>0.23529965189575691</v>
      </c>
      <c r="H30" s="57">
        <f t="shared" si="9"/>
        <v>0.40229560635995859</v>
      </c>
      <c r="I30" s="56">
        <f t="shared" ref="I30:N30" si="14">SUM(I9:I29)</f>
        <v>25.01</v>
      </c>
      <c r="J30" s="56">
        <f t="shared" si="14"/>
        <v>17.749999999999996</v>
      </c>
      <c r="K30" s="56">
        <f t="shared" si="14"/>
        <v>63.529999999999994</v>
      </c>
      <c r="L30" s="56">
        <f t="shared" si="14"/>
        <v>10.450000000000001</v>
      </c>
      <c r="M30" s="56">
        <f t="shared" si="14"/>
        <v>116.74000000000001</v>
      </c>
      <c r="N30" s="58">
        <f t="shared" si="14"/>
        <v>-110107.57199999999</v>
      </c>
      <c r="O30" s="58">
        <f t="shared" ref="O30:S30" si="15">SUM(O9:O29)</f>
        <v>801683.36199999996</v>
      </c>
      <c r="P30" s="58">
        <f t="shared" si="15"/>
        <v>81280.97600000001</v>
      </c>
      <c r="Q30" s="58">
        <f t="shared" si="15"/>
        <v>187624.91300000003</v>
      </c>
      <c r="R30" s="58">
        <f t="shared" si="15"/>
        <v>989308.27500000002</v>
      </c>
      <c r="S30" s="58">
        <f t="shared" si="15"/>
        <v>879199.70299999986</v>
      </c>
      <c r="T30" s="58">
        <f t="shared" si="3"/>
        <v>3067.6225581395352</v>
      </c>
      <c r="U30" s="58">
        <f t="shared" si="10"/>
        <v>2815.5885240310076</v>
      </c>
      <c r="V30" s="58">
        <f t="shared" si="11"/>
        <v>2474.1665953488368</v>
      </c>
      <c r="W30" s="58">
        <f t="shared" si="12"/>
        <v>2485.8398821705428</v>
      </c>
      <c r="X30" s="58">
        <f>+U30/$X$1</f>
        <v>255.96259309372797</v>
      </c>
      <c r="Y30" s="78">
        <f t="shared" si="13"/>
        <v>224.92423594080336</v>
      </c>
      <c r="Z30" s="82"/>
    </row>
    <row r="31" spans="1:26">
      <c r="A31" s="21" t="s">
        <v>296</v>
      </c>
      <c r="B31" s="22" t="s">
        <v>29</v>
      </c>
      <c r="C31" s="22" t="s">
        <v>66</v>
      </c>
      <c r="D31" s="22">
        <v>40</v>
      </c>
      <c r="E31" s="23">
        <v>41</v>
      </c>
      <c r="F31" s="23">
        <f>+I31+J31+K31</f>
        <v>14.629999999999999</v>
      </c>
      <c r="G31" s="24">
        <f t="shared" si="8"/>
        <v>0.13670539986329461</v>
      </c>
      <c r="H31" s="24">
        <f t="shared" si="9"/>
        <v>0.35543403964456599</v>
      </c>
      <c r="I31" s="22">
        <v>2</v>
      </c>
      <c r="J31" s="22">
        <v>3.2</v>
      </c>
      <c r="K31" s="22">
        <v>9.43</v>
      </c>
      <c r="L31" s="22">
        <v>0</v>
      </c>
      <c r="M31" s="22">
        <v>14.629999999999999</v>
      </c>
      <c r="N31" s="25">
        <v>-11027.912</v>
      </c>
      <c r="O31" s="25">
        <v>87983.29</v>
      </c>
      <c r="P31" s="25">
        <v>16831.718000000001</v>
      </c>
      <c r="Q31" s="25">
        <v>25848.917000000001</v>
      </c>
      <c r="R31" s="25">
        <v>113832.20699999999</v>
      </c>
      <c r="S31" s="25">
        <v>102804.295</v>
      </c>
      <c r="T31" s="31">
        <f t="shared" si="3"/>
        <v>2776.3952926829265</v>
      </c>
      <c r="U31" s="25">
        <f t="shared" ref="U31:U34" si="16">+(R31-P31)/E31</f>
        <v>2365.8655853658538</v>
      </c>
      <c r="V31" s="25">
        <f t="shared" ref="V31:V34" si="17">+(S31-P31)/E31</f>
        <v>2096.8921219512195</v>
      </c>
      <c r="W31" s="25">
        <f t="shared" ref="W31:W34" si="18">+O31/E31</f>
        <v>2145.9339024390242</v>
      </c>
      <c r="X31" s="25">
        <f t="shared" ref="X31:Y34" si="19">+U31/$X$1</f>
        <v>215.07868957871398</v>
      </c>
      <c r="Y31" s="26">
        <f t="shared" si="19"/>
        <v>190.62655654101994</v>
      </c>
    </row>
    <row r="32" spans="1:26">
      <c r="A32" s="50" t="s">
        <v>296</v>
      </c>
      <c r="B32" s="51" t="s">
        <v>29</v>
      </c>
      <c r="C32" s="51" t="s">
        <v>33</v>
      </c>
      <c r="D32" s="51">
        <v>49</v>
      </c>
      <c r="E32" s="52">
        <v>50.75</v>
      </c>
      <c r="F32" s="52">
        <f>+I32+J32+K32</f>
        <v>13.21</v>
      </c>
      <c r="G32" s="53">
        <f t="shared" si="8"/>
        <v>0.23921271763815288</v>
      </c>
      <c r="H32" s="53">
        <f t="shared" si="9"/>
        <v>0.2581377744133232</v>
      </c>
      <c r="I32" s="51">
        <v>3.1599999999999997</v>
      </c>
      <c r="J32" s="51">
        <v>0.25</v>
      </c>
      <c r="K32" s="51">
        <v>9.8000000000000007</v>
      </c>
      <c r="L32" s="51">
        <v>1</v>
      </c>
      <c r="M32" s="51">
        <v>14.21</v>
      </c>
      <c r="N32" s="54">
        <v>-20820.727999999999</v>
      </c>
      <c r="O32" s="54">
        <v>189482.43599999999</v>
      </c>
      <c r="P32" s="54">
        <v>19794.953000000001</v>
      </c>
      <c r="Q32" s="54">
        <v>37167.01</v>
      </c>
      <c r="R32" s="54">
        <v>226649.446</v>
      </c>
      <c r="S32" s="54">
        <v>205828.71799999999</v>
      </c>
      <c r="T32" s="54">
        <f t="shared" si="3"/>
        <v>4465.9989359605906</v>
      </c>
      <c r="U32" s="54">
        <f t="shared" si="16"/>
        <v>4075.9506009852216</v>
      </c>
      <c r="V32" s="54">
        <f t="shared" si="17"/>
        <v>3665.6899507389157</v>
      </c>
      <c r="W32" s="54">
        <f t="shared" si="18"/>
        <v>3733.6440591133</v>
      </c>
      <c r="X32" s="54">
        <f t="shared" si="19"/>
        <v>370.54096372592926</v>
      </c>
      <c r="Y32" s="69">
        <f t="shared" si="19"/>
        <v>333.24454097626506</v>
      </c>
    </row>
    <row r="33" spans="1:25">
      <c r="A33" s="27" t="s">
        <v>296</v>
      </c>
      <c r="B33" s="28" t="s">
        <v>231</v>
      </c>
      <c r="C33" s="28" t="s">
        <v>232</v>
      </c>
      <c r="D33" s="28">
        <v>58</v>
      </c>
      <c r="E33" s="29">
        <v>58.25</v>
      </c>
      <c r="F33" s="29">
        <f>+I33+J33+K33</f>
        <v>15.84</v>
      </c>
      <c r="G33" s="30">
        <f t="shared" si="8"/>
        <v>0.16161616161616163</v>
      </c>
      <c r="H33" s="30">
        <f t="shared" si="9"/>
        <v>0.44191919191919193</v>
      </c>
      <c r="I33" s="28">
        <v>2.56</v>
      </c>
      <c r="J33" s="28">
        <v>4.4399999999999995</v>
      </c>
      <c r="K33" s="28">
        <v>8.84</v>
      </c>
      <c r="L33" s="28">
        <v>1.46</v>
      </c>
      <c r="M33" s="28">
        <v>17.3</v>
      </c>
      <c r="N33" s="31">
        <v>-18854.643</v>
      </c>
      <c r="O33" s="31">
        <v>123043.73699999999</v>
      </c>
      <c r="P33" s="31">
        <v>14416.228999999999</v>
      </c>
      <c r="Q33" s="31">
        <v>37222.576000000001</v>
      </c>
      <c r="R33" s="31">
        <v>160266.31299999999</v>
      </c>
      <c r="S33" s="31">
        <v>141411.67000000001</v>
      </c>
      <c r="T33" s="31">
        <f t="shared" si="3"/>
        <v>2751.3530128755365</v>
      </c>
      <c r="U33" s="31">
        <f t="shared" si="16"/>
        <v>2503.8641030042918</v>
      </c>
      <c r="V33" s="31">
        <f t="shared" si="17"/>
        <v>2180.1792446351933</v>
      </c>
      <c r="W33" s="31">
        <f t="shared" si="18"/>
        <v>2112.3388326180257</v>
      </c>
      <c r="X33" s="31">
        <f t="shared" si="19"/>
        <v>227.62400936402653</v>
      </c>
      <c r="Y33" s="32">
        <f t="shared" si="19"/>
        <v>198.19811314865393</v>
      </c>
    </row>
    <row r="34" spans="1:25" s="1" customFormat="1">
      <c r="A34" s="80" t="s">
        <v>296</v>
      </c>
      <c r="B34" s="20" t="s">
        <v>308</v>
      </c>
      <c r="C34" s="20"/>
      <c r="D34" s="20">
        <f>+D33+D32+D31</f>
        <v>147</v>
      </c>
      <c r="E34" s="56">
        <f>+E33+E32+E31</f>
        <v>150</v>
      </c>
      <c r="F34" s="56">
        <f>+F33+F32+F31</f>
        <v>43.68</v>
      </c>
      <c r="G34" s="81">
        <f t="shared" si="8"/>
        <v>0.17673992673992672</v>
      </c>
      <c r="H34" s="81">
        <f t="shared" si="9"/>
        <v>0.35737179487179488</v>
      </c>
      <c r="I34" s="56">
        <f t="shared" ref="I34:N34" si="20">+I33+I32+I31</f>
        <v>7.72</v>
      </c>
      <c r="J34" s="56">
        <f t="shared" si="20"/>
        <v>7.89</v>
      </c>
      <c r="K34" s="56">
        <f t="shared" si="20"/>
        <v>28.07</v>
      </c>
      <c r="L34" s="56">
        <f t="shared" si="20"/>
        <v>2.46</v>
      </c>
      <c r="M34" s="56">
        <f t="shared" si="20"/>
        <v>46.14</v>
      </c>
      <c r="N34" s="58">
        <f t="shared" si="20"/>
        <v>-50703.282999999996</v>
      </c>
      <c r="O34" s="58">
        <f t="shared" ref="O34:S34" si="21">+O33+O32+O31</f>
        <v>400509.46299999993</v>
      </c>
      <c r="P34" s="58">
        <f t="shared" si="21"/>
        <v>51042.9</v>
      </c>
      <c r="Q34" s="58">
        <f t="shared" si="21"/>
        <v>100238.50300000001</v>
      </c>
      <c r="R34" s="58">
        <f t="shared" si="21"/>
        <v>500747.96599999996</v>
      </c>
      <c r="S34" s="58">
        <f t="shared" si="21"/>
        <v>450044.68300000002</v>
      </c>
      <c r="T34" s="58">
        <f t="shared" si="3"/>
        <v>3338.3197733333332</v>
      </c>
      <c r="U34" s="58">
        <f t="shared" si="16"/>
        <v>2998.0337733333331</v>
      </c>
      <c r="V34" s="58">
        <f t="shared" si="17"/>
        <v>2660.0118866666667</v>
      </c>
      <c r="W34" s="58">
        <f t="shared" si="18"/>
        <v>2670.0630866666661</v>
      </c>
      <c r="X34" s="58">
        <f t="shared" si="19"/>
        <v>272.54852484848482</v>
      </c>
      <c r="Y34" s="78">
        <f t="shared" si="19"/>
        <v>241.81926242424242</v>
      </c>
    </row>
    <row r="35" spans="1:25">
      <c r="A35" s="21" t="s">
        <v>297</v>
      </c>
      <c r="B35" s="22" t="s">
        <v>144</v>
      </c>
      <c r="C35" s="22" t="s">
        <v>149</v>
      </c>
      <c r="D35" s="22">
        <v>67</v>
      </c>
      <c r="E35" s="23">
        <v>69.75</v>
      </c>
      <c r="F35" s="23">
        <f>+I35+J35+K35</f>
        <v>13.73</v>
      </c>
      <c r="G35" s="24">
        <f t="shared" si="8"/>
        <v>0.28404952658412236</v>
      </c>
      <c r="H35" s="24">
        <f t="shared" si="9"/>
        <v>0.43117261471230878</v>
      </c>
      <c r="I35" s="22">
        <v>3.9</v>
      </c>
      <c r="J35" s="22">
        <v>2.02</v>
      </c>
      <c r="K35" s="22">
        <v>7.8100000000000005</v>
      </c>
      <c r="L35" s="22">
        <v>0</v>
      </c>
      <c r="M35" s="22">
        <v>13.73</v>
      </c>
      <c r="N35" s="25">
        <v>-30349.03</v>
      </c>
      <c r="O35" s="25">
        <v>193363.58199999999</v>
      </c>
      <c r="P35" s="25">
        <v>26553.864000000001</v>
      </c>
      <c r="Q35" s="25">
        <v>87170.456000000006</v>
      </c>
      <c r="R35" s="25">
        <v>280534.038</v>
      </c>
      <c r="S35" s="25">
        <v>250185.008</v>
      </c>
      <c r="T35" s="31">
        <f t="shared" si="3"/>
        <v>4021.9933763440858</v>
      </c>
      <c r="U35" s="25">
        <f t="shared" ref="U35:U38" si="22">+(R35-P35)/E35</f>
        <v>3641.2928172043012</v>
      </c>
      <c r="V35" s="25">
        <f t="shared" ref="V35:V38" si="23">+(S35-P35)/E35</f>
        <v>3206.181275985663</v>
      </c>
      <c r="W35" s="25">
        <f t="shared" ref="W35:W38" si="24">+O35/E35</f>
        <v>2772.2377347670249</v>
      </c>
      <c r="X35" s="25">
        <f t="shared" ref="X35:Y38" si="25">+U35/$X$1</f>
        <v>331.02661974584555</v>
      </c>
      <c r="Y35" s="26">
        <f t="shared" si="25"/>
        <v>291.47102508960575</v>
      </c>
    </row>
    <row r="36" spans="1:25">
      <c r="A36" s="50" t="s">
        <v>297</v>
      </c>
      <c r="B36" s="51" t="s">
        <v>144</v>
      </c>
      <c r="C36" s="51" t="s">
        <v>145</v>
      </c>
      <c r="D36" s="51">
        <v>73</v>
      </c>
      <c r="E36" s="52">
        <v>77.25</v>
      </c>
      <c r="F36" s="52">
        <v>20.880000000000003</v>
      </c>
      <c r="G36" s="53">
        <v>5.5555555555555546E-2</v>
      </c>
      <c r="H36" s="53">
        <v>0.21216475095785436</v>
      </c>
      <c r="I36" s="51">
        <v>1.1599999999999999</v>
      </c>
      <c r="J36" s="51">
        <v>3.27</v>
      </c>
      <c r="K36" s="51">
        <v>16.450000000000003</v>
      </c>
      <c r="L36" s="51">
        <v>0.3</v>
      </c>
      <c r="M36" s="51">
        <v>21.180000000000003</v>
      </c>
      <c r="N36" s="54">
        <v>-9891.5348400000003</v>
      </c>
      <c r="O36" s="54">
        <v>81933.489660000007</v>
      </c>
      <c r="P36" s="54">
        <v>86714.32044000001</v>
      </c>
      <c r="Q36" s="54">
        <v>56296.32228</v>
      </c>
      <c r="R36" s="54">
        <v>168647.8101</v>
      </c>
      <c r="S36" s="54">
        <v>158756.27525999999</v>
      </c>
      <c r="T36" s="54">
        <f t="shared" si="3"/>
        <v>2183.1431728155339</v>
      </c>
      <c r="U36" s="54">
        <f t="shared" si="22"/>
        <v>1060.6276978640776</v>
      </c>
      <c r="V36" s="54">
        <f t="shared" si="23"/>
        <v>932.5819394174755</v>
      </c>
      <c r="W36" s="54">
        <f t="shared" si="24"/>
        <v>1060.6276978640778</v>
      </c>
      <c r="X36" s="54">
        <f t="shared" si="25"/>
        <v>96.420699805825237</v>
      </c>
      <c r="Y36" s="69">
        <f t="shared" si="25"/>
        <v>84.780176310679593</v>
      </c>
    </row>
    <row r="37" spans="1:25">
      <c r="A37" s="27" t="s">
        <v>297</v>
      </c>
      <c r="B37" s="28" t="s">
        <v>144</v>
      </c>
      <c r="C37" s="28" t="s">
        <v>151</v>
      </c>
      <c r="D37" s="28">
        <v>81</v>
      </c>
      <c r="E37" s="29">
        <v>84.625</v>
      </c>
      <c r="F37" s="29">
        <v>15.929999999999998</v>
      </c>
      <c r="G37" s="30">
        <v>0.29504080351537976</v>
      </c>
      <c r="H37" s="30">
        <v>0.43251726302573756</v>
      </c>
      <c r="I37" s="28">
        <v>4.6999999999999993</v>
      </c>
      <c r="J37" s="28">
        <v>2.19</v>
      </c>
      <c r="K37" s="28">
        <v>9.0399999999999991</v>
      </c>
      <c r="L37" s="28">
        <v>2.35</v>
      </c>
      <c r="M37" s="28">
        <v>18.279999999999998</v>
      </c>
      <c r="N37" s="31">
        <v>-28884.751</v>
      </c>
      <c r="O37" s="31">
        <v>130364.216</v>
      </c>
      <c r="P37" s="31">
        <v>49114.404000000002</v>
      </c>
      <c r="Q37" s="31">
        <v>65965.010999999999</v>
      </c>
      <c r="R37" s="31">
        <v>196329.22700000001</v>
      </c>
      <c r="S37" s="31">
        <v>167444.476</v>
      </c>
      <c r="T37" s="31">
        <f t="shared" si="3"/>
        <v>2319.9908655834565</v>
      </c>
      <c r="U37" s="31">
        <f t="shared" si="22"/>
        <v>1739.6138611521419</v>
      </c>
      <c r="V37" s="31">
        <f t="shared" si="23"/>
        <v>1398.28740915805</v>
      </c>
      <c r="W37" s="31">
        <f t="shared" si="24"/>
        <v>1540.4929512555391</v>
      </c>
      <c r="X37" s="31">
        <f t="shared" si="25"/>
        <v>158.14671465019472</v>
      </c>
      <c r="Y37" s="32">
        <f t="shared" si="25"/>
        <v>127.11703719618636</v>
      </c>
    </row>
    <row r="38" spans="1:25" s="1" customFormat="1">
      <c r="A38" s="80" t="s">
        <v>297</v>
      </c>
      <c r="B38" s="20" t="s">
        <v>309</v>
      </c>
      <c r="C38" s="20"/>
      <c r="D38" s="20">
        <f>+D37+D36+D35</f>
        <v>221</v>
      </c>
      <c r="E38" s="56">
        <f>+E37+E36+E35</f>
        <v>231.625</v>
      </c>
      <c r="F38" s="56">
        <f>+F37+F36+F35</f>
        <v>50.540000000000006</v>
      </c>
      <c r="G38" s="57">
        <v>0.29504080351537976</v>
      </c>
      <c r="H38" s="57">
        <v>0.43251726302573756</v>
      </c>
      <c r="I38" s="56">
        <f>+I37+I36+I35</f>
        <v>9.76</v>
      </c>
      <c r="J38" s="56">
        <f>+J37+J36+J35</f>
        <v>7.48</v>
      </c>
      <c r="K38" s="56">
        <f>+K37+K36+K35</f>
        <v>33.300000000000004</v>
      </c>
      <c r="L38" s="56">
        <f>+L37+L36+L35</f>
        <v>2.65</v>
      </c>
      <c r="M38" s="56">
        <f>+M37+M36+M35</f>
        <v>53.19</v>
      </c>
      <c r="N38" s="58">
        <f>+N37+N35+N36</f>
        <v>-69125.315839999996</v>
      </c>
      <c r="O38" s="58">
        <f t="shared" ref="O38:S38" si="26">+O37+O35+O36</f>
        <v>405661.28766000003</v>
      </c>
      <c r="P38" s="58">
        <f t="shared" si="26"/>
        <v>162382.58844000002</v>
      </c>
      <c r="Q38" s="58">
        <f t="shared" si="26"/>
        <v>209431.78928</v>
      </c>
      <c r="R38" s="58">
        <f t="shared" si="26"/>
        <v>645511.07510000002</v>
      </c>
      <c r="S38" s="58">
        <f t="shared" si="26"/>
        <v>576385.75925999996</v>
      </c>
      <c r="T38" s="58">
        <f t="shared" si="3"/>
        <v>2786.8799788451161</v>
      </c>
      <c r="U38" s="58">
        <f t="shared" si="22"/>
        <v>2085.8218528224502</v>
      </c>
      <c r="V38" s="58">
        <f t="shared" si="23"/>
        <v>1787.385518920669</v>
      </c>
      <c r="W38" s="58">
        <f t="shared" si="24"/>
        <v>1751.3709127253105</v>
      </c>
      <c r="X38" s="58">
        <f t="shared" si="25"/>
        <v>189.62016843840456</v>
      </c>
      <c r="Y38" s="78">
        <f t="shared" si="25"/>
        <v>162.48959262915173</v>
      </c>
    </row>
    <row r="39" spans="1:25">
      <c r="A39" s="46" t="s">
        <v>298</v>
      </c>
      <c r="B39" s="22" t="s">
        <v>144</v>
      </c>
      <c r="C39" s="22" t="s">
        <v>150</v>
      </c>
      <c r="D39" s="22">
        <v>101</v>
      </c>
      <c r="E39" s="23">
        <v>107.375</v>
      </c>
      <c r="F39" s="23">
        <v>27.41</v>
      </c>
      <c r="G39" s="24">
        <v>0.31083546151039765</v>
      </c>
      <c r="H39" s="24">
        <v>0.37650492520977746</v>
      </c>
      <c r="I39" s="22">
        <v>8.52</v>
      </c>
      <c r="J39" s="22">
        <v>1.8</v>
      </c>
      <c r="K39" s="22">
        <v>17.09</v>
      </c>
      <c r="L39" s="22">
        <v>1</v>
      </c>
      <c r="M39" s="22">
        <v>28.41</v>
      </c>
      <c r="N39" s="25">
        <v>-31022</v>
      </c>
      <c r="O39" s="25">
        <v>172631</v>
      </c>
      <c r="P39" s="25">
        <v>56065</v>
      </c>
      <c r="Q39" s="25">
        <v>79189</v>
      </c>
      <c r="R39" s="25">
        <f>+O39+Q39</f>
        <v>251820</v>
      </c>
      <c r="S39" s="25">
        <f>+R39+N39</f>
        <v>220798</v>
      </c>
      <c r="T39" s="31">
        <f t="shared" si="3"/>
        <v>2345.2386495925493</v>
      </c>
      <c r="U39" s="25">
        <v>1823.0966239813738</v>
      </c>
      <c r="V39" s="25">
        <v>1534.1839348079161</v>
      </c>
      <c r="W39" s="25">
        <v>1607.7392316647265</v>
      </c>
      <c r="X39" s="25">
        <v>165.73605672557943</v>
      </c>
      <c r="Y39" s="26">
        <v>139.47126680071963</v>
      </c>
    </row>
    <row r="40" spans="1:25">
      <c r="A40" s="77" t="s">
        <v>298</v>
      </c>
      <c r="B40" s="51" t="s">
        <v>29</v>
      </c>
      <c r="C40" s="51" t="s">
        <v>41</v>
      </c>
      <c r="D40" s="51">
        <v>92</v>
      </c>
      <c r="E40" s="52">
        <v>94.125</v>
      </c>
      <c r="F40" s="52">
        <f>+I40+J40+K40</f>
        <v>33.339999999999996</v>
      </c>
      <c r="G40" s="53">
        <f>+I40/(I40+J40+K40)</f>
        <v>0.2822435512897421</v>
      </c>
      <c r="H40" s="53">
        <f>+(I40+J40)/F40</f>
        <v>0.49520095980803841</v>
      </c>
      <c r="I40" s="51">
        <v>9.41</v>
      </c>
      <c r="J40" s="51">
        <v>7.1</v>
      </c>
      <c r="K40" s="51">
        <v>16.829999999999998</v>
      </c>
      <c r="L40" s="51">
        <v>1</v>
      </c>
      <c r="M40" s="51">
        <v>34.339999999999996</v>
      </c>
      <c r="N40" s="54">
        <v>-28440.522000000001</v>
      </c>
      <c r="O40" s="54">
        <v>298964.603</v>
      </c>
      <c r="P40" s="54">
        <v>35827.254999999997</v>
      </c>
      <c r="Q40" s="54">
        <v>63220.656999999999</v>
      </c>
      <c r="R40" s="54">
        <v>362185.26</v>
      </c>
      <c r="S40" s="54">
        <v>333744.73800000001</v>
      </c>
      <c r="T40" s="54">
        <f t="shared" si="3"/>
        <v>3847.9177689243029</v>
      </c>
      <c r="U40" s="54">
        <f t="shared" ref="U40:U42" si="27">+(R40-P40)/E40</f>
        <v>3467.2829216467462</v>
      </c>
      <c r="V40" s="54">
        <f t="shared" ref="V40:V42" si="28">+(S40-P40)/E40</f>
        <v>3165.1259814077025</v>
      </c>
      <c r="W40" s="54">
        <f t="shared" ref="W40:W42" si="29">+O40/E40</f>
        <v>3176.2507622841968</v>
      </c>
      <c r="X40" s="54">
        <f t="shared" ref="X40:Y42" si="30">+U40/$X$1</f>
        <v>315.20753833152236</v>
      </c>
      <c r="Y40" s="69">
        <f t="shared" si="30"/>
        <v>287.73872558251838</v>
      </c>
    </row>
    <row r="41" spans="1:25" s="1" customFormat="1">
      <c r="A41" s="15" t="s">
        <v>298</v>
      </c>
      <c r="B41" s="47" t="s">
        <v>310</v>
      </c>
      <c r="C41" s="16"/>
      <c r="D41" s="16">
        <f>+D40+D39</f>
        <v>193</v>
      </c>
      <c r="E41" s="36">
        <f>+E40+E39</f>
        <v>201.5</v>
      </c>
      <c r="F41" s="36">
        <f>+F40+F39</f>
        <v>60.75</v>
      </c>
      <c r="G41" s="37">
        <f>+I41/(I41+J41+K41)</f>
        <v>0.29514403292181068</v>
      </c>
      <c r="H41" s="37">
        <f>+(I41+J41)/F41</f>
        <v>0.44164609053497939</v>
      </c>
      <c r="I41" s="36">
        <f t="shared" ref="I41:N41" si="31">+I40+I39</f>
        <v>17.93</v>
      </c>
      <c r="J41" s="36">
        <f t="shared" si="31"/>
        <v>8.9</v>
      </c>
      <c r="K41" s="36">
        <f t="shared" si="31"/>
        <v>33.92</v>
      </c>
      <c r="L41" s="36">
        <f t="shared" si="31"/>
        <v>2</v>
      </c>
      <c r="M41" s="36">
        <f t="shared" si="31"/>
        <v>62.75</v>
      </c>
      <c r="N41" s="38">
        <f t="shared" si="31"/>
        <v>-59462.521999999997</v>
      </c>
      <c r="O41" s="38">
        <f t="shared" ref="O41:S41" si="32">+O40+O39</f>
        <v>471595.603</v>
      </c>
      <c r="P41" s="38">
        <f t="shared" si="32"/>
        <v>91892.255000000005</v>
      </c>
      <c r="Q41" s="38">
        <f t="shared" si="32"/>
        <v>142409.65700000001</v>
      </c>
      <c r="R41" s="38">
        <f t="shared" si="32"/>
        <v>614005.26</v>
      </c>
      <c r="S41" s="38">
        <f t="shared" si="32"/>
        <v>554542.73800000001</v>
      </c>
      <c r="T41" s="38">
        <f t="shared" si="3"/>
        <v>3047.1725062034739</v>
      </c>
      <c r="U41" s="38">
        <f t="shared" si="27"/>
        <v>2591.1315384615386</v>
      </c>
      <c r="V41" s="38">
        <f t="shared" si="28"/>
        <v>2296.0321736972705</v>
      </c>
      <c r="W41" s="38">
        <f t="shared" si="29"/>
        <v>2340.4248287841192</v>
      </c>
      <c r="X41" s="38">
        <f t="shared" si="30"/>
        <v>235.55741258741261</v>
      </c>
      <c r="Y41" s="39">
        <f t="shared" si="30"/>
        <v>208.73019760884279</v>
      </c>
    </row>
    <row r="42" spans="1:25" ht="15.75" thickBot="1">
      <c r="A42" s="70"/>
      <c r="B42" s="71" t="s">
        <v>311</v>
      </c>
      <c r="C42" s="70"/>
      <c r="D42" s="71">
        <f>+D41+D38+D34+D30</f>
        <v>897</v>
      </c>
      <c r="E42" s="73">
        <f>+E41+E38+E34+E30</f>
        <v>905.625</v>
      </c>
      <c r="F42" s="73">
        <f>+F41+F38+F34+F30</f>
        <v>261.26</v>
      </c>
      <c r="G42" s="74">
        <f>+I42/(I42+J42+K42)</f>
        <v>0.23126387506698309</v>
      </c>
      <c r="H42" s="74">
        <f>+(I42+J42)/F42</f>
        <v>0.3920998239301845</v>
      </c>
      <c r="I42" s="73">
        <f t="shared" ref="I42:M42" si="33">+I41+I38+I34+I30</f>
        <v>60.42</v>
      </c>
      <c r="J42" s="73">
        <f t="shared" si="33"/>
        <v>42.019999999999996</v>
      </c>
      <c r="K42" s="73">
        <f t="shared" si="33"/>
        <v>158.82</v>
      </c>
      <c r="L42" s="73">
        <f t="shared" si="33"/>
        <v>17.560000000000002</v>
      </c>
      <c r="M42" s="73">
        <f t="shared" si="33"/>
        <v>278.82</v>
      </c>
      <c r="N42" s="72">
        <f>+N41+N38+N34+N30</f>
        <v>-289398.69283999997</v>
      </c>
      <c r="O42" s="72">
        <f t="shared" ref="O42:S42" si="34">+O41+O38+O34+O30</f>
        <v>2079449.71566</v>
      </c>
      <c r="P42" s="72">
        <f t="shared" si="34"/>
        <v>386598.71944000007</v>
      </c>
      <c r="Q42" s="72">
        <f t="shared" si="34"/>
        <v>639704.86228000012</v>
      </c>
      <c r="R42" s="72">
        <f t="shared" si="34"/>
        <v>2749572.5761000002</v>
      </c>
      <c r="S42" s="72">
        <f t="shared" si="34"/>
        <v>2460172.88326</v>
      </c>
      <c r="T42" s="72">
        <f t="shared" si="3"/>
        <v>3036.1049839613529</v>
      </c>
      <c r="U42" s="72">
        <f t="shared" si="27"/>
        <v>2609.2188893416151</v>
      </c>
      <c r="V42" s="72">
        <f t="shared" si="28"/>
        <v>2289.6609124306419</v>
      </c>
      <c r="W42" s="72">
        <f t="shared" si="29"/>
        <v>2296.148754351967</v>
      </c>
      <c r="X42" s="72">
        <f t="shared" si="30"/>
        <v>237.20171721287409</v>
      </c>
      <c r="Y42" s="75">
        <f t="shared" si="30"/>
        <v>208.15099203914926</v>
      </c>
    </row>
    <row r="43" spans="1:25" ht="15.75" thickTop="1"/>
  </sheetData>
  <sheetProtection algorithmName="SHA-512" hashValue="nyELuDFxY0JZeQILYQgKTDtBVjJmKs3M1ILikHmtyAdwidPYu/DhS+I5Q8ZhQyC3/ohe33iSRco287woRPLeWg==" saltValue="UNAvLBLsSLAS2pWPu6ghAQ==" spinCount="100000" sheet="1" objects="1" scenarios="1" sort="0" autoFilter="0" pivotTables="0"/>
  <pageMargins left="0.7" right="0.7" top="0.75" bottom="0.75" header="0.3" footer="0.3"/>
  <pageSetup paperSize="9" orientation="portrait" r:id="rId1"/>
  <ignoredErrors>
    <ignoredError sqref="F30 F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grunntafla</vt:lpstr>
      <vt:lpstr>Filter</vt:lpstr>
      <vt:lpstr>Samreknir leikskólar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Valgerður Freyja Ágústsdóttir</dc:creator>
  <cp:lastModifiedBy>Valgerður Freyja Ágústsdóttir</cp:lastModifiedBy>
  <dcterms:created xsi:type="dcterms:W3CDTF">2020-10-27T10:48:13Z</dcterms:created>
  <dcterms:modified xsi:type="dcterms:W3CDTF">2020-11-10T16:23:29Z</dcterms:modified>
</cp:coreProperties>
</file>