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Hag- og upplysingasvid\Hagdeild\Skólaskýrslan\Uppl um skóla 2020\"/>
    </mc:Choice>
  </mc:AlternateContent>
  <xr:revisionPtr revIDLastSave="0" documentId="13_ncr:1_{D3A12C60-BAE4-458F-819C-73EC3331E5D1}" xr6:coauthVersionLast="45" xr6:coauthVersionMax="45" xr10:uidLastSave="{00000000-0000-0000-0000-000000000000}"/>
  <bookViews>
    <workbookView xWindow="-120" yWindow="-120" windowWidth="29040" windowHeight="15840" activeTab="3" xr2:uid="{D4AE9396-F143-4AD2-87F0-C76ACECFE075}"/>
  </bookViews>
  <sheets>
    <sheet name="PIvot" sheetId="9" r:id="rId1"/>
    <sheet name="Grunntafla" sheetId="1" r:id="rId2"/>
    <sheet name="Filter" sheetId="2" r:id="rId3"/>
    <sheet name="Samreknir leik- og grunnskólar" sheetId="4" r:id="rId4"/>
  </sheets>
  <definedNames>
    <definedName name="_xlnm._FilterDatabase" localSheetId="2" hidden="1">Filter!$A$7:$B$171</definedName>
    <definedName name="_xlnm._FilterDatabase" localSheetId="3" hidden="1">'Samreknir leik- og grunnskólar'!$A$7:$B$37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4" l="1"/>
  <c r="W34" i="4"/>
  <c r="R34" i="4"/>
  <c r="S34" i="4"/>
  <c r="T34" i="4"/>
  <c r="U34" i="4"/>
  <c r="V34" i="4"/>
  <c r="Q34" i="4"/>
  <c r="O34" i="4"/>
  <c r="P34" i="4"/>
  <c r="N34" i="4"/>
  <c r="G34" i="4"/>
  <c r="H34" i="4"/>
  <c r="I34" i="4"/>
  <c r="J34" i="4"/>
  <c r="K34" i="4"/>
  <c r="L34" i="4"/>
  <c r="F34" i="4"/>
  <c r="E34" i="4"/>
  <c r="D34" i="4"/>
  <c r="AA32" i="4"/>
  <c r="Z32" i="4"/>
  <c r="Y32" i="4"/>
  <c r="X32" i="4"/>
  <c r="P32" i="4"/>
  <c r="M32" i="4"/>
  <c r="E36" i="4" l="1"/>
  <c r="F36" i="4"/>
  <c r="G36" i="4"/>
  <c r="H36" i="4"/>
  <c r="I36" i="4"/>
  <c r="J36" i="4"/>
  <c r="K36" i="4"/>
  <c r="L36" i="4"/>
  <c r="N36" i="4"/>
  <c r="O36" i="4"/>
  <c r="Q36" i="4"/>
  <c r="R36" i="4"/>
  <c r="S36" i="4"/>
  <c r="T36" i="4"/>
  <c r="U36" i="4"/>
  <c r="V36" i="4"/>
  <c r="W36" i="4"/>
  <c r="D36" i="4"/>
  <c r="R30" i="4"/>
  <c r="S30" i="4"/>
  <c r="T30" i="4"/>
  <c r="U30" i="4"/>
  <c r="V30" i="4"/>
  <c r="W30" i="4"/>
  <c r="Q30" i="4"/>
  <c r="O30" i="4"/>
  <c r="N30" i="4"/>
  <c r="F30" i="4"/>
  <c r="G30" i="4"/>
  <c r="H30" i="4"/>
  <c r="I30" i="4"/>
  <c r="J30" i="4"/>
  <c r="K30" i="4"/>
  <c r="L30" i="4"/>
  <c r="E30" i="4"/>
  <c r="D30" i="4"/>
  <c r="R21" i="4"/>
  <c r="S21" i="4"/>
  <c r="T21" i="4"/>
  <c r="U21" i="4"/>
  <c r="V21" i="4"/>
  <c r="W21" i="4"/>
  <c r="Q21" i="4"/>
  <c r="O21" i="4"/>
  <c r="N21" i="4"/>
  <c r="F21" i="4"/>
  <c r="G21" i="4"/>
  <c r="H21" i="4"/>
  <c r="I21" i="4"/>
  <c r="J21" i="4"/>
  <c r="K21" i="4"/>
  <c r="L21" i="4"/>
  <c r="E21" i="4"/>
  <c r="D21" i="4"/>
  <c r="R11" i="4"/>
  <c r="S11" i="4"/>
  <c r="T11" i="4"/>
  <c r="U11" i="4"/>
  <c r="V11" i="4"/>
  <c r="W11" i="4"/>
  <c r="Q11" i="4"/>
  <c r="O11" i="4"/>
  <c r="N11" i="4"/>
  <c r="F11" i="4"/>
  <c r="G11" i="4"/>
  <c r="H11" i="4"/>
  <c r="I11" i="4"/>
  <c r="J11" i="4"/>
  <c r="K11" i="4"/>
  <c r="L11" i="4"/>
  <c r="E11" i="4"/>
  <c r="D11" i="4"/>
  <c r="AA35" i="4"/>
  <c r="AA36" i="4" s="1"/>
  <c r="Z35" i="4"/>
  <c r="Z36" i="4" s="1"/>
  <c r="Y35" i="4"/>
  <c r="Y36" i="4" s="1"/>
  <c r="X35" i="4"/>
  <c r="X36" i="4" s="1"/>
  <c r="P35" i="4"/>
  <c r="P36" i="4" s="1"/>
  <c r="M35" i="4"/>
  <c r="M36" i="4" s="1"/>
  <c r="AA33" i="4"/>
  <c r="Z33" i="4"/>
  <c r="Y33" i="4"/>
  <c r="X33" i="4"/>
  <c r="P33" i="4"/>
  <c r="M33" i="4"/>
  <c r="AA31" i="4"/>
  <c r="Z31" i="4"/>
  <c r="Y31" i="4"/>
  <c r="X31" i="4"/>
  <c r="P31" i="4"/>
  <c r="M31" i="4"/>
  <c r="AA28" i="4"/>
  <c r="Z28" i="4"/>
  <c r="Y28" i="4"/>
  <c r="X28" i="4"/>
  <c r="P28" i="4"/>
  <c r="M28" i="4"/>
  <c r="AA27" i="4"/>
  <c r="Z27" i="4"/>
  <c r="Y27" i="4"/>
  <c r="X27" i="4"/>
  <c r="P27" i="4"/>
  <c r="M27" i="4"/>
  <c r="AA26" i="4"/>
  <c r="Z26" i="4"/>
  <c r="Y26" i="4"/>
  <c r="X26" i="4"/>
  <c r="P26" i="4"/>
  <c r="M26" i="4"/>
  <c r="AA25" i="4"/>
  <c r="Z25" i="4"/>
  <c r="Y25" i="4"/>
  <c r="X25" i="4"/>
  <c r="P25" i="4"/>
  <c r="M25" i="4"/>
  <c r="AA24" i="4"/>
  <c r="Z24" i="4"/>
  <c r="Y24" i="4"/>
  <c r="X24" i="4"/>
  <c r="P24" i="4"/>
  <c r="M24" i="4"/>
  <c r="AA23" i="4"/>
  <c r="Z23" i="4"/>
  <c r="Y23" i="4"/>
  <c r="X23" i="4"/>
  <c r="P23" i="4"/>
  <c r="M23" i="4"/>
  <c r="AA22" i="4"/>
  <c r="Z22" i="4"/>
  <c r="Y22" i="4"/>
  <c r="X22" i="4"/>
  <c r="P22" i="4"/>
  <c r="M22" i="4"/>
  <c r="AA20" i="4"/>
  <c r="Z20" i="4"/>
  <c r="Y20" i="4"/>
  <c r="X20" i="4"/>
  <c r="P20" i="4"/>
  <c r="M20" i="4"/>
  <c r="AA19" i="4"/>
  <c r="Z19" i="4"/>
  <c r="Y19" i="4"/>
  <c r="X19" i="4"/>
  <c r="P19" i="4"/>
  <c r="M19" i="4"/>
  <c r="AA18" i="4"/>
  <c r="Z18" i="4"/>
  <c r="Y18" i="4"/>
  <c r="X18" i="4"/>
  <c r="P18" i="4"/>
  <c r="M18" i="4"/>
  <c r="AA17" i="4"/>
  <c r="Z17" i="4"/>
  <c r="Y17" i="4"/>
  <c r="X17" i="4"/>
  <c r="P17" i="4"/>
  <c r="M17" i="4"/>
  <c r="AA16" i="4"/>
  <c r="Z16" i="4"/>
  <c r="Y16" i="4"/>
  <c r="X16" i="4"/>
  <c r="P16" i="4"/>
  <c r="M16" i="4"/>
  <c r="AA14" i="4"/>
  <c r="Z14" i="4"/>
  <c r="Y14" i="4"/>
  <c r="X14" i="4"/>
  <c r="P14" i="4"/>
  <c r="M14" i="4"/>
  <c r="AA13" i="4"/>
  <c r="Z13" i="4"/>
  <c r="Y13" i="4"/>
  <c r="X13" i="4"/>
  <c r="P13" i="4"/>
  <c r="M13" i="4"/>
  <c r="AA10" i="4"/>
  <c r="Z10" i="4"/>
  <c r="Y10" i="4"/>
  <c r="X10" i="4"/>
  <c r="P10" i="4"/>
  <c r="M10" i="4"/>
  <c r="AA9" i="4"/>
  <c r="Z9" i="4"/>
  <c r="Y9" i="4"/>
  <c r="X9" i="4"/>
  <c r="P9" i="4"/>
  <c r="M9" i="4"/>
  <c r="AA8" i="4"/>
  <c r="Z8" i="4"/>
  <c r="Y8" i="4"/>
  <c r="X8" i="4"/>
  <c r="P8" i="4"/>
  <c r="M8" i="4"/>
  <c r="R170" i="2"/>
  <c r="S170" i="2"/>
  <c r="T170" i="2"/>
  <c r="U170" i="2"/>
  <c r="V170" i="2"/>
  <c r="W170" i="2"/>
  <c r="Q170" i="2"/>
  <c r="O170" i="2"/>
  <c r="N170" i="2"/>
  <c r="F170" i="2"/>
  <c r="G170" i="2"/>
  <c r="H170" i="2"/>
  <c r="I170" i="2"/>
  <c r="J170" i="2"/>
  <c r="K170" i="2"/>
  <c r="L170" i="2"/>
  <c r="E170" i="2"/>
  <c r="D170" i="2"/>
  <c r="W156" i="2"/>
  <c r="R156" i="2"/>
  <c r="S156" i="2"/>
  <c r="T156" i="2"/>
  <c r="U156" i="2"/>
  <c r="V156" i="2"/>
  <c r="Q156" i="2"/>
  <c r="O156" i="2"/>
  <c r="N156" i="2"/>
  <c r="F156" i="2"/>
  <c r="G156" i="2"/>
  <c r="H156" i="2"/>
  <c r="I156" i="2"/>
  <c r="J156" i="2"/>
  <c r="M156" i="2" s="1"/>
  <c r="K156" i="2"/>
  <c r="L156" i="2"/>
  <c r="E156" i="2"/>
  <c r="D156" i="2"/>
  <c r="P156" i="2" s="1"/>
  <c r="R136" i="2"/>
  <c r="S136" i="2"/>
  <c r="T136" i="2"/>
  <c r="U136" i="2"/>
  <c r="V136" i="2"/>
  <c r="W136" i="2"/>
  <c r="Q136" i="2"/>
  <c r="O136" i="2"/>
  <c r="N136" i="2"/>
  <c r="F136" i="2"/>
  <c r="G136" i="2"/>
  <c r="H136" i="2"/>
  <c r="I136" i="2"/>
  <c r="J136" i="2"/>
  <c r="K136" i="2"/>
  <c r="L136" i="2"/>
  <c r="E136" i="2"/>
  <c r="D136" i="2"/>
  <c r="R115" i="2"/>
  <c r="S115" i="2"/>
  <c r="T115" i="2"/>
  <c r="U115" i="2"/>
  <c r="V115" i="2"/>
  <c r="W115" i="2"/>
  <c r="Q115" i="2"/>
  <c r="O115" i="2"/>
  <c r="N115" i="2"/>
  <c r="L115" i="2"/>
  <c r="F115" i="2"/>
  <c r="G115" i="2"/>
  <c r="H115" i="2"/>
  <c r="I115" i="2"/>
  <c r="J115" i="2"/>
  <c r="K115" i="2"/>
  <c r="E115" i="2"/>
  <c r="D115" i="2"/>
  <c r="P115" i="2" s="1"/>
  <c r="R92" i="2"/>
  <c r="S92" i="2"/>
  <c r="T92" i="2"/>
  <c r="U92" i="2"/>
  <c r="V92" i="2"/>
  <c r="W92" i="2"/>
  <c r="Q92" i="2"/>
  <c r="O92" i="2"/>
  <c r="N92" i="2"/>
  <c r="L92" i="2"/>
  <c r="F92" i="2"/>
  <c r="G92" i="2"/>
  <c r="H92" i="2"/>
  <c r="I92" i="2"/>
  <c r="J92" i="2"/>
  <c r="K92" i="2"/>
  <c r="E92" i="2"/>
  <c r="D92" i="2"/>
  <c r="R77" i="2"/>
  <c r="S77" i="2"/>
  <c r="T77" i="2"/>
  <c r="U77" i="2"/>
  <c r="V77" i="2"/>
  <c r="W77" i="2"/>
  <c r="Q77" i="2"/>
  <c r="O77" i="2"/>
  <c r="N77" i="2"/>
  <c r="F77" i="2"/>
  <c r="G77" i="2"/>
  <c r="H77" i="2"/>
  <c r="I77" i="2"/>
  <c r="J77" i="2"/>
  <c r="K77" i="2"/>
  <c r="L77" i="2"/>
  <c r="E77" i="2"/>
  <c r="D77" i="2"/>
  <c r="R56" i="2"/>
  <c r="S56" i="2"/>
  <c r="T56" i="2"/>
  <c r="U56" i="2"/>
  <c r="V56" i="2"/>
  <c r="W56" i="2"/>
  <c r="Q56" i="2"/>
  <c r="O56" i="2"/>
  <c r="N56" i="2"/>
  <c r="E56" i="2"/>
  <c r="F56" i="2"/>
  <c r="G56" i="2"/>
  <c r="H56" i="2"/>
  <c r="I56" i="2"/>
  <c r="J56" i="2"/>
  <c r="K56" i="2"/>
  <c r="L56" i="2"/>
  <c r="D56" i="2"/>
  <c r="E34" i="2"/>
  <c r="F34" i="2"/>
  <c r="G34" i="2"/>
  <c r="H34" i="2"/>
  <c r="I34" i="2"/>
  <c r="J34" i="2"/>
  <c r="K34" i="2"/>
  <c r="L34" i="2"/>
  <c r="N34" i="2"/>
  <c r="O34" i="2"/>
  <c r="Q34" i="2"/>
  <c r="R34" i="2"/>
  <c r="S34" i="2"/>
  <c r="T34" i="2"/>
  <c r="U34" i="2"/>
  <c r="V34" i="2"/>
  <c r="W34" i="2"/>
  <c r="D34" i="2"/>
  <c r="E14" i="2"/>
  <c r="F14" i="2"/>
  <c r="G14" i="2"/>
  <c r="H14" i="2"/>
  <c r="I14" i="2"/>
  <c r="J14" i="2"/>
  <c r="K14" i="2"/>
  <c r="L14" i="2"/>
  <c r="N14" i="2"/>
  <c r="O14" i="2"/>
  <c r="Q14" i="2"/>
  <c r="R14" i="2"/>
  <c r="S14" i="2"/>
  <c r="T14" i="2"/>
  <c r="U14" i="2"/>
  <c r="V14" i="2"/>
  <c r="W14" i="2"/>
  <c r="D14" i="2"/>
  <c r="AA76" i="2"/>
  <c r="Z76" i="2"/>
  <c r="Y76" i="2"/>
  <c r="X76" i="2"/>
  <c r="P76" i="2"/>
  <c r="M76" i="2"/>
  <c r="AA55" i="2"/>
  <c r="Z55" i="2"/>
  <c r="Y55" i="2"/>
  <c r="X55" i="2"/>
  <c r="P55" i="2"/>
  <c r="M55" i="2"/>
  <c r="AA54" i="2"/>
  <c r="Z54" i="2"/>
  <c r="Y54" i="2"/>
  <c r="X54" i="2"/>
  <c r="P54" i="2"/>
  <c r="M54" i="2"/>
  <c r="AA33" i="2"/>
  <c r="Z33" i="2"/>
  <c r="Y33" i="2"/>
  <c r="X33" i="2"/>
  <c r="P33" i="2"/>
  <c r="M33" i="2"/>
  <c r="AA32" i="2"/>
  <c r="Z32" i="2"/>
  <c r="Y32" i="2"/>
  <c r="X32" i="2"/>
  <c r="P32" i="2"/>
  <c r="M32" i="2"/>
  <c r="AA91" i="2"/>
  <c r="Z91" i="2"/>
  <c r="Y91" i="2"/>
  <c r="X91" i="2"/>
  <c r="P91" i="2"/>
  <c r="M91" i="2"/>
  <c r="AA114" i="2"/>
  <c r="Z114" i="2"/>
  <c r="Y114" i="2"/>
  <c r="X114" i="2"/>
  <c r="P114" i="2"/>
  <c r="M114" i="2"/>
  <c r="AA53" i="2"/>
  <c r="Z53" i="2"/>
  <c r="Y53" i="2"/>
  <c r="X53" i="2"/>
  <c r="P53" i="2"/>
  <c r="M53" i="2"/>
  <c r="AA52" i="2"/>
  <c r="Z52" i="2"/>
  <c r="Y52" i="2"/>
  <c r="X52" i="2"/>
  <c r="P52" i="2"/>
  <c r="M52" i="2"/>
  <c r="AA75" i="2"/>
  <c r="Z75" i="2"/>
  <c r="Y75" i="2"/>
  <c r="X75" i="2"/>
  <c r="P75" i="2"/>
  <c r="M75" i="2"/>
  <c r="AA90" i="2"/>
  <c r="Z90" i="2"/>
  <c r="Y90" i="2"/>
  <c r="X90" i="2"/>
  <c r="P90" i="2"/>
  <c r="M90" i="2"/>
  <c r="AA31" i="2"/>
  <c r="Z31" i="2"/>
  <c r="Y31" i="2"/>
  <c r="X31" i="2"/>
  <c r="P31" i="2"/>
  <c r="M31" i="2"/>
  <c r="AA51" i="2"/>
  <c r="Z51" i="2"/>
  <c r="Y51" i="2"/>
  <c r="X51" i="2"/>
  <c r="P51" i="2"/>
  <c r="M51" i="2"/>
  <c r="AA169" i="2"/>
  <c r="Z169" i="2"/>
  <c r="Y169" i="2"/>
  <c r="X169" i="2"/>
  <c r="P169" i="2"/>
  <c r="M169" i="2"/>
  <c r="AA168" i="2"/>
  <c r="Z168" i="2"/>
  <c r="Y168" i="2"/>
  <c r="X168" i="2"/>
  <c r="P168" i="2"/>
  <c r="M168" i="2"/>
  <c r="AA74" i="2"/>
  <c r="Z74" i="2"/>
  <c r="Y74" i="2"/>
  <c r="X74" i="2"/>
  <c r="P74" i="2"/>
  <c r="M74" i="2"/>
  <c r="AA155" i="2"/>
  <c r="Z155" i="2"/>
  <c r="Y155" i="2"/>
  <c r="X155" i="2"/>
  <c r="P155" i="2"/>
  <c r="M155" i="2"/>
  <c r="AA13" i="2"/>
  <c r="Z13" i="2"/>
  <c r="Y13" i="2"/>
  <c r="X13" i="2"/>
  <c r="P13" i="2"/>
  <c r="M13" i="2"/>
  <c r="AA89" i="2"/>
  <c r="Z89" i="2"/>
  <c r="Y89" i="2"/>
  <c r="X89" i="2"/>
  <c r="P89" i="2"/>
  <c r="M89" i="2"/>
  <c r="AA50" i="2"/>
  <c r="Z50" i="2"/>
  <c r="Y50" i="2"/>
  <c r="X50" i="2"/>
  <c r="P50" i="2"/>
  <c r="M50" i="2"/>
  <c r="AA113" i="2"/>
  <c r="Z113" i="2"/>
  <c r="Y113" i="2"/>
  <c r="X113" i="2"/>
  <c r="P113" i="2"/>
  <c r="M113" i="2"/>
  <c r="AA30" i="2"/>
  <c r="Z30" i="2"/>
  <c r="Y30" i="2"/>
  <c r="X30" i="2"/>
  <c r="P30" i="2"/>
  <c r="M30" i="2"/>
  <c r="AA49" i="2"/>
  <c r="Z49" i="2"/>
  <c r="Y49" i="2"/>
  <c r="X49" i="2"/>
  <c r="P49" i="2"/>
  <c r="M49" i="2"/>
  <c r="AA12" i="2"/>
  <c r="Z12" i="2"/>
  <c r="Y12" i="2"/>
  <c r="X12" i="2"/>
  <c r="P12" i="2"/>
  <c r="M12" i="2"/>
  <c r="AA48" i="2"/>
  <c r="Z48" i="2"/>
  <c r="Y48" i="2"/>
  <c r="X48" i="2"/>
  <c r="P48" i="2"/>
  <c r="M48" i="2"/>
  <c r="AA88" i="2"/>
  <c r="Z88" i="2"/>
  <c r="Y88" i="2"/>
  <c r="X88" i="2"/>
  <c r="P88" i="2"/>
  <c r="M88" i="2"/>
  <c r="AA87" i="2"/>
  <c r="Z87" i="2"/>
  <c r="Y87" i="2"/>
  <c r="X87" i="2"/>
  <c r="P87" i="2"/>
  <c r="M87" i="2"/>
  <c r="AA47" i="2"/>
  <c r="Z47" i="2"/>
  <c r="Y47" i="2"/>
  <c r="X47" i="2"/>
  <c r="P47" i="2"/>
  <c r="M47" i="2"/>
  <c r="AA73" i="2"/>
  <c r="Z73" i="2"/>
  <c r="Y73" i="2"/>
  <c r="X73" i="2"/>
  <c r="P73" i="2"/>
  <c r="M73" i="2"/>
  <c r="AA46" i="2"/>
  <c r="Z46" i="2"/>
  <c r="Y46" i="2"/>
  <c r="X46" i="2"/>
  <c r="P46" i="2"/>
  <c r="M46" i="2"/>
  <c r="AA45" i="2"/>
  <c r="Z45" i="2"/>
  <c r="Y45" i="2"/>
  <c r="X45" i="2"/>
  <c r="P45" i="2"/>
  <c r="M45" i="2"/>
  <c r="AA44" i="2"/>
  <c r="Z44" i="2"/>
  <c r="Y44" i="2"/>
  <c r="X44" i="2"/>
  <c r="P44" i="2"/>
  <c r="M44" i="2"/>
  <c r="AA28" i="2"/>
  <c r="Z28" i="2"/>
  <c r="Y28" i="2"/>
  <c r="X28" i="2"/>
  <c r="P28" i="2"/>
  <c r="M28" i="2"/>
  <c r="AA27" i="2"/>
  <c r="Z27" i="2"/>
  <c r="Y27" i="2"/>
  <c r="X27" i="2"/>
  <c r="P27" i="2"/>
  <c r="M27" i="2"/>
  <c r="AA26" i="2"/>
  <c r="Z26" i="2"/>
  <c r="Y26" i="2"/>
  <c r="X26" i="2"/>
  <c r="P26" i="2"/>
  <c r="M26" i="2"/>
  <c r="AA25" i="2"/>
  <c r="Z25" i="2"/>
  <c r="Y25" i="2"/>
  <c r="X25" i="2"/>
  <c r="P25" i="2"/>
  <c r="M25" i="2"/>
  <c r="AA43" i="2"/>
  <c r="Z43" i="2"/>
  <c r="Y43" i="2"/>
  <c r="X43" i="2"/>
  <c r="P43" i="2"/>
  <c r="M43" i="2"/>
  <c r="AA72" i="2"/>
  <c r="Z72" i="2"/>
  <c r="Y72" i="2"/>
  <c r="X72" i="2"/>
  <c r="P72" i="2"/>
  <c r="M72" i="2"/>
  <c r="AA86" i="2"/>
  <c r="Z86" i="2"/>
  <c r="Y86" i="2"/>
  <c r="X86" i="2"/>
  <c r="P86" i="2"/>
  <c r="M86" i="2"/>
  <c r="AA71" i="2"/>
  <c r="Z71" i="2"/>
  <c r="Y71" i="2"/>
  <c r="X71" i="2"/>
  <c r="P71" i="2"/>
  <c r="M71" i="2"/>
  <c r="AA23" i="2"/>
  <c r="Z23" i="2"/>
  <c r="Y23" i="2"/>
  <c r="X23" i="2"/>
  <c r="P23" i="2"/>
  <c r="M23" i="2"/>
  <c r="AA11" i="2"/>
  <c r="Z11" i="2"/>
  <c r="Y11" i="2"/>
  <c r="X11" i="2"/>
  <c r="P11" i="2"/>
  <c r="M11" i="2"/>
  <c r="AA85" i="2"/>
  <c r="Z85" i="2"/>
  <c r="Y85" i="2"/>
  <c r="X85" i="2"/>
  <c r="P85" i="2"/>
  <c r="M85" i="2"/>
  <c r="AA112" i="2"/>
  <c r="Z112" i="2"/>
  <c r="Y112" i="2"/>
  <c r="X112" i="2"/>
  <c r="P112" i="2"/>
  <c r="M112" i="2"/>
  <c r="AA70" i="2"/>
  <c r="Z70" i="2"/>
  <c r="Y70" i="2"/>
  <c r="X70" i="2"/>
  <c r="P70" i="2"/>
  <c r="M70" i="2"/>
  <c r="AA111" i="2"/>
  <c r="Z111" i="2"/>
  <c r="Y111" i="2"/>
  <c r="X111" i="2"/>
  <c r="P111" i="2"/>
  <c r="M111" i="2"/>
  <c r="AA135" i="2"/>
  <c r="Z135" i="2"/>
  <c r="Y135" i="2"/>
  <c r="X135" i="2"/>
  <c r="P135" i="2"/>
  <c r="M135" i="2"/>
  <c r="AA110" i="2"/>
  <c r="Z110" i="2"/>
  <c r="Y110" i="2"/>
  <c r="X110" i="2"/>
  <c r="P110" i="2"/>
  <c r="M110" i="2"/>
  <c r="AA109" i="2"/>
  <c r="Z109" i="2"/>
  <c r="Y109" i="2"/>
  <c r="X109" i="2"/>
  <c r="P109" i="2"/>
  <c r="M109" i="2"/>
  <c r="AA154" i="2"/>
  <c r="Z154" i="2"/>
  <c r="Y154" i="2"/>
  <c r="X154" i="2"/>
  <c r="P154" i="2"/>
  <c r="M154" i="2"/>
  <c r="AA22" i="2"/>
  <c r="Z22" i="2"/>
  <c r="Y22" i="2"/>
  <c r="X22" i="2"/>
  <c r="P22" i="2"/>
  <c r="M22" i="2"/>
  <c r="AA42" i="2"/>
  <c r="Z42" i="2"/>
  <c r="Y42" i="2"/>
  <c r="X42" i="2"/>
  <c r="P42" i="2"/>
  <c r="M42" i="2"/>
  <c r="AA69" i="2"/>
  <c r="Z69" i="2"/>
  <c r="Y69" i="2"/>
  <c r="X69" i="2"/>
  <c r="P69" i="2"/>
  <c r="M69" i="2"/>
  <c r="AA68" i="2"/>
  <c r="Z68" i="2"/>
  <c r="Y68" i="2"/>
  <c r="X68" i="2"/>
  <c r="P68" i="2"/>
  <c r="M68" i="2"/>
  <c r="AA67" i="2"/>
  <c r="Z67" i="2"/>
  <c r="Y67" i="2"/>
  <c r="X67" i="2"/>
  <c r="P67" i="2"/>
  <c r="M67" i="2"/>
  <c r="AA41" i="2"/>
  <c r="Z41" i="2"/>
  <c r="Y41" i="2"/>
  <c r="X41" i="2"/>
  <c r="P41" i="2"/>
  <c r="M41" i="2"/>
  <c r="AA108" i="2"/>
  <c r="Z108" i="2"/>
  <c r="Y108" i="2"/>
  <c r="X108" i="2"/>
  <c r="P108" i="2"/>
  <c r="M108" i="2"/>
  <c r="AA21" i="2"/>
  <c r="Z21" i="2"/>
  <c r="Y21" i="2"/>
  <c r="X21" i="2"/>
  <c r="P21" i="2"/>
  <c r="M21" i="2"/>
  <c r="AA10" i="2"/>
  <c r="Z10" i="2"/>
  <c r="Y10" i="2"/>
  <c r="X10" i="2"/>
  <c r="P10" i="2"/>
  <c r="M10" i="2"/>
  <c r="AA20" i="2"/>
  <c r="Z20" i="2"/>
  <c r="Y20" i="2"/>
  <c r="X20" i="2"/>
  <c r="P20" i="2"/>
  <c r="M20" i="2"/>
  <c r="AA40" i="2"/>
  <c r="Z40" i="2"/>
  <c r="Y40" i="2"/>
  <c r="X40" i="2"/>
  <c r="P40" i="2"/>
  <c r="M40" i="2"/>
  <c r="AA19" i="2"/>
  <c r="Z19" i="2"/>
  <c r="Y19" i="2"/>
  <c r="X19" i="2"/>
  <c r="P19" i="2"/>
  <c r="M19" i="2"/>
  <c r="AA18" i="2"/>
  <c r="Z18" i="2"/>
  <c r="Y18" i="2"/>
  <c r="X18" i="2"/>
  <c r="P18" i="2"/>
  <c r="M18" i="2"/>
  <c r="AA17" i="2"/>
  <c r="Z17" i="2"/>
  <c r="Y17" i="2"/>
  <c r="X17" i="2"/>
  <c r="P17" i="2"/>
  <c r="M17" i="2"/>
  <c r="AA16" i="2"/>
  <c r="Z16" i="2"/>
  <c r="Y16" i="2"/>
  <c r="X16" i="2"/>
  <c r="P16" i="2"/>
  <c r="M16" i="2"/>
  <c r="AA15" i="2"/>
  <c r="Z15" i="2"/>
  <c r="Y15" i="2"/>
  <c r="X15" i="2"/>
  <c r="P15" i="2"/>
  <c r="M15" i="2"/>
  <c r="AA107" i="2"/>
  <c r="Z107" i="2"/>
  <c r="Y107" i="2"/>
  <c r="X107" i="2"/>
  <c r="P107" i="2"/>
  <c r="M107" i="2"/>
  <c r="AA9" i="2"/>
  <c r="Z9" i="2"/>
  <c r="Y9" i="2"/>
  <c r="X9" i="2"/>
  <c r="P9" i="2"/>
  <c r="M9" i="2"/>
  <c r="AA66" i="2"/>
  <c r="Z66" i="2"/>
  <c r="Y66" i="2"/>
  <c r="X66" i="2"/>
  <c r="P66" i="2"/>
  <c r="M66" i="2"/>
  <c r="AA39" i="2"/>
  <c r="Z39" i="2"/>
  <c r="Y39" i="2"/>
  <c r="X39" i="2"/>
  <c r="P39" i="2"/>
  <c r="M39" i="2"/>
  <c r="AA84" i="2"/>
  <c r="Z84" i="2"/>
  <c r="Y84" i="2"/>
  <c r="X84" i="2"/>
  <c r="P84" i="2"/>
  <c r="M84" i="2"/>
  <c r="AA8" i="2"/>
  <c r="Z8" i="2"/>
  <c r="Y8" i="2"/>
  <c r="X8" i="2"/>
  <c r="P8" i="2"/>
  <c r="M8" i="2"/>
  <c r="AA65" i="2"/>
  <c r="Z65" i="2"/>
  <c r="Y65" i="2"/>
  <c r="X65" i="2"/>
  <c r="P65" i="2"/>
  <c r="M65" i="2"/>
  <c r="AA38" i="2"/>
  <c r="Z38" i="2"/>
  <c r="Y38" i="2"/>
  <c r="X38" i="2"/>
  <c r="P38" i="2"/>
  <c r="M38" i="2"/>
  <c r="AA106" i="2"/>
  <c r="Z106" i="2"/>
  <c r="Y106" i="2"/>
  <c r="X106" i="2"/>
  <c r="P106" i="2"/>
  <c r="M106" i="2"/>
  <c r="AA64" i="2"/>
  <c r="Z64" i="2"/>
  <c r="Y64" i="2"/>
  <c r="X64" i="2"/>
  <c r="P64" i="2"/>
  <c r="M64" i="2"/>
  <c r="AA37" i="2"/>
  <c r="Z37" i="2"/>
  <c r="Y37" i="2"/>
  <c r="X37" i="2"/>
  <c r="P37" i="2"/>
  <c r="M37" i="2"/>
  <c r="AA167" i="2"/>
  <c r="Z167" i="2"/>
  <c r="Y167" i="2"/>
  <c r="X167" i="2"/>
  <c r="P167" i="2"/>
  <c r="M167" i="2"/>
  <c r="AA134" i="2"/>
  <c r="Z134" i="2"/>
  <c r="Y134" i="2"/>
  <c r="X134" i="2"/>
  <c r="P134" i="2"/>
  <c r="M134" i="2"/>
  <c r="AA83" i="2"/>
  <c r="Z83" i="2"/>
  <c r="Y83" i="2"/>
  <c r="X83" i="2"/>
  <c r="P83" i="2"/>
  <c r="M83" i="2"/>
  <c r="AA82" i="2"/>
  <c r="Z82" i="2"/>
  <c r="Y82" i="2"/>
  <c r="X82" i="2"/>
  <c r="P82" i="2"/>
  <c r="M82" i="2"/>
  <c r="AA63" i="2"/>
  <c r="Z63" i="2"/>
  <c r="Y63" i="2"/>
  <c r="X63" i="2"/>
  <c r="P63" i="2"/>
  <c r="M63" i="2"/>
  <c r="AA153" i="2"/>
  <c r="Z153" i="2"/>
  <c r="Y153" i="2"/>
  <c r="X153" i="2"/>
  <c r="P153" i="2"/>
  <c r="M153" i="2"/>
  <c r="AA62" i="2"/>
  <c r="Z62" i="2"/>
  <c r="Y62" i="2"/>
  <c r="X62" i="2"/>
  <c r="P62" i="2"/>
  <c r="M62" i="2"/>
  <c r="AA133" i="2"/>
  <c r="Z133" i="2"/>
  <c r="Y133" i="2"/>
  <c r="X133" i="2"/>
  <c r="P133" i="2"/>
  <c r="M133" i="2"/>
  <c r="AA105" i="2"/>
  <c r="Z105" i="2"/>
  <c r="Y105" i="2"/>
  <c r="X105" i="2"/>
  <c r="P105" i="2"/>
  <c r="M105" i="2"/>
  <c r="AA104" i="2"/>
  <c r="Z104" i="2"/>
  <c r="Y104" i="2"/>
  <c r="X104" i="2"/>
  <c r="P104" i="2"/>
  <c r="M104" i="2"/>
  <c r="AA132" i="2"/>
  <c r="Z132" i="2"/>
  <c r="Y132" i="2"/>
  <c r="X132" i="2"/>
  <c r="P132" i="2"/>
  <c r="M132" i="2"/>
  <c r="AA81" i="2"/>
  <c r="Z81" i="2"/>
  <c r="Y81" i="2"/>
  <c r="X81" i="2"/>
  <c r="P81" i="2"/>
  <c r="M81" i="2"/>
  <c r="AA131" i="2"/>
  <c r="Z131" i="2"/>
  <c r="Y131" i="2"/>
  <c r="X131" i="2"/>
  <c r="P131" i="2"/>
  <c r="M131" i="2"/>
  <c r="AA166" i="2"/>
  <c r="Z166" i="2"/>
  <c r="Y166" i="2"/>
  <c r="X166" i="2"/>
  <c r="P166" i="2"/>
  <c r="M166" i="2"/>
  <c r="AA165" i="2"/>
  <c r="Z165" i="2"/>
  <c r="Y165" i="2"/>
  <c r="X165" i="2"/>
  <c r="P165" i="2"/>
  <c r="M165" i="2"/>
  <c r="AA61" i="2"/>
  <c r="Z61" i="2"/>
  <c r="Y61" i="2"/>
  <c r="X61" i="2"/>
  <c r="P61" i="2"/>
  <c r="M61" i="2"/>
  <c r="AA164" i="2"/>
  <c r="Z164" i="2"/>
  <c r="Y164" i="2"/>
  <c r="X164" i="2"/>
  <c r="P164" i="2"/>
  <c r="M164" i="2"/>
  <c r="AA80" i="2"/>
  <c r="Z80" i="2"/>
  <c r="Y80" i="2"/>
  <c r="X80" i="2"/>
  <c r="P80" i="2"/>
  <c r="M80" i="2"/>
  <c r="AA130" i="2"/>
  <c r="Z130" i="2"/>
  <c r="Y130" i="2"/>
  <c r="X130" i="2"/>
  <c r="P130" i="2"/>
  <c r="M130" i="2"/>
  <c r="AA152" i="2"/>
  <c r="Z152" i="2"/>
  <c r="Y152" i="2"/>
  <c r="X152" i="2"/>
  <c r="P152" i="2"/>
  <c r="M152" i="2"/>
  <c r="AA129" i="2"/>
  <c r="Z129" i="2"/>
  <c r="Y129" i="2"/>
  <c r="X129" i="2"/>
  <c r="P129" i="2"/>
  <c r="M129" i="2"/>
  <c r="AA128" i="2"/>
  <c r="Z128" i="2"/>
  <c r="Y128" i="2"/>
  <c r="X128" i="2"/>
  <c r="P128" i="2"/>
  <c r="M128" i="2"/>
  <c r="AA163" i="2"/>
  <c r="Z163" i="2"/>
  <c r="Y163" i="2"/>
  <c r="X163" i="2"/>
  <c r="P163" i="2"/>
  <c r="M163" i="2"/>
  <c r="AA151" i="2"/>
  <c r="Z151" i="2"/>
  <c r="Y151" i="2"/>
  <c r="X151" i="2"/>
  <c r="P151" i="2"/>
  <c r="M151" i="2"/>
  <c r="AA35" i="2"/>
  <c r="Z35" i="2"/>
  <c r="Y35" i="2"/>
  <c r="X35" i="2"/>
  <c r="P35" i="2"/>
  <c r="M35" i="2"/>
  <c r="AA103" i="2"/>
  <c r="Z103" i="2"/>
  <c r="Y103" i="2"/>
  <c r="X103" i="2"/>
  <c r="P103" i="2"/>
  <c r="M103" i="2"/>
  <c r="AA150" i="2"/>
  <c r="Z150" i="2"/>
  <c r="Y150" i="2"/>
  <c r="X150" i="2"/>
  <c r="P150" i="2"/>
  <c r="M150" i="2"/>
  <c r="AA149" i="2"/>
  <c r="Z149" i="2"/>
  <c r="Y149" i="2"/>
  <c r="X149" i="2"/>
  <c r="P149" i="2"/>
  <c r="M149" i="2"/>
  <c r="AA127" i="2"/>
  <c r="Z127" i="2"/>
  <c r="Y127" i="2"/>
  <c r="X127" i="2"/>
  <c r="P127" i="2"/>
  <c r="M127" i="2"/>
  <c r="AA126" i="2"/>
  <c r="Z126" i="2"/>
  <c r="Y126" i="2"/>
  <c r="X126" i="2"/>
  <c r="P126" i="2"/>
  <c r="M126" i="2"/>
  <c r="AA148" i="2"/>
  <c r="Z148" i="2"/>
  <c r="Y148" i="2"/>
  <c r="X148" i="2"/>
  <c r="P148" i="2"/>
  <c r="M148" i="2"/>
  <c r="AA147" i="2"/>
  <c r="Z147" i="2"/>
  <c r="Y147" i="2"/>
  <c r="X147" i="2"/>
  <c r="P147" i="2"/>
  <c r="M147" i="2"/>
  <c r="AA125" i="2"/>
  <c r="Z125" i="2"/>
  <c r="Y125" i="2"/>
  <c r="X125" i="2"/>
  <c r="P125" i="2"/>
  <c r="M125" i="2"/>
  <c r="AA124" i="2"/>
  <c r="Z124" i="2"/>
  <c r="Y124" i="2"/>
  <c r="X124" i="2"/>
  <c r="P124" i="2"/>
  <c r="M124" i="2"/>
  <c r="AA146" i="2"/>
  <c r="Z146" i="2"/>
  <c r="Y146" i="2"/>
  <c r="X146" i="2"/>
  <c r="P146" i="2"/>
  <c r="M146" i="2"/>
  <c r="AA123" i="2"/>
  <c r="Z123" i="2"/>
  <c r="Y123" i="2"/>
  <c r="X123" i="2"/>
  <c r="P123" i="2"/>
  <c r="M123" i="2"/>
  <c r="AA102" i="2"/>
  <c r="Z102" i="2"/>
  <c r="Y102" i="2"/>
  <c r="X102" i="2"/>
  <c r="P102" i="2"/>
  <c r="M102" i="2"/>
  <c r="AA145" i="2"/>
  <c r="Z145" i="2"/>
  <c r="Y145" i="2"/>
  <c r="X145" i="2"/>
  <c r="P145" i="2"/>
  <c r="M145" i="2"/>
  <c r="AA162" i="2"/>
  <c r="Z162" i="2"/>
  <c r="Y162" i="2"/>
  <c r="X162" i="2"/>
  <c r="P162" i="2"/>
  <c r="M162" i="2"/>
  <c r="AA161" i="2"/>
  <c r="Z161" i="2"/>
  <c r="Y161" i="2"/>
  <c r="X161" i="2"/>
  <c r="P161" i="2"/>
  <c r="M161" i="2"/>
  <c r="AA101" i="2"/>
  <c r="Z101" i="2"/>
  <c r="Y101" i="2"/>
  <c r="X101" i="2"/>
  <c r="P101" i="2"/>
  <c r="M101" i="2"/>
  <c r="AA100" i="2"/>
  <c r="Z100" i="2"/>
  <c r="Y100" i="2"/>
  <c r="X100" i="2"/>
  <c r="P100" i="2"/>
  <c r="M100" i="2"/>
  <c r="AA122" i="2"/>
  <c r="Z122" i="2"/>
  <c r="Y122" i="2"/>
  <c r="X122" i="2"/>
  <c r="P122" i="2"/>
  <c r="M122" i="2"/>
  <c r="AA160" i="2"/>
  <c r="Z160" i="2"/>
  <c r="Y160" i="2"/>
  <c r="X160" i="2"/>
  <c r="P160" i="2"/>
  <c r="M160" i="2"/>
  <c r="AA79" i="2"/>
  <c r="Z79" i="2"/>
  <c r="Y79" i="2"/>
  <c r="X79" i="2"/>
  <c r="P79" i="2"/>
  <c r="M79" i="2"/>
  <c r="AA121" i="2"/>
  <c r="Z121" i="2"/>
  <c r="Y121" i="2"/>
  <c r="X121" i="2"/>
  <c r="P121" i="2"/>
  <c r="M121" i="2"/>
  <c r="AA144" i="2"/>
  <c r="Z144" i="2"/>
  <c r="Y144" i="2"/>
  <c r="X144" i="2"/>
  <c r="P144" i="2"/>
  <c r="M144" i="2"/>
  <c r="AA120" i="2"/>
  <c r="Z120" i="2"/>
  <c r="Y120" i="2"/>
  <c r="X120" i="2"/>
  <c r="P120" i="2"/>
  <c r="M120" i="2"/>
  <c r="AA143" i="2"/>
  <c r="Z143" i="2"/>
  <c r="Y143" i="2"/>
  <c r="X143" i="2"/>
  <c r="P143" i="2"/>
  <c r="M143" i="2"/>
  <c r="AA159" i="2"/>
  <c r="Z159" i="2"/>
  <c r="Y159" i="2"/>
  <c r="X159" i="2"/>
  <c r="P159" i="2"/>
  <c r="M159" i="2"/>
  <c r="AA142" i="2"/>
  <c r="Z142" i="2"/>
  <c r="Y142" i="2"/>
  <c r="X142" i="2"/>
  <c r="P142" i="2"/>
  <c r="M142" i="2"/>
  <c r="AA141" i="2"/>
  <c r="Z141" i="2"/>
  <c r="Y141" i="2"/>
  <c r="X141" i="2"/>
  <c r="P141" i="2"/>
  <c r="M141" i="2"/>
  <c r="AA99" i="2"/>
  <c r="Z99" i="2"/>
  <c r="Y99" i="2"/>
  <c r="X99" i="2"/>
  <c r="P99" i="2"/>
  <c r="M99" i="2"/>
  <c r="AA158" i="2"/>
  <c r="Z158" i="2"/>
  <c r="Y158" i="2"/>
  <c r="X158" i="2"/>
  <c r="P158" i="2"/>
  <c r="M158" i="2"/>
  <c r="AA60" i="2"/>
  <c r="Z60" i="2"/>
  <c r="Y60" i="2"/>
  <c r="X60" i="2"/>
  <c r="P60" i="2"/>
  <c r="M60" i="2"/>
  <c r="AA98" i="2"/>
  <c r="Z98" i="2"/>
  <c r="Y98" i="2"/>
  <c r="X98" i="2"/>
  <c r="P98" i="2"/>
  <c r="M98" i="2"/>
  <c r="AA97" i="2"/>
  <c r="Z97" i="2"/>
  <c r="Y97" i="2"/>
  <c r="X97" i="2"/>
  <c r="P97" i="2"/>
  <c r="M97" i="2"/>
  <c r="AA59" i="2"/>
  <c r="Z59" i="2"/>
  <c r="Y59" i="2"/>
  <c r="X59" i="2"/>
  <c r="P59" i="2"/>
  <c r="M59" i="2"/>
  <c r="AA140" i="2"/>
  <c r="Z140" i="2"/>
  <c r="Y140" i="2"/>
  <c r="X140" i="2"/>
  <c r="P140" i="2"/>
  <c r="M140" i="2"/>
  <c r="AA139" i="2"/>
  <c r="Z139" i="2"/>
  <c r="Y139" i="2"/>
  <c r="X139" i="2"/>
  <c r="P139" i="2"/>
  <c r="M139" i="2"/>
  <c r="AA119" i="2"/>
  <c r="Z119" i="2"/>
  <c r="Y119" i="2"/>
  <c r="X119" i="2"/>
  <c r="P119" i="2"/>
  <c r="M119" i="2"/>
  <c r="AA58" i="2"/>
  <c r="Z58" i="2"/>
  <c r="Y58" i="2"/>
  <c r="X58" i="2"/>
  <c r="P58" i="2"/>
  <c r="M58" i="2"/>
  <c r="AA138" i="2"/>
  <c r="Z138" i="2"/>
  <c r="Y138" i="2"/>
  <c r="X138" i="2"/>
  <c r="P138" i="2"/>
  <c r="M138" i="2"/>
  <c r="AA137" i="2"/>
  <c r="Z137" i="2"/>
  <c r="Y137" i="2"/>
  <c r="X137" i="2"/>
  <c r="P137" i="2"/>
  <c r="M137" i="2"/>
  <c r="AA96" i="2"/>
  <c r="Z96" i="2"/>
  <c r="Y96" i="2"/>
  <c r="X96" i="2"/>
  <c r="P96" i="2"/>
  <c r="M96" i="2"/>
  <c r="AA95" i="2"/>
  <c r="Z95" i="2"/>
  <c r="Y95" i="2"/>
  <c r="X95" i="2"/>
  <c r="P95" i="2"/>
  <c r="M95" i="2"/>
  <c r="AA118" i="2"/>
  <c r="Z118" i="2"/>
  <c r="Y118" i="2"/>
  <c r="X118" i="2"/>
  <c r="P118" i="2"/>
  <c r="M118" i="2"/>
  <c r="AA94" i="2"/>
  <c r="Z94" i="2"/>
  <c r="Y94" i="2"/>
  <c r="X94" i="2"/>
  <c r="P94" i="2"/>
  <c r="M94" i="2"/>
  <c r="AA78" i="2"/>
  <c r="Z78" i="2"/>
  <c r="Y78" i="2"/>
  <c r="X78" i="2"/>
  <c r="P78" i="2"/>
  <c r="M78" i="2"/>
  <c r="AA117" i="2"/>
  <c r="Z117" i="2"/>
  <c r="Y117" i="2"/>
  <c r="X117" i="2"/>
  <c r="P117" i="2"/>
  <c r="M117" i="2"/>
  <c r="AA116" i="2"/>
  <c r="Z116" i="2"/>
  <c r="Y116" i="2"/>
  <c r="X116" i="2"/>
  <c r="P116" i="2"/>
  <c r="M116" i="2"/>
  <c r="AA93" i="2"/>
  <c r="Z93" i="2"/>
  <c r="Y93" i="2"/>
  <c r="X93" i="2"/>
  <c r="P93" i="2"/>
  <c r="M93" i="2"/>
  <c r="AA57" i="2"/>
  <c r="Z57" i="2"/>
  <c r="Y57" i="2"/>
  <c r="X57" i="2"/>
  <c r="P57" i="2"/>
  <c r="M57" i="2"/>
  <c r="AA157" i="2"/>
  <c r="Z157" i="2"/>
  <c r="Y157" i="2"/>
  <c r="X157" i="2"/>
  <c r="P157" i="2"/>
  <c r="M157" i="2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8" i="1"/>
  <c r="Q162" i="1"/>
  <c r="R162" i="1"/>
  <c r="S162" i="1"/>
  <c r="T162" i="1"/>
  <c r="U162" i="1"/>
  <c r="V162" i="1"/>
  <c r="W162" i="1"/>
  <c r="O162" i="1"/>
  <c r="N162" i="1"/>
  <c r="K162" i="1"/>
  <c r="L162" i="1"/>
  <c r="E162" i="1"/>
  <c r="F162" i="1"/>
  <c r="G162" i="1"/>
  <c r="H162" i="1"/>
  <c r="I162" i="1"/>
  <c r="J162" i="1"/>
  <c r="M162" i="1" s="1"/>
  <c r="D162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8" i="1"/>
  <c r="P24" i="1"/>
  <c r="P20" i="1"/>
  <c r="P9" i="1"/>
  <c r="P37" i="1"/>
  <c r="P13" i="1"/>
  <c r="P14" i="1"/>
  <c r="P16" i="1"/>
  <c r="P41" i="1"/>
  <c r="P26" i="1"/>
  <c r="P29" i="1"/>
  <c r="P40" i="1"/>
  <c r="P17" i="1"/>
  <c r="P25" i="1"/>
  <c r="P10" i="1"/>
  <c r="P34" i="1"/>
  <c r="P11" i="1"/>
  <c r="P12" i="1"/>
  <c r="P21" i="1"/>
  <c r="P39" i="1"/>
  <c r="P36" i="1"/>
  <c r="P15" i="1"/>
  <c r="P23" i="1"/>
  <c r="P33" i="1"/>
  <c r="P22" i="1"/>
  <c r="P35" i="1"/>
  <c r="P18" i="1"/>
  <c r="P30" i="1"/>
  <c r="P19" i="1"/>
  <c r="P31" i="1"/>
  <c r="P32" i="1"/>
  <c r="P8" i="1"/>
  <c r="P38" i="1"/>
  <c r="P28" i="1"/>
  <c r="P45" i="1"/>
  <c r="P48" i="1"/>
  <c r="P49" i="1"/>
  <c r="P46" i="1"/>
  <c r="P44" i="1"/>
  <c r="P50" i="1"/>
  <c r="P47" i="1"/>
  <c r="P42" i="1"/>
  <c r="P43" i="1"/>
  <c r="P51" i="1"/>
  <c r="P57" i="1"/>
  <c r="P56" i="1"/>
  <c r="P52" i="1"/>
  <c r="P53" i="1"/>
  <c r="P54" i="1"/>
  <c r="P55" i="1"/>
  <c r="P64" i="1"/>
  <c r="P60" i="1"/>
  <c r="P63" i="1"/>
  <c r="P61" i="1"/>
  <c r="P58" i="1"/>
  <c r="P62" i="1"/>
  <c r="P59" i="1"/>
  <c r="P65" i="1"/>
  <c r="P67" i="1"/>
  <c r="P66" i="1"/>
  <c r="P68" i="1"/>
  <c r="P69" i="1"/>
  <c r="P76" i="1"/>
  <c r="P71" i="1"/>
  <c r="P74" i="1"/>
  <c r="P73" i="1"/>
  <c r="P75" i="1"/>
  <c r="P72" i="1"/>
  <c r="P70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4" i="1"/>
  <c r="P95" i="1"/>
  <c r="P93" i="1"/>
  <c r="P96" i="1"/>
  <c r="P97" i="1"/>
  <c r="P98" i="1"/>
  <c r="P99" i="1"/>
  <c r="P100" i="1"/>
  <c r="P101" i="1"/>
  <c r="P102" i="1"/>
  <c r="P104" i="1"/>
  <c r="P105" i="1"/>
  <c r="P103" i="1"/>
  <c r="P106" i="1"/>
  <c r="P107" i="1"/>
  <c r="P108" i="1"/>
  <c r="P109" i="1"/>
  <c r="P115" i="1"/>
  <c r="P112" i="1"/>
  <c r="P116" i="1"/>
  <c r="P114" i="1"/>
  <c r="P111" i="1"/>
  <c r="P113" i="1"/>
  <c r="P110" i="1"/>
  <c r="P118" i="1"/>
  <c r="P119" i="1"/>
  <c r="P117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4" i="1"/>
  <c r="P133" i="1"/>
  <c r="P135" i="1"/>
  <c r="P136" i="1"/>
  <c r="P137" i="1"/>
  <c r="P138" i="1"/>
  <c r="P139" i="1"/>
  <c r="P140" i="1"/>
  <c r="P142" i="1"/>
  <c r="P141" i="1"/>
  <c r="P144" i="1"/>
  <c r="P143" i="1"/>
  <c r="P145" i="1"/>
  <c r="P146" i="1"/>
  <c r="P148" i="1"/>
  <c r="P147" i="1"/>
  <c r="P149" i="1"/>
  <c r="P150" i="1"/>
  <c r="P151" i="1"/>
  <c r="P153" i="1"/>
  <c r="P152" i="1"/>
  <c r="P154" i="1"/>
  <c r="P155" i="1"/>
  <c r="P156" i="1"/>
  <c r="P157" i="1"/>
  <c r="P158" i="1"/>
  <c r="P159" i="1"/>
  <c r="P160" i="1"/>
  <c r="P161" i="1"/>
  <c r="P27" i="1"/>
  <c r="M24" i="1"/>
  <c r="M20" i="1"/>
  <c r="M9" i="1"/>
  <c r="M37" i="1"/>
  <c r="M13" i="1"/>
  <c r="M14" i="1"/>
  <c r="M16" i="1"/>
  <c r="M41" i="1"/>
  <c r="M26" i="1"/>
  <c r="M29" i="1"/>
  <c r="M40" i="1"/>
  <c r="M17" i="1"/>
  <c r="M25" i="1"/>
  <c r="M10" i="1"/>
  <c r="M34" i="1"/>
  <c r="M11" i="1"/>
  <c r="M12" i="1"/>
  <c r="M21" i="1"/>
  <c r="M39" i="1"/>
  <c r="M36" i="1"/>
  <c r="M15" i="1"/>
  <c r="M23" i="1"/>
  <c r="M33" i="1"/>
  <c r="M22" i="1"/>
  <c r="M35" i="1"/>
  <c r="M18" i="1"/>
  <c r="M30" i="1"/>
  <c r="M19" i="1"/>
  <c r="M31" i="1"/>
  <c r="M32" i="1"/>
  <c r="M8" i="1"/>
  <c r="M38" i="1"/>
  <c r="M28" i="1"/>
  <c r="M45" i="1"/>
  <c r="M48" i="1"/>
  <c r="M49" i="1"/>
  <c r="M46" i="1"/>
  <c r="M44" i="1"/>
  <c r="M50" i="1"/>
  <c r="M47" i="1"/>
  <c r="M42" i="1"/>
  <c r="M43" i="1"/>
  <c r="M51" i="1"/>
  <c r="M57" i="1"/>
  <c r="M56" i="1"/>
  <c r="M52" i="1"/>
  <c r="M53" i="1"/>
  <c r="M54" i="1"/>
  <c r="M55" i="1"/>
  <c r="M64" i="1"/>
  <c r="M60" i="1"/>
  <c r="M63" i="1"/>
  <c r="M61" i="1"/>
  <c r="M58" i="1"/>
  <c r="M62" i="1"/>
  <c r="M59" i="1"/>
  <c r="M65" i="1"/>
  <c r="M67" i="1"/>
  <c r="M66" i="1"/>
  <c r="M68" i="1"/>
  <c r="M69" i="1"/>
  <c r="M76" i="1"/>
  <c r="M71" i="1"/>
  <c r="M74" i="1"/>
  <c r="M73" i="1"/>
  <c r="M75" i="1"/>
  <c r="M72" i="1"/>
  <c r="M70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4" i="1"/>
  <c r="M95" i="1"/>
  <c r="M93" i="1"/>
  <c r="M96" i="1"/>
  <c r="M97" i="1"/>
  <c r="M98" i="1"/>
  <c r="M99" i="1"/>
  <c r="M100" i="1"/>
  <c r="M101" i="1"/>
  <c r="M102" i="1"/>
  <c r="M104" i="1"/>
  <c r="M105" i="1"/>
  <c r="M103" i="1"/>
  <c r="M106" i="1"/>
  <c r="M107" i="1"/>
  <c r="M108" i="1"/>
  <c r="M109" i="1"/>
  <c r="M115" i="1"/>
  <c r="M112" i="1"/>
  <c r="M116" i="1"/>
  <c r="M114" i="1"/>
  <c r="M111" i="1"/>
  <c r="M113" i="1"/>
  <c r="M110" i="1"/>
  <c r="M118" i="1"/>
  <c r="M119" i="1"/>
  <c r="M117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33" i="1"/>
  <c r="M135" i="1"/>
  <c r="M136" i="1"/>
  <c r="M137" i="1"/>
  <c r="M138" i="1"/>
  <c r="M139" i="1"/>
  <c r="M140" i="1"/>
  <c r="M142" i="1"/>
  <c r="M141" i="1"/>
  <c r="M144" i="1"/>
  <c r="M143" i="1"/>
  <c r="M145" i="1"/>
  <c r="M146" i="1"/>
  <c r="M148" i="1"/>
  <c r="M147" i="1"/>
  <c r="M149" i="1"/>
  <c r="M150" i="1"/>
  <c r="M151" i="1"/>
  <c r="M153" i="1"/>
  <c r="M152" i="1"/>
  <c r="M154" i="1"/>
  <c r="M155" i="1"/>
  <c r="M156" i="1"/>
  <c r="M157" i="1"/>
  <c r="M158" i="1"/>
  <c r="M159" i="1"/>
  <c r="M160" i="1"/>
  <c r="M161" i="1"/>
  <c r="M27" i="1"/>
  <c r="Z156" i="2" l="1"/>
  <c r="M170" i="2"/>
  <c r="Y170" i="2"/>
  <c r="V37" i="4"/>
  <c r="AA34" i="4"/>
  <c r="H37" i="4"/>
  <c r="M11" i="4"/>
  <c r="M30" i="4"/>
  <c r="Y34" i="4"/>
  <c r="F37" i="4"/>
  <c r="X34" i="4"/>
  <c r="Z34" i="4"/>
  <c r="Y156" i="2"/>
  <c r="AA156" i="2"/>
  <c r="Y77" i="2"/>
  <c r="AA77" i="2"/>
  <c r="M92" i="2"/>
  <c r="Y115" i="2"/>
  <c r="AA115" i="2"/>
  <c r="Z77" i="2"/>
  <c r="Z115" i="2"/>
  <c r="P56" i="2"/>
  <c r="P92" i="2"/>
  <c r="Z92" i="2"/>
  <c r="P136" i="2"/>
  <c r="M136" i="2"/>
  <c r="Z136" i="2"/>
  <c r="K171" i="2"/>
  <c r="G171" i="2"/>
  <c r="Q171" i="2"/>
  <c r="Y92" i="2"/>
  <c r="AA92" i="2"/>
  <c r="M115" i="2"/>
  <c r="Y136" i="2"/>
  <c r="AA136" i="2"/>
  <c r="J37" i="4"/>
  <c r="AA21" i="4"/>
  <c r="D37" i="4"/>
  <c r="U171" i="2"/>
  <c r="P11" i="4"/>
  <c r="Z11" i="4"/>
  <c r="L37" i="4"/>
  <c r="M34" i="4"/>
  <c r="G37" i="4"/>
  <c r="Y11" i="4"/>
  <c r="AA11" i="4"/>
  <c r="T37" i="4"/>
  <c r="Y30" i="4"/>
  <c r="AA30" i="4"/>
  <c r="K37" i="4"/>
  <c r="M21" i="4"/>
  <c r="O37" i="4"/>
  <c r="U37" i="4"/>
  <c r="X30" i="4"/>
  <c r="Y21" i="4"/>
  <c r="W37" i="4"/>
  <c r="S37" i="4"/>
  <c r="R37" i="4"/>
  <c r="E37" i="4"/>
  <c r="I37" i="4"/>
  <c r="N37" i="4"/>
  <c r="P21" i="4"/>
  <c r="Z21" i="4"/>
  <c r="AA34" i="2"/>
  <c r="T171" i="2"/>
  <c r="P30" i="4"/>
  <c r="Z30" i="4"/>
  <c r="Z56" i="2"/>
  <c r="Y56" i="2"/>
  <c r="S171" i="2"/>
  <c r="J171" i="2"/>
  <c r="F171" i="2"/>
  <c r="E171" i="2"/>
  <c r="I171" i="2"/>
  <c r="N171" i="2"/>
  <c r="R171" i="2"/>
  <c r="AA56" i="2"/>
  <c r="D171" i="2"/>
  <c r="W171" i="2"/>
  <c r="M56" i="2"/>
  <c r="L171" i="2"/>
  <c r="H171" i="2"/>
  <c r="O171" i="2"/>
  <c r="W166" i="1"/>
  <c r="AA162" i="1"/>
  <c r="P162" i="1"/>
  <c r="Y162" i="1"/>
  <c r="Z162" i="1"/>
  <c r="X11" i="4"/>
  <c r="X21" i="4"/>
  <c r="X162" i="1"/>
  <c r="X56" i="2"/>
  <c r="Z170" i="2"/>
  <c r="AA170" i="2"/>
  <c r="V171" i="2"/>
  <c r="X77" i="2"/>
  <c r="X92" i="2"/>
  <c r="X115" i="2"/>
  <c r="X136" i="2"/>
  <c r="X156" i="2"/>
  <c r="P170" i="2"/>
  <c r="X170" i="2"/>
  <c r="M77" i="2"/>
  <c r="P77" i="2"/>
  <c r="Y34" i="2"/>
  <c r="Y14" i="2"/>
  <c r="P34" i="2"/>
  <c r="M34" i="2"/>
  <c r="Z34" i="2"/>
  <c r="X34" i="2"/>
  <c r="P14" i="2"/>
  <c r="X14" i="2"/>
  <c r="M14" i="2"/>
  <c r="Z14" i="2"/>
  <c r="AA14" i="2"/>
  <c r="P37" i="4" l="1"/>
  <c r="Y37" i="4"/>
  <c r="M37" i="4"/>
  <c r="M171" i="2"/>
  <c r="X37" i="4"/>
  <c r="AA37" i="4"/>
  <c r="Z37" i="4"/>
  <c r="P171" i="2"/>
  <c r="Z171" i="2"/>
  <c r="X171" i="2"/>
  <c r="Y171" i="2"/>
  <c r="AA171" i="2"/>
  <c r="W175" i="2"/>
</calcChain>
</file>

<file path=xl/sharedStrings.xml><?xml version="1.0" encoding="utf-8"?>
<sst xmlns="http://schemas.openxmlformats.org/spreadsheetml/2006/main" count="1294" uniqueCount="278">
  <si>
    <t>Eingöngu grunnskólar reknir af sveitarfélögum. Sérskólar ekki meðtaldir.</t>
  </si>
  <si>
    <t>Tölur í þús. kr.</t>
  </si>
  <si>
    <t>*Stjórnendur og sérkennarar ekki meðtaldir.</t>
  </si>
  <si>
    <t xml:space="preserve">Rekstrarár 2019.  </t>
  </si>
  <si>
    <t>Stærð skóla</t>
  </si>
  <si>
    <t>Sveitarfélag</t>
  </si>
  <si>
    <t>Grunnskóli</t>
  </si>
  <si>
    <t>Fjöldi nemenda</t>
  </si>
  <si>
    <t>Skólastjóri (stg)</t>
  </si>
  <si>
    <t>Aðstoðar-
skólastjóri (stg)</t>
  </si>
  <si>
    <t>Kennarar (stg)</t>
  </si>
  <si>
    <t>Deildarstjórar (stg)</t>
  </si>
  <si>
    <t>Sér-
kennarar (stg)</t>
  </si>
  <si>
    <t>Stg. Kenn. með réttindi</t>
  </si>
  <si>
    <t>Stg. Kenn. án réttinda</t>
  </si>
  <si>
    <t>Stg. alls við kennslu</t>
  </si>
  <si>
    <t>% grunnskólakennara</t>
  </si>
  <si>
    <t>Aðrir starfsmenn (stg)</t>
  </si>
  <si>
    <t>Stöðugildi alls</t>
  </si>
  <si>
    <r>
      <t>Nem/stg kennara</t>
    </r>
    <r>
      <rPr>
        <b/>
        <sz val="11"/>
        <color theme="1"/>
        <rFont val="Calibri"/>
        <family val="2"/>
      </rPr>
      <t>*</t>
    </r>
  </si>
  <si>
    <t>Tekjur</t>
  </si>
  <si>
    <t>Laun og launatengd gjöld</t>
  </si>
  <si>
    <t>Annar rekstrarkostnaður (meðtalin innri leiga og skólaakstur)</t>
  </si>
  <si>
    <t xml:space="preserve"> 3410 Innri húsaleiga (Eignasjóður)</t>
  </si>
  <si>
    <t>3130 Skólaakstur</t>
  </si>
  <si>
    <t>Brúttó rekstrarkostn (mínus innri leiga og skólaakstur)/nem</t>
  </si>
  <si>
    <t>Nettó rekstrarkostn (mínus innri leiga og skólaakstur/nem</t>
  </si>
  <si>
    <t>Launakostn/
nem</t>
  </si>
  <si>
    <t>Row Labels</t>
  </si>
  <si>
    <t>0000 Reykjavíkurborg</t>
  </si>
  <si>
    <t>Árbæjarskóli</t>
  </si>
  <si>
    <t>Ártúnsskóli</t>
  </si>
  <si>
    <t>Austurbæjarskóli</t>
  </si>
  <si>
    <t>Breiðagerðisskóli</t>
  </si>
  <si>
    <t>Breiðholtsskóli</t>
  </si>
  <si>
    <t>Dalskóli</t>
  </si>
  <si>
    <t>Fellaskóli</t>
  </si>
  <si>
    <t>Foldaskóli</t>
  </si>
  <si>
    <t>Fossvogsskóli</t>
  </si>
  <si>
    <t>Grandaskóli</t>
  </si>
  <si>
    <t>Háaleitisskóli Rvk</t>
  </si>
  <si>
    <t>Hagaskóli</t>
  </si>
  <si>
    <t>Hamraskóli</t>
  </si>
  <si>
    <t>Háteigsskóli</t>
  </si>
  <si>
    <t>Hlíðaskóli</t>
  </si>
  <si>
    <t>Hólabrekkuskóli</t>
  </si>
  <si>
    <t>Húsaskóli</t>
  </si>
  <si>
    <t>Ingunnarskóli</t>
  </si>
  <si>
    <t>Kelduskóli</t>
  </si>
  <si>
    <t>Klébergsskóli</t>
  </si>
  <si>
    <t>Langholtsskóli</t>
  </si>
  <si>
    <t>Laugalækjarskóli</t>
  </si>
  <si>
    <t>Laugarnesskóli</t>
  </si>
  <si>
    <t>Melaskóli</t>
  </si>
  <si>
    <t>Norðlingaskóli</t>
  </si>
  <si>
    <t>Ölduselsskóli</t>
  </si>
  <si>
    <t>Réttarholtsskóli</t>
  </si>
  <si>
    <t>Rimaskóli</t>
  </si>
  <si>
    <t>Sæmundarskóli</t>
  </si>
  <si>
    <t>Selásskóli</t>
  </si>
  <si>
    <t>Seljaskóli</t>
  </si>
  <si>
    <t>Vættaskóli</t>
  </si>
  <si>
    <t>Vesturbæjarskóli</t>
  </si>
  <si>
    <t>Vogaskóli</t>
  </si>
  <si>
    <t>1000 Kópavogsbær</t>
  </si>
  <si>
    <t>Álfhólsskóli</t>
  </si>
  <si>
    <t>Hörðuvallaskóli</t>
  </si>
  <si>
    <t>Kársnesskóli</t>
  </si>
  <si>
    <t>Kópavogsskóli</t>
  </si>
  <si>
    <t>Lindaskóli</t>
  </si>
  <si>
    <t>Smáraskóli</t>
  </si>
  <si>
    <t>Snælandsskóli</t>
  </si>
  <si>
    <t>Vatnsendaskóli</t>
  </si>
  <si>
    <t>1100 Seltjarnarneskaupstaður</t>
  </si>
  <si>
    <t>Grunnskóli Seltjarnarness</t>
  </si>
  <si>
    <t>1300 Garðabær</t>
  </si>
  <si>
    <t>Álftanesskóli</t>
  </si>
  <si>
    <t>Flataskóli</t>
  </si>
  <si>
    <t>Garðaskóli</t>
  </si>
  <si>
    <t>Hofsstaðaskóli</t>
  </si>
  <si>
    <t>Sjálandsskóli</t>
  </si>
  <si>
    <t>Urriðaholtsskóli</t>
  </si>
  <si>
    <t>1400 Hafnarfjarðarkaupstaður</t>
  </si>
  <si>
    <t>Áslandsskóli</t>
  </si>
  <si>
    <t>Hraunvallaskóli</t>
  </si>
  <si>
    <t>Hvaleyrarskóli</t>
  </si>
  <si>
    <t>Lækjarskóli</t>
  </si>
  <si>
    <t>Öldutúnsskóli</t>
  </si>
  <si>
    <t>Setbergsskóli</t>
  </si>
  <si>
    <t>Skarðshlíðarskóli</t>
  </si>
  <si>
    <t>Víðistaðaskóli</t>
  </si>
  <si>
    <t>1604 Mosfellsbær</t>
  </si>
  <si>
    <t>Helgafellsskóli</t>
  </si>
  <si>
    <t>Krikaskóli</t>
  </si>
  <si>
    <t>Lágafellsskóli</t>
  </si>
  <si>
    <t>Varmárskóli</t>
  </si>
  <si>
    <t>2000 Reykjanesbær</t>
  </si>
  <si>
    <t>Akurskóli</t>
  </si>
  <si>
    <t>Háaleitisskóli - Ásbrú</t>
  </si>
  <si>
    <t>Heiðarskóli</t>
  </si>
  <si>
    <t>Holtaskóli</t>
  </si>
  <si>
    <t>Myllubakkaskóli</t>
  </si>
  <si>
    <t>Njarðvíkurskóli</t>
  </si>
  <si>
    <t>Stapaskóli</t>
  </si>
  <si>
    <t>2300 Grindavíkurbær</t>
  </si>
  <si>
    <t>Grunnskólinn í Grindavík</t>
  </si>
  <si>
    <t>2506 Sveitarfélagið Vogar</t>
  </si>
  <si>
    <t>Stóru-Vogaskóli</t>
  </si>
  <si>
    <t>2510 Suðurnesjabær</t>
  </si>
  <si>
    <t>Gerðaskóli</t>
  </si>
  <si>
    <t>Grunnskólinn í Sandgerði</t>
  </si>
  <si>
    <t>3000 Akraneskaupstaður</t>
  </si>
  <si>
    <t>Brekkubæjarskóli</t>
  </si>
  <si>
    <t>Grundaskóli</t>
  </si>
  <si>
    <t>3511 Hvalfjarðarsveit</t>
  </si>
  <si>
    <t>3609 Borgarbyggð</t>
  </si>
  <si>
    <t>Grunnskóli Borgarfjarðar</t>
  </si>
  <si>
    <t>Grunnskólinn í Borgarnesi</t>
  </si>
  <si>
    <t>3709 Grundarfjarðarbær</t>
  </si>
  <si>
    <t>Grunnskólinn í Grundarfirði</t>
  </si>
  <si>
    <t>3711 Stykkishólmsbær</t>
  </si>
  <si>
    <t>Grunnskólinn í Stykkishólmi</t>
  </si>
  <si>
    <t>3713 Eyja- og Miklaholtshreppur</t>
  </si>
  <si>
    <t>Laugargerðisskóli</t>
  </si>
  <si>
    <t>3714 Snæfellsbær</t>
  </si>
  <si>
    <t>Grunnskóli Snæfellsbæjar</t>
  </si>
  <si>
    <t>3811 Dalabyggð</t>
  </si>
  <si>
    <t>Auðarskóli - Grunnskólinn í Búðardal</t>
  </si>
  <si>
    <t>4100 Bolungarvíkurkaupstaður</t>
  </si>
  <si>
    <t>Grunnskóli Bolungarvíkur</t>
  </si>
  <si>
    <t>4200 Ísafjarðarbær</t>
  </si>
  <si>
    <t>Grunnskóli Önundarfjarðar</t>
  </si>
  <si>
    <t>Grunnskólinn á Ísafirði</t>
  </si>
  <si>
    <t>Grunnskólinn á Þingeyri</t>
  </si>
  <si>
    <t>Suðureyrarskóli</t>
  </si>
  <si>
    <t>4502 Reykhólahreppur</t>
  </si>
  <si>
    <t>Reykhólaskóli</t>
  </si>
  <si>
    <t>4604 Tálknafjarðarhreppur</t>
  </si>
  <si>
    <t>Grunnskólinn á Tálknafirði</t>
  </si>
  <si>
    <t>4607 Vesturbyggð</t>
  </si>
  <si>
    <t>Bíldudalsskóli</t>
  </si>
  <si>
    <t>Patreksskóli</t>
  </si>
  <si>
    <t>4803 Súðavíkurhreppur</t>
  </si>
  <si>
    <t>Grunnskólinn í Súðavík</t>
  </si>
  <si>
    <t>4902 Kaldrananeshreppur</t>
  </si>
  <si>
    <t>Grunnskólinn á Drangsnesi</t>
  </si>
  <si>
    <t>4911 Strandabyggð</t>
  </si>
  <si>
    <t>Grunnskólinn á Hólmavík</t>
  </si>
  <si>
    <t>5200 Sveitarfélagið Skagafjörður</t>
  </si>
  <si>
    <t>Árskóli</t>
  </si>
  <si>
    <t>Grunnskólinn Austan vatna</t>
  </si>
  <si>
    <t>Varmahlíðarskóli</t>
  </si>
  <si>
    <t>5508 Húnaþing vestra</t>
  </si>
  <si>
    <t>Grunnskóli Húnaþings vestra</t>
  </si>
  <si>
    <t xml:space="preserve">5604 Blönduósbær </t>
  </si>
  <si>
    <t>Blönduskóli</t>
  </si>
  <si>
    <t>5609 Sveitarfélagið Skagaströnd</t>
  </si>
  <si>
    <t>Höfðaskóli</t>
  </si>
  <si>
    <t>5612 Húnavatnshreppur</t>
  </si>
  <si>
    <t>Húnavallaskóli</t>
  </si>
  <si>
    <t>6000 Akureyrarkaupstaður</t>
  </si>
  <si>
    <t>Brekkuskóli</t>
  </si>
  <si>
    <t>Giljaskóli</t>
  </si>
  <si>
    <t>Glerárskóli</t>
  </si>
  <si>
    <t>Lundarskóli</t>
  </si>
  <si>
    <t>Naustaskóli</t>
  </si>
  <si>
    <t>Oddeyrarskóli</t>
  </si>
  <si>
    <t>Síðuskóli</t>
  </si>
  <si>
    <t>6100 Norðurþing</t>
  </si>
  <si>
    <t>Borgarhólsskóli</t>
  </si>
  <si>
    <t>Grunnskólinn á Raufarhöfn</t>
  </si>
  <si>
    <t>Öxarfjarðarskóli</t>
  </si>
  <si>
    <t>6250 Fjallabyggð</t>
  </si>
  <si>
    <t>Grunnskóli Fjallabyggðar</t>
  </si>
  <si>
    <t>6400 Dalvíkurbyggð</t>
  </si>
  <si>
    <t>Árskógarskóli</t>
  </si>
  <si>
    <t>Dalvíkurskóli</t>
  </si>
  <si>
    <t>6513 Eyjafjarðarsveit</t>
  </si>
  <si>
    <t>Hrafnagilsskóli</t>
  </si>
  <si>
    <t>6515 Hörgársveit</t>
  </si>
  <si>
    <t>Þelamerkurskóli</t>
  </si>
  <si>
    <t>6601 Svalbarðsstrandarhreppur</t>
  </si>
  <si>
    <t>Valsárskóli</t>
  </si>
  <si>
    <t>6602 Grýtubakkahreppur</t>
  </si>
  <si>
    <t>Grenivíkurskóli</t>
  </si>
  <si>
    <t>6607 Skútustaðahreppur</t>
  </si>
  <si>
    <t>Grunnskólinn í Skútustaðahreppi - Reykjahlíðarskól</t>
  </si>
  <si>
    <t>6612 Þingeyjarsveit</t>
  </si>
  <si>
    <t>Stórutjarnaskóli</t>
  </si>
  <si>
    <t>Þingeyjarskóli</t>
  </si>
  <si>
    <t>6709 Langanesbyggð</t>
  </si>
  <si>
    <t>Grunnskólinn á Þórshöfn</t>
  </si>
  <si>
    <t>7000 Seyðisfjarðarkaupstaður</t>
  </si>
  <si>
    <t>Seyðisfjarðarskóli</t>
  </si>
  <si>
    <t>7300 Fjarðabyggð</t>
  </si>
  <si>
    <t>Breiðdals-og Stöðvarfjarðarskóli</t>
  </si>
  <si>
    <t>Eskifjarðarskóli</t>
  </si>
  <si>
    <t>Grunnskóli Fáskrúðsfjarðar</t>
  </si>
  <si>
    <t>Grunnskóli Reyðarfjarðar</t>
  </si>
  <si>
    <t>Nesskóli</t>
  </si>
  <si>
    <t>7502 Vopnafjarðarhreppur</t>
  </si>
  <si>
    <t>Vopnafjarðarskóli</t>
  </si>
  <si>
    <t>7509 Borgarfjarðarhreppur</t>
  </si>
  <si>
    <t>Grunnskóli Borgarfjarðar eystri</t>
  </si>
  <si>
    <t>7617 Djúpavogshreppur</t>
  </si>
  <si>
    <t>Grunnskólinn Djúpavogi</t>
  </si>
  <si>
    <t>7620 Fljótsdalshérað</t>
  </si>
  <si>
    <t>Brúarásskóli</t>
  </si>
  <si>
    <t>Egilsstaðaskóli</t>
  </si>
  <si>
    <t>7708 Sveitarfélagið Hornafjörður</t>
  </si>
  <si>
    <t>Grunnskóli Hornafjarðar</t>
  </si>
  <si>
    <t>Grunnskólinn í Hofgarði</t>
  </si>
  <si>
    <t>8000 Vestmannaeyjabær</t>
  </si>
  <si>
    <t>Grunnskóli Vestmannaeyja</t>
  </si>
  <si>
    <t>8200 Sveitarfélagið Árborg</t>
  </si>
  <si>
    <t>Barnask. á Eyrarb. og Stokkseyri</t>
  </si>
  <si>
    <t>Sunnulækjarskóli</t>
  </si>
  <si>
    <t>Vallaskóli</t>
  </si>
  <si>
    <t>8508 Mýrdalshreppur</t>
  </si>
  <si>
    <t>Víkurskóli - Mýrdalshreppi</t>
  </si>
  <si>
    <t>8509 Skaftárhreppur</t>
  </si>
  <si>
    <t>Kirkjubæjarskóli</t>
  </si>
  <si>
    <t>8613 Rangárþing eystra</t>
  </si>
  <si>
    <t>Hvolsskóli</t>
  </si>
  <si>
    <t>8614 Rangárþing ytra</t>
  </si>
  <si>
    <t>Grunnskólinn á Hellu</t>
  </si>
  <si>
    <t>Laugalandsskóli</t>
  </si>
  <si>
    <t>8710 Hrunamannahreppur</t>
  </si>
  <si>
    <t>Flúðaskóli</t>
  </si>
  <si>
    <t>8716 Hveragerðisbær</t>
  </si>
  <si>
    <t>Grunnskólinn í Hveragerði</t>
  </si>
  <si>
    <t>8717 Sveitarfélagið Ölfus</t>
  </si>
  <si>
    <t>Grunnskólinn í Þorlákshöfn</t>
  </si>
  <si>
    <t>8719 Grímsnes- og Grafningshreppur</t>
  </si>
  <si>
    <t>Kerhólsskóli</t>
  </si>
  <si>
    <t>8720 Skeiða- og Gnúpverjahreppur</t>
  </si>
  <si>
    <t>Þjórsárskóli</t>
  </si>
  <si>
    <t>8721 Bláskógabyggð</t>
  </si>
  <si>
    <t>Laugarvatnsskóli</t>
  </si>
  <si>
    <t>Reykholtsskóli</t>
  </si>
  <si>
    <t>8722 Flóahreppur</t>
  </si>
  <si>
    <t>Flóaskóli</t>
  </si>
  <si>
    <t>0 - 20</t>
  </si>
  <si>
    <t>21 - 50</t>
  </si>
  <si>
    <t>51 - 100</t>
  </si>
  <si>
    <t>101 - 200</t>
  </si>
  <si>
    <t>201 - 300</t>
  </si>
  <si>
    <t>301 - 400</t>
  </si>
  <si>
    <t>401 - 500</t>
  </si>
  <si>
    <t>501 - 600</t>
  </si>
  <si>
    <t>601 &gt;</t>
  </si>
  <si>
    <t>Salaskóli</t>
  </si>
  <si>
    <t>Samtals almennir grunnskólar sveitarfélaga</t>
  </si>
  <si>
    <t>Með innri leigu og skólaakstri</t>
  </si>
  <si>
    <t xml:space="preserve">Kostnaður (brúttó) </t>
  </si>
  <si>
    <t>Útgjöld (nettó)</t>
  </si>
  <si>
    <t>Brúttó Kostnaður/nem</t>
  </si>
  <si>
    <t>Innri leiga og skólaakstur ekki meðtalinn í dálkum Y og Z.</t>
  </si>
  <si>
    <t>Samtals skólar með 0-20 nemendur</t>
  </si>
  <si>
    <t>Samtals skólar með 21 - 50 nemendur</t>
  </si>
  <si>
    <t>Samtals skólar með 51 - 100 nemendur</t>
  </si>
  <si>
    <t>Samtals skólar með 101 - 200 nemendur</t>
  </si>
  <si>
    <t>Samtals skólar með 201 - 300 nemendur</t>
  </si>
  <si>
    <t>Samtals skólar með 301 - 400 nemendur</t>
  </si>
  <si>
    <t>Samtals skólar með 401 - 500 nemendur</t>
  </si>
  <si>
    <t>Samtals skólar með 501 - 600 nemendur</t>
  </si>
  <si>
    <t>Samtals skólar með yfir 600 nemendur</t>
  </si>
  <si>
    <t>Grand Total</t>
  </si>
  <si>
    <t>Sum of Brúttó Kostnaður/nem</t>
  </si>
  <si>
    <t>Sum of Brúttó rekstrarkostn (mínus innri leiga og skólaakstur)/nem</t>
  </si>
  <si>
    <t>Sum of Nettó rekstrarkostn (mínus innri leiga og skólaakstur/nem</t>
  </si>
  <si>
    <t>Sum of Launakostn/</t>
  </si>
  <si>
    <t>Samtals samreknir skólar með 0-20 nemendur</t>
  </si>
  <si>
    <t>Samtals samreknir almennir grunnskólar sveitarfélaga</t>
  </si>
  <si>
    <t>Samtals samreknir skólar með 21 - 50 nemendur</t>
  </si>
  <si>
    <t>Samtals samreknir skólar með 51 - 100 nemendur</t>
  </si>
  <si>
    <t>Samtals samreknir skólar með 101 - 200 nemendur</t>
  </si>
  <si>
    <t>Samtals samreknir skólar með 201 - 300 nemendur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</si>
</sst>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"/>
    </font>
    <font>
      <sz val="10"/>
      <color theme="9" tint="-0.499984740745262"/>
      <name val="Calibri 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3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9" fontId="1" fillId="0" borderId="0" xfId="0" applyNumberFormat="1" applyFont="1"/>
    <xf numFmtId="0" fontId="1" fillId="3" borderId="3" xfId="0" applyFont="1" applyFill="1" applyBorder="1"/>
    <xf numFmtId="0" fontId="1" fillId="0" borderId="3" xfId="0" applyFont="1" applyFill="1" applyBorder="1"/>
    <xf numFmtId="0" fontId="1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left"/>
    </xf>
    <xf numFmtId="0" fontId="0" fillId="0" borderId="6" xfId="0" applyBorder="1"/>
    <xf numFmtId="0" fontId="1" fillId="0" borderId="6" xfId="0" applyFont="1" applyBorder="1"/>
    <xf numFmtId="0" fontId="1" fillId="0" borderId="3" xfId="0" applyFont="1" applyBorder="1"/>
    <xf numFmtId="0" fontId="0" fillId="0" borderId="6" xfId="0" applyBorder="1" applyAlignment="1">
      <alignment horizontal="left" indent="1"/>
    </xf>
    <xf numFmtId="0" fontId="0" fillId="0" borderId="6" xfId="0" applyFill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165" fontId="0" fillId="0" borderId="6" xfId="0" applyNumberFormat="1" applyBorder="1"/>
    <xf numFmtId="165" fontId="1" fillId="0" borderId="6" xfId="0" applyNumberFormat="1" applyFont="1" applyBorder="1"/>
    <xf numFmtId="165" fontId="1" fillId="0" borderId="3" xfId="0" applyNumberFormat="1" applyFont="1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165" fontId="0" fillId="0" borderId="0" xfId="0" applyNumberFormat="1" applyBorder="1"/>
    <xf numFmtId="3" fontId="1" fillId="0" borderId="0" xfId="0" applyNumberFormat="1" applyFont="1" applyBorder="1"/>
    <xf numFmtId="165" fontId="1" fillId="0" borderId="0" xfId="0" applyNumberFormat="1" applyFont="1" applyBorder="1"/>
    <xf numFmtId="3" fontId="1" fillId="0" borderId="8" xfId="0" applyNumberFormat="1" applyFont="1" applyBorder="1"/>
    <xf numFmtId="165" fontId="1" fillId="0" borderId="8" xfId="0" applyNumberFormat="1" applyFont="1" applyBorder="1"/>
    <xf numFmtId="3" fontId="0" fillId="0" borderId="6" xfId="0" applyNumberFormat="1" applyBorder="1"/>
    <xf numFmtId="3" fontId="1" fillId="0" borderId="6" xfId="0" applyNumberFormat="1" applyFont="1" applyBorder="1"/>
    <xf numFmtId="3" fontId="1" fillId="0" borderId="3" xfId="0" applyNumberFormat="1" applyFont="1" applyBorder="1"/>
    <xf numFmtId="0" fontId="1" fillId="0" borderId="2" xfId="0" applyFont="1" applyBorder="1" applyAlignment="1">
      <alignment vertical="center" wrapText="1"/>
    </xf>
    <xf numFmtId="9" fontId="0" fillId="0" borderId="6" xfId="0" applyNumberFormat="1" applyBorder="1"/>
    <xf numFmtId="9" fontId="1" fillId="0" borderId="6" xfId="0" applyNumberFormat="1" applyFont="1" applyBorder="1"/>
    <xf numFmtId="9" fontId="1" fillId="0" borderId="3" xfId="0" applyNumberFormat="1" applyFont="1" applyBorder="1"/>
    <xf numFmtId="0" fontId="0" fillId="3" borderId="6" xfId="0" applyFill="1" applyBorder="1"/>
    <xf numFmtId="0" fontId="0" fillId="3" borderId="0" xfId="0" applyFill="1" applyBorder="1" applyAlignment="1">
      <alignment horizontal="left"/>
    </xf>
    <xf numFmtId="0" fontId="0" fillId="3" borderId="6" xfId="0" applyFill="1" applyBorder="1" applyAlignment="1">
      <alignment horizontal="left" indent="1"/>
    </xf>
    <xf numFmtId="3" fontId="0" fillId="3" borderId="0" xfId="0" applyNumberFormat="1" applyFill="1" applyBorder="1"/>
    <xf numFmtId="165" fontId="0" fillId="3" borderId="6" xfId="0" applyNumberFormat="1" applyFill="1" applyBorder="1"/>
    <xf numFmtId="165" fontId="0" fillId="3" borderId="0" xfId="0" applyNumberFormat="1" applyFill="1" applyBorder="1"/>
    <xf numFmtId="9" fontId="0" fillId="3" borderId="6" xfId="0" applyNumberFormat="1" applyFill="1" applyBorder="1"/>
    <xf numFmtId="3" fontId="0" fillId="3" borderId="6" xfId="0" applyNumberFormat="1" applyFill="1" applyBorder="1"/>
    <xf numFmtId="0" fontId="1" fillId="3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0" xfId="0" applyFill="1" applyBorder="1" applyAlignment="1">
      <alignment horizontal="left"/>
    </xf>
    <xf numFmtId="0" fontId="0" fillId="2" borderId="6" xfId="0" applyFill="1" applyBorder="1" applyAlignment="1">
      <alignment horizontal="left" indent="1"/>
    </xf>
    <xf numFmtId="3" fontId="0" fillId="2" borderId="0" xfId="0" applyNumberFormat="1" applyFill="1" applyBorder="1"/>
    <xf numFmtId="165" fontId="0" fillId="2" borderId="6" xfId="0" applyNumberFormat="1" applyFill="1" applyBorder="1"/>
    <xf numFmtId="165" fontId="0" fillId="2" borderId="0" xfId="0" applyNumberFormat="1" applyFill="1" applyBorder="1"/>
    <xf numFmtId="3" fontId="1" fillId="3" borderId="8" xfId="0" applyNumberFormat="1" applyFont="1" applyFill="1" applyBorder="1"/>
    <xf numFmtId="165" fontId="1" fillId="3" borderId="3" xfId="0" applyNumberFormat="1" applyFont="1" applyFill="1" applyBorder="1"/>
    <xf numFmtId="165" fontId="1" fillId="3" borderId="8" xfId="0" applyNumberFormat="1" applyFont="1" applyFill="1" applyBorder="1"/>
    <xf numFmtId="9" fontId="1" fillId="3" borderId="3" xfId="0" applyNumberFormat="1" applyFont="1" applyFill="1" applyBorder="1"/>
    <xf numFmtId="3" fontId="1" fillId="3" borderId="3" xfId="0" applyNumberFormat="1" applyFont="1" applyFill="1" applyBorder="1"/>
    <xf numFmtId="0" fontId="1" fillId="0" borderId="7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165" fontId="1" fillId="3" borderId="1" xfId="0" applyNumberFormat="1" applyFont="1" applyFill="1" applyBorder="1"/>
    <xf numFmtId="165" fontId="1" fillId="3" borderId="2" xfId="0" applyNumberFormat="1" applyFont="1" applyFill="1" applyBorder="1"/>
    <xf numFmtId="9" fontId="1" fillId="3" borderId="1" xfId="0" applyNumberFormat="1" applyFont="1" applyFill="1" applyBorder="1"/>
    <xf numFmtId="3" fontId="1" fillId="3" borderId="1" xfId="0" applyNumberFormat="1" applyFont="1" applyFill="1" applyBorder="1"/>
    <xf numFmtId="0" fontId="0" fillId="3" borderId="9" xfId="0" applyFill="1" applyBorder="1"/>
    <xf numFmtId="0" fontId="0" fillId="3" borderId="10" xfId="0" applyFill="1" applyBorder="1" applyAlignment="1">
      <alignment horizontal="left"/>
    </xf>
    <xf numFmtId="0" fontId="0" fillId="3" borderId="9" xfId="0" applyFill="1" applyBorder="1" applyAlignment="1">
      <alignment horizontal="left" indent="1"/>
    </xf>
    <xf numFmtId="3" fontId="0" fillId="3" borderId="10" xfId="0" applyNumberFormat="1" applyFill="1" applyBorder="1"/>
    <xf numFmtId="165" fontId="0" fillId="3" borderId="9" xfId="0" applyNumberFormat="1" applyFill="1" applyBorder="1"/>
    <xf numFmtId="165" fontId="0" fillId="3" borderId="10" xfId="0" applyNumberFormat="1" applyFill="1" applyBorder="1"/>
    <xf numFmtId="9" fontId="0" fillId="3" borderId="9" xfId="0" applyNumberFormat="1" applyFill="1" applyBorder="1"/>
    <xf numFmtId="3" fontId="0" fillId="3" borderId="9" xfId="0" applyNumberFormat="1" applyFill="1" applyBorder="1"/>
    <xf numFmtId="0" fontId="0" fillId="0" borderId="3" xfId="0" applyFill="1" applyBorder="1" applyAlignment="1">
      <alignment horizontal="left" indent="1"/>
    </xf>
    <xf numFmtId="165" fontId="0" fillId="0" borderId="8" xfId="0" applyNumberFormat="1" applyBorder="1"/>
    <xf numFmtId="0" fontId="1" fillId="0" borderId="3" xfId="0" applyFont="1" applyBorder="1" applyAlignment="1">
      <alignment horizontal="left" indent="1"/>
    </xf>
    <xf numFmtId="0" fontId="1" fillId="3" borderId="3" xfId="0" applyFont="1" applyFill="1" applyBorder="1" applyAlignment="1">
      <alignment horizontal="left" indent="1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 indent="1"/>
    </xf>
    <xf numFmtId="3" fontId="0" fillId="0" borderId="10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9" fontId="0" fillId="0" borderId="9" xfId="0" applyNumberFormat="1" applyBorder="1"/>
    <xf numFmtId="3" fontId="0" fillId="0" borderId="9" xfId="0" applyNumberFormat="1" applyBorder="1"/>
    <xf numFmtId="0" fontId="1" fillId="0" borderId="3" xfId="0" applyFont="1" applyFill="1" applyBorder="1" applyAlignment="1">
      <alignment horizontal="left" indent="1"/>
    </xf>
    <xf numFmtId="3" fontId="1" fillId="0" borderId="8" xfId="0" applyNumberFormat="1" applyFont="1" applyFill="1" applyBorder="1"/>
    <xf numFmtId="165" fontId="1" fillId="0" borderId="3" xfId="0" applyNumberFormat="1" applyFont="1" applyFill="1" applyBorder="1"/>
    <xf numFmtId="165" fontId="1" fillId="0" borderId="8" xfId="0" applyNumberFormat="1" applyFont="1" applyFill="1" applyBorder="1"/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/>
    <xf numFmtId="165" fontId="0" fillId="0" borderId="0" xfId="0" applyNumberFormat="1" applyFill="1" applyBorder="1"/>
    <xf numFmtId="0" fontId="0" fillId="0" borderId="10" xfId="0" applyFill="1" applyBorder="1" applyAlignment="1">
      <alignment horizontal="left"/>
    </xf>
    <xf numFmtId="3" fontId="0" fillId="0" borderId="10" xfId="0" applyNumberFormat="1" applyFill="1" applyBorder="1"/>
    <xf numFmtId="165" fontId="0" fillId="0" borderId="10" xfId="0" applyNumberFormat="1" applyFill="1" applyBorder="1"/>
    <xf numFmtId="0" fontId="0" fillId="0" borderId="9" xfId="0" applyFill="1" applyBorder="1"/>
    <xf numFmtId="0" fontId="0" fillId="0" borderId="6" xfId="0" applyFill="1" applyBorder="1"/>
    <xf numFmtId="3" fontId="0" fillId="0" borderId="9" xfId="0" applyNumberFormat="1" applyFill="1" applyBorder="1"/>
    <xf numFmtId="3" fontId="0" fillId="0" borderId="6" xfId="0" applyNumberFormat="1" applyFill="1" applyBorder="1"/>
    <xf numFmtId="3" fontId="1" fillId="0" borderId="3" xfId="0" applyNumberFormat="1" applyFont="1" applyFill="1" applyBorder="1"/>
    <xf numFmtId="0" fontId="1" fillId="0" borderId="9" xfId="0" applyFont="1" applyFill="1" applyBorder="1"/>
    <xf numFmtId="0" fontId="1" fillId="2" borderId="8" xfId="0" applyFont="1" applyFill="1" applyBorder="1" applyAlignment="1">
      <alignment horizontal="left"/>
    </xf>
    <xf numFmtId="0" fontId="0" fillId="0" borderId="9" xfId="0" applyFill="1" applyBorder="1" applyAlignment="1">
      <alignment horizontal="left" indent="1"/>
    </xf>
    <xf numFmtId="165" fontId="0" fillId="0" borderId="9" xfId="0" applyNumberFormat="1" applyFill="1" applyBorder="1"/>
    <xf numFmtId="165" fontId="0" fillId="0" borderId="6" xfId="0" applyNumberFormat="1" applyFill="1" applyBorder="1"/>
    <xf numFmtId="9" fontId="0" fillId="0" borderId="9" xfId="0" applyNumberFormat="1" applyFill="1" applyBorder="1"/>
    <xf numFmtId="9" fontId="0" fillId="0" borderId="6" xfId="0" applyNumberFormat="1" applyFill="1" applyBorder="1"/>
    <xf numFmtId="9" fontId="1" fillId="0" borderId="3" xfId="0" applyNumberFormat="1" applyFont="1" applyFill="1" applyBorder="1"/>
    <xf numFmtId="0" fontId="1" fillId="3" borderId="8" xfId="0" applyFont="1" applyFill="1" applyBorder="1" applyAlignment="1">
      <alignment horizontal="left"/>
    </xf>
    <xf numFmtId="0" fontId="0" fillId="3" borderId="1" xfId="0" applyFill="1" applyBorder="1"/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 indent="1"/>
    </xf>
    <xf numFmtId="3" fontId="0" fillId="3" borderId="2" xfId="0" applyNumberFormat="1" applyFill="1" applyBorder="1"/>
    <xf numFmtId="165" fontId="0" fillId="3" borderId="1" xfId="0" applyNumberFormat="1" applyFill="1" applyBorder="1"/>
    <xf numFmtId="165" fontId="0" fillId="3" borderId="2" xfId="0" applyNumberFormat="1" applyFill="1" applyBorder="1"/>
    <xf numFmtId="9" fontId="0" fillId="3" borderId="1" xfId="0" applyNumberFormat="1" applyFill="1" applyBorder="1"/>
    <xf numFmtId="3" fontId="0" fillId="3" borderId="1" xfId="0" applyNumberFormat="1" applyFill="1" applyBorder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</cellXfs>
  <cellStyles count="1">
    <cellStyle name="Normal" xfId="0" builtinId="0"/>
  </cellStyles>
  <dxfs count="11"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2</xdr:row>
      <xdr:rowOff>0</xdr:rowOff>
    </xdr:from>
    <xdr:to>
      <xdr:col>16</xdr:col>
      <xdr:colOff>609600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DD218E-926A-4D88-A0A8-75BEC2866EFA}"/>
            </a:ext>
          </a:extLst>
        </xdr:cNvPr>
        <xdr:cNvSpPr txBox="1"/>
      </xdr:nvSpPr>
      <xdr:spPr>
        <a:xfrm>
          <a:off x="660399" y="571500"/>
          <a:ext cx="12998451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660399</xdr:colOff>
      <xdr:row>2</xdr:row>
      <xdr:rowOff>0</xdr:rowOff>
    </xdr:from>
    <xdr:to>
      <xdr:col>16</xdr:col>
      <xdr:colOff>609600</xdr:colOff>
      <xdr:row>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C297BC-EB00-45EA-9500-66164E50E543}"/>
            </a:ext>
          </a:extLst>
        </xdr:cNvPr>
        <xdr:cNvSpPr txBox="1"/>
      </xdr:nvSpPr>
      <xdr:spPr>
        <a:xfrm>
          <a:off x="660399" y="381000"/>
          <a:ext cx="16675101" cy="482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660399</xdr:colOff>
      <xdr:row>2</xdr:row>
      <xdr:rowOff>0</xdr:rowOff>
    </xdr:from>
    <xdr:to>
      <xdr:col>16</xdr:col>
      <xdr:colOff>609600</xdr:colOff>
      <xdr:row>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80C282-5443-48CD-BDF1-DB31B721DA0A}"/>
            </a:ext>
          </a:extLst>
        </xdr:cNvPr>
        <xdr:cNvSpPr txBox="1"/>
      </xdr:nvSpPr>
      <xdr:spPr>
        <a:xfrm>
          <a:off x="663574" y="381000"/>
          <a:ext cx="16671926" cy="485775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4145.449078472222" createdVersion="6" refreshedVersion="6" minRefreshableVersion="3" recordCount="154" xr:uid="{D70E4C2E-70F9-4F17-83E9-DB31304314D4}">
  <cacheSource type="worksheet">
    <worksheetSource ref="A7:AA161" sheet="Grunntafla"/>
  </cacheSource>
  <cacheFields count="27">
    <cacheField name="Stærð skóla" numFmtId="0">
      <sharedItems count="9">
        <s v="601 &gt;"/>
        <s v="101 - 200"/>
        <s v="301 - 400"/>
        <s v="401 - 500"/>
        <s v="201 - 300"/>
        <s v="501 - 600"/>
        <s v="51 - 100"/>
        <s v="0 - 20"/>
        <s v="21 - 50"/>
      </sharedItems>
    </cacheField>
    <cacheField name="Sveitarfélag" numFmtId="0">
      <sharedItems/>
    </cacheField>
    <cacheField name="Grunnskóli" numFmtId="0">
      <sharedItems count="152">
        <s v="Árbæjarskóli"/>
        <s v="Ártúnsskóli"/>
        <s v="Austurbæjarskóli"/>
        <s v="Breiðagerðisskóli"/>
        <s v="Breiðholtsskóli"/>
        <s v="Dalskóli"/>
        <s v="Fellaskóli"/>
        <s v="Foldaskóli"/>
        <s v="Fossvogsskóli"/>
        <s v="Grandaskóli"/>
        <s v="Háaleitisskóli Rvk"/>
        <s v="Hagaskóli"/>
        <s v="Hamraskóli"/>
        <s v="Háteigsskóli"/>
        <s v="Hlíðaskóli"/>
        <s v="Hólabrekkuskóli"/>
        <s v="Húsaskóli"/>
        <s v="Ingunnarskóli"/>
        <s v="Kelduskóli"/>
        <s v="Klébergsskóli"/>
        <s v="Langholtsskóli"/>
        <s v="Laugalækjarskóli"/>
        <s v="Laugarnesskóli"/>
        <s v="Melaskóli"/>
        <s v="Norðlingaskóli"/>
        <s v="Ölduselsskóli"/>
        <s v="Réttarholtsskóli"/>
        <s v="Rimaskóli"/>
        <s v="Sæmundarskóli"/>
        <s v="Selásskóli"/>
        <s v="Seljaskóli"/>
        <s v="Vættaskóli"/>
        <s v="Vesturbæjarskóli"/>
        <s v="Vogaskóli"/>
        <s v="Álfhólsskóli"/>
        <s v="Hörðuvallaskóli"/>
        <s v="Kársnesskóli"/>
        <s v="Kópavogsskóli"/>
        <s v="Lindaskóli"/>
        <s v="Salaskóli"/>
        <s v="Smáraskóli"/>
        <s v="Snælandsskóli"/>
        <s v="Vatnsendaskóli"/>
        <s v="Grunnskóli Seltjarnarness"/>
        <s v="Álftanesskóli"/>
        <s v="Flataskóli"/>
        <s v="Garðaskóli"/>
        <s v="Hofsstaðaskóli"/>
        <s v="Sjálandsskóli"/>
        <s v="Urriðaholtsskóli"/>
        <s v="Áslandsskóli"/>
        <s v="Hraunvallaskóli"/>
        <s v="Hvaleyrarskóli"/>
        <s v="Lækjarskóli"/>
        <s v="Öldutúnsskóli"/>
        <s v="Setbergsskóli"/>
        <s v="Skarðshlíðarskóli"/>
        <s v="Víðistaðaskóli"/>
        <s v="Helgafellsskóli"/>
        <s v="Krikaskóli"/>
        <s v="Lágafellsskóli"/>
        <s v="Varmárskóli"/>
        <s v="Akurskóli"/>
        <s v="Háaleitisskóli - Ásbrú"/>
        <s v="Heiðarskóli"/>
        <s v="Holtaskóli"/>
        <s v="Myllubakkaskóli"/>
        <s v="Njarðvíkurskóli"/>
        <s v="Stapaskóli"/>
        <s v="Grunnskólinn í Grindavík"/>
        <s v="Stóru-Vogaskóli"/>
        <s v="Gerðaskóli"/>
        <s v="Grunnskólinn í Sandgerði"/>
        <s v="Brekkubæjarskóli"/>
        <s v="Grundaskóli"/>
        <s v="Grunnskóli Borgarfjarðar"/>
        <s v="Grunnskólinn í Borgarnesi"/>
        <s v="Grunnskólinn í Grundarfirði"/>
        <s v="Grunnskólinn í Stykkishólmi"/>
        <s v="Laugargerðisskóli"/>
        <s v="Grunnskóli Snæfellsbæjar"/>
        <s v="Auðarskóli - Grunnskólinn í Búðardal"/>
        <s v="Grunnskóli Bolungarvíkur"/>
        <s v="Grunnskóli Önundarfjarðar"/>
        <s v="Grunnskólinn á Ísafirði"/>
        <s v="Grunnskólinn á Þingeyri"/>
        <s v="Suðureyrarskóli"/>
        <s v="Reykhólaskóli"/>
        <s v="Grunnskólinn á Tálknafirði"/>
        <s v="Bíldudalsskóli"/>
        <s v="Patreksskóli"/>
        <s v="Grunnskólinn í Súðavík"/>
        <s v="Grunnskólinn á Drangsnesi"/>
        <s v="Grunnskólinn á Hólmavík"/>
        <s v="Árskóli"/>
        <s v="Grunnskólinn Austan vatna"/>
        <s v="Varmahlíðarskóli"/>
        <s v="Grunnskóli Húnaþings vestra"/>
        <s v="Blönduskóli"/>
        <s v="Höfðaskóli"/>
        <s v="Húnavallaskóli"/>
        <s v="Brekkuskóli"/>
        <s v="Giljaskóli"/>
        <s v="Glerárskóli"/>
        <s v="Lundarskóli"/>
        <s v="Naustaskóli"/>
        <s v="Oddeyrarskóli"/>
        <s v="Síðuskóli"/>
        <s v="Borgarhólsskóli"/>
        <s v="Grunnskólinn á Raufarhöfn"/>
        <s v="Öxarfjarðarskóli"/>
        <s v="Grunnskóli Fjallabyggðar"/>
        <s v="Árskógarskóli"/>
        <s v="Dalvíkurskóli"/>
        <s v="Hrafnagilsskóli"/>
        <s v="Þelamerkurskóli"/>
        <s v="Valsárskóli"/>
        <s v="Grenivíkurskóli"/>
        <s v="Grunnskólinn í Skútustaðahreppi - Reykjahlíðarskól"/>
        <s v="Stórutjarnaskóli"/>
        <s v="Þingeyjarskóli"/>
        <s v="Grunnskólinn á Þórshöfn"/>
        <s v="Seyðisfjarðarskóli"/>
        <s v="Breiðdals-og Stöðvarfjarðarskóli"/>
        <s v="Eskifjarðarskóli"/>
        <s v="Grunnskóli Fáskrúðsfjarðar"/>
        <s v="Grunnskóli Reyðarfjarðar"/>
        <s v="Nesskóli"/>
        <s v="Vopnafjarðarskóli"/>
        <s v="Grunnskóli Borgarfjarðar eystri"/>
        <s v="Grunnskólinn Djúpavogi"/>
        <s v="Brúarásskóli"/>
        <s v="Egilsstaðaskóli"/>
        <s v="Grunnskóli Hornafjarðar"/>
        <s v="Grunnskólinn í Hofgarði"/>
        <s v="Grunnskóli Vestmannaeyja"/>
        <s v="Barnask. á Eyrarb. og Stokkseyri"/>
        <s v="Sunnulækjarskóli"/>
        <s v="Vallaskóli"/>
        <s v="Víkurskóli - Mýrdalshreppi"/>
        <s v="Kirkjubæjarskóli"/>
        <s v="Hvolsskóli"/>
        <s v="Grunnskólinn á Hellu"/>
        <s v="Laugalandsskóli"/>
        <s v="Flúðaskóli"/>
        <s v="Grunnskólinn í Hveragerði"/>
        <s v="Grunnskólinn í Þorlákshöfn"/>
        <s v="Kerhólsskóli"/>
        <s v="Þjórsárskóli"/>
        <s v="Laugarvatnsskóli"/>
        <s v="Reykholtsskóli"/>
        <s v="Flóaskóli"/>
      </sharedItems>
    </cacheField>
    <cacheField name="Fjöldi nemenda" numFmtId="0">
      <sharedItems containsSemiMixedTypes="0" containsString="0" containsNumber="1" containsInteger="1" minValue="4" maxValue="926"/>
    </cacheField>
    <cacheField name="Skólastjóri (stg)" numFmtId="165">
      <sharedItems containsSemiMixedTypes="0" containsString="0" containsNumber="1" minValue="0.3" maxValue="2"/>
    </cacheField>
    <cacheField name="Aðstoðar-_x000a_skólastjóri (stg)" numFmtId="165">
      <sharedItems containsSemiMixedTypes="0" containsString="0" containsNumber="1" minValue="0" maxValue="3"/>
    </cacheField>
    <cacheField name="Kennarar (stg)" numFmtId="165">
      <sharedItems containsSemiMixedTypes="0" containsString="0" containsNumber="1" minValue="1.46" maxValue="76.760000000000005"/>
    </cacheField>
    <cacheField name="Deildarstjórar (stg)" numFmtId="165">
      <sharedItems containsSemiMixedTypes="0" containsString="0" containsNumber="1" minValue="0" maxValue="8.94"/>
    </cacheField>
    <cacheField name="Sér-_x000a_kennarar (stg)" numFmtId="165">
      <sharedItems containsSemiMixedTypes="0" containsString="0" containsNumber="1" minValue="0" maxValue="19.489999999999998"/>
    </cacheField>
    <cacheField name="Stg. Kenn. með réttindi" numFmtId="165">
      <sharedItems containsSemiMixedTypes="0" containsString="0" containsNumber="1" minValue="1.29" maxValue="74.540000000000006"/>
    </cacheField>
    <cacheField name="Stg. Kenn. án réttinda" numFmtId="165">
      <sharedItems containsSemiMixedTypes="0" containsString="0" containsNumber="1" minValue="0" maxValue="25.98"/>
    </cacheField>
    <cacheField name="Stg. alls við kennslu" numFmtId="165">
      <sharedItems containsSemiMixedTypes="0" containsString="0" containsNumber="1" minValue="2.2599999999999998" maxValue="88.49"/>
    </cacheField>
    <cacheField name="% grunnskólakennara" numFmtId="9">
      <sharedItems containsSemiMixedTypes="0" containsString="0" containsNumber="1" minValue="0.27932960893854747" maxValue="1.0000000000000002"/>
    </cacheField>
    <cacheField name="Aðrir starfsmenn (stg)" numFmtId="165">
      <sharedItems containsSemiMixedTypes="0" containsString="0" containsNumber="1" minValue="0" maxValue="56.94"/>
    </cacheField>
    <cacheField name="Stöðugildi alls" numFmtId="165">
      <sharedItems containsSemiMixedTypes="0" containsString="0" containsNumber="1" minValue="3.18" maxValue="145.43"/>
    </cacheField>
    <cacheField name="Nem/stg kennara*" numFmtId="164">
      <sharedItems containsSemiMixedTypes="0" containsString="0" containsNumber="1" minValue="2.3102310231023102" maxValue="14.701803051317615"/>
    </cacheField>
    <cacheField name="Tekjur" numFmtId="3">
      <sharedItems containsSemiMixedTypes="0" containsString="0" containsNumber="1" minValue="-117108.181" maxValue="-13.662000000000001"/>
    </cacheField>
    <cacheField name="Laun og launatengd gjöld" numFmtId="3">
      <sharedItems containsSemiMixedTypes="0" containsString="0" containsNumber="1" minValue="18510" maxValue="1178042.9369999999"/>
    </cacheField>
    <cacheField name="Annar rekstrarkostnaður (meðtalin innri leiga og skólaakstur)" numFmtId="3">
      <sharedItems containsSemiMixedTypes="0" containsString="0" containsNumber="1" minValue="10754" maxValue="516959.99699999997"/>
    </cacheField>
    <cacheField name=" 3410 Innri húsaleiga (Eignasjóður)" numFmtId="3">
      <sharedItems containsString="0" containsBlank="1" containsNumber="1" minValue="0" maxValue="337123.08500000002"/>
    </cacheField>
    <cacheField name="3130 Skólaakstur" numFmtId="3">
      <sharedItems containsString="0" containsBlank="1" containsNumber="1" minValue="0" maxValue="82178.290999999997"/>
    </cacheField>
    <cacheField name="Kostnaður (brúttó) " numFmtId="3">
      <sharedItems containsSemiMixedTypes="0" containsString="0" containsNumber="1" minValue="29264" maxValue="1695002.9339999999"/>
    </cacheField>
    <cacheField name="Útgjöld (nettó)" numFmtId="3">
      <sharedItems containsSemiMixedTypes="0" containsString="0" containsNumber="1" minValue="26129" maxValue="1577894.753"/>
    </cacheField>
    <cacheField name="Brúttó Kostnaður/nem" numFmtId="3">
      <sharedItems containsSemiMixedTypes="0" containsString="0" containsNumber="1" minValue="1290.5938613138685" maxValue="10503.805166666667"/>
    </cacheField>
    <cacheField name="Brúttó rekstrarkostn (mínus innri leiga og skólaakstur)/nem" numFmtId="3">
      <sharedItems containsSemiMixedTypes="0" containsString="0" containsNumber="1" minValue="1151.0975250836123" maxValue="8586.884"/>
    </cacheField>
    <cacheField name="Nettó rekstrarkostn (mínus innri leiga og skólaakstur/nem" numFmtId="3">
      <sharedItems containsSemiMixedTypes="0" containsString="0" containsNumber="1" minValue="1100.093448160535" maxValue="8382.8769999999986"/>
    </cacheField>
    <cacheField name="Launakostn/_x000a_nem" numFmtId="3">
      <sharedItems containsSemiMixedTypes="0" containsString="0" containsNumber="1" minValue="860.53406569343065" maxValue="7354.70533333333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x v="0"/>
    <s v="0000 Reykjavíkurborg"/>
    <x v="0"/>
    <n v="655"/>
    <n v="1"/>
    <n v="2"/>
    <n v="52.57"/>
    <n v="1.49"/>
    <n v="6.07"/>
    <n v="54.84"/>
    <n v="8.2899999999999991"/>
    <n v="63.13"/>
    <n v="0.86868366862030733"/>
    <n v="31.5"/>
    <n v="94.63"/>
    <n v="12.116167221605624"/>
    <n v="-63412.86"/>
    <n v="757179.21600000001"/>
    <n v="360746.01400000002"/>
    <n v="258849.046"/>
    <n v="0"/>
    <n v="1117925.23"/>
    <n v="1054512.3700000001"/>
    <n v="1706.7560763358779"/>
    <n v="1311.566693129771"/>
    <n v="1214.7531664122139"/>
    <n v="1155.998803053435"/>
  </r>
  <r>
    <x v="1"/>
    <s v="0000 Reykjavíkurborg"/>
    <x v="1"/>
    <n v="190"/>
    <n v="0.75"/>
    <n v="1"/>
    <n v="18.96"/>
    <n v="1.81"/>
    <n v="0"/>
    <n v="20.51"/>
    <n v="2.0099999999999998"/>
    <n v="22.52"/>
    <n v="0.91074600355239799"/>
    <n v="6.35"/>
    <n v="28.870000000000005"/>
    <n v="9.1478093403948009"/>
    <n v="-13820.785"/>
    <n v="187146.38"/>
    <n v="84391.837"/>
    <n v="45050.584000000003"/>
    <n v="0"/>
    <n v="271538.217"/>
    <n v="257717.432"/>
    <n v="1429.1485105263157"/>
    <n v="1192.0401736842105"/>
    <n v="1119.2991999999999"/>
    <n v="984.98094736842108"/>
  </r>
  <r>
    <x v="2"/>
    <s v="0000 Reykjavíkurborg"/>
    <x v="2"/>
    <n v="396"/>
    <n v="1"/>
    <n v="1"/>
    <n v="32.14"/>
    <n v="1.5"/>
    <n v="7.1"/>
    <n v="39.15"/>
    <n v="3.59"/>
    <n v="42.74"/>
    <n v="0.91600374356574632"/>
    <n v="19.62"/>
    <n v="62.36"/>
    <n v="11.771700356718192"/>
    <n v="-48746.559000000001"/>
    <n v="555811.09900000005"/>
    <n v="281766.815"/>
    <n v="206931.609"/>
    <n v="0"/>
    <n v="837577.91399999999"/>
    <n v="788831.35499999998"/>
    <n v="2115.0957424242424"/>
    <n v="1592.5411742424242"/>
    <n v="1469.4438030303031"/>
    <n v="1403.5633813131315"/>
  </r>
  <r>
    <x v="3"/>
    <s v="0000 Reykjavíkurborg"/>
    <x v="3"/>
    <n v="402"/>
    <n v="1"/>
    <n v="1"/>
    <n v="34.53"/>
    <n v="0.49"/>
    <n v="0.65"/>
    <n v="31.5"/>
    <n v="6.17"/>
    <n v="37.67"/>
    <n v="0.83620918502787356"/>
    <n v="19.940000000000001"/>
    <n v="57.61"/>
    <n v="11.479154768703596"/>
    <n v="-39656.542000000001"/>
    <n v="461234.57900000003"/>
    <n v="239410.52499999999"/>
    <n v="178089.91699999999"/>
    <n v="0"/>
    <n v="700645.10400000005"/>
    <n v="660988.56200000003"/>
    <n v="1742.8982686567165"/>
    <n v="1299.8885248756219"/>
    <n v="1201.2404104477612"/>
    <n v="1147.3496990049753"/>
  </r>
  <r>
    <x v="3"/>
    <s v="0000 Reykjavíkurborg"/>
    <x v="4"/>
    <n v="424"/>
    <n v="1"/>
    <n v="1"/>
    <n v="27.24"/>
    <n v="1.6"/>
    <n v="3.54"/>
    <n v="26.13"/>
    <n v="8.25"/>
    <n v="34.380000000000003"/>
    <n v="0.76003490401396157"/>
    <n v="17.670000000000002"/>
    <n v="52.05"/>
    <n v="14.701803051317615"/>
    <n v="-39019.182000000001"/>
    <n v="543333.24800000002"/>
    <n v="284664.326"/>
    <n v="195007.90900000001"/>
    <n v="0"/>
    <n v="827997.57400000002"/>
    <n v="788978.39199999999"/>
    <n v="1952.8244669811322"/>
    <n v="1492.9001533018868"/>
    <n v="1400.8737806603774"/>
    <n v="1281.4463396226415"/>
  </r>
  <r>
    <x v="4"/>
    <s v="0000 Reykjavíkurborg"/>
    <x v="5"/>
    <n v="299"/>
    <n v="0.5"/>
    <n v="1"/>
    <n v="29.43"/>
    <n v="2"/>
    <n v="2.81"/>
    <n v="32.94"/>
    <n v="2.8"/>
    <n v="35.74"/>
    <n v="0.92165640738668142"/>
    <n v="16.54"/>
    <n v="52.279999999999994"/>
    <n v="9.5132039452752153"/>
    <n v="-15250.218999999999"/>
    <n v="277945.25900000002"/>
    <n v="154521.49400000001"/>
    <n v="88288.592999999993"/>
    <n v="0"/>
    <n v="432466.75300000003"/>
    <n v="417216.53399999999"/>
    <n v="1446.3771003344482"/>
    <n v="1151.0975250836123"/>
    <n v="1100.093448160535"/>
    <n v="929.58280602006698"/>
  </r>
  <r>
    <x v="2"/>
    <s v="0000 Reykjavíkurborg"/>
    <x v="6"/>
    <n v="322"/>
    <n v="1"/>
    <n v="1"/>
    <n v="33.799999999999997"/>
    <n v="3"/>
    <n v="4"/>
    <n v="38.049999999999997"/>
    <n v="4.75"/>
    <n v="42.8"/>
    <n v="0.88901869158878499"/>
    <n v="28.8"/>
    <n v="71.599999999999994"/>
    <n v="8.75"/>
    <n v="-29263.723999999998"/>
    <n v="600932.26300000004"/>
    <n v="271380.7"/>
    <n v="201643.25899999999"/>
    <n v="0"/>
    <n v="872312.96299999999"/>
    <n v="843049.23899999994"/>
    <n v="2709.0464689440992"/>
    <n v="2082.8251677018634"/>
    <n v="1991.9440372670806"/>
    <n v="1866.2492639751554"/>
  </r>
  <r>
    <x v="3"/>
    <s v="0000 Reykjavíkurborg"/>
    <x v="7"/>
    <n v="496"/>
    <n v="1"/>
    <n v="1"/>
    <n v="41.49"/>
    <n v="2"/>
    <n v="6.75"/>
    <n v="46.57"/>
    <n v="5.67"/>
    <n v="52.24"/>
    <n v="0.8914624808575804"/>
    <n v="27.58"/>
    <n v="79.819999999999993"/>
    <n v="11.404920671418717"/>
    <n v="-52429.190999999999"/>
    <n v="694736.41"/>
    <n v="309873.85600000003"/>
    <n v="224635.00399999999"/>
    <n v="0"/>
    <n v="1004610.2659999999"/>
    <n v="952181.07499999995"/>
    <n v="2025.4239233870967"/>
    <n v="1572.5307701612903"/>
    <n v="1466.8267560483871"/>
    <n v="1400.678245967742"/>
  </r>
  <r>
    <x v="2"/>
    <s v="0000 Reykjavíkurborg"/>
    <x v="8"/>
    <n v="327"/>
    <n v="1"/>
    <n v="1"/>
    <n v="25.09"/>
    <n v="2"/>
    <n v="1.3"/>
    <n v="29.38"/>
    <n v="1.01"/>
    <n v="30.39"/>
    <n v="0.96676538334978601"/>
    <n v="14.92"/>
    <n v="45.31"/>
    <n v="12.070874861572536"/>
    <n v="-33316.351000000002"/>
    <n v="417166.52799999999"/>
    <n v="264635.49099999998"/>
    <n v="123562.25900000001"/>
    <n v="0"/>
    <n v="681802.01899999997"/>
    <n v="648485.66799999995"/>
    <n v="2085.0214648318042"/>
    <n v="1707.1552293577981"/>
    <n v="1605.2703639143731"/>
    <n v="1275.7386177370031"/>
  </r>
  <r>
    <x v="2"/>
    <s v="0000 Reykjavíkurborg"/>
    <x v="9"/>
    <n v="354"/>
    <n v="1"/>
    <n v="1"/>
    <n v="26.71"/>
    <n v="2.16"/>
    <n v="2.09"/>
    <n v="29"/>
    <n v="3.96"/>
    <n v="32.96"/>
    <n v="0.87985436893203883"/>
    <n v="15.85"/>
    <n v="48.81"/>
    <n v="12.261863526151714"/>
    <n v="-47039.442999999999"/>
    <n v="424801.34"/>
    <n v="196936.29500000001"/>
    <n v="131203.606"/>
    <n v="0"/>
    <n v="621737.63500000001"/>
    <n v="574698.19200000004"/>
    <n v="1756.3210028248589"/>
    <n v="1385.689347457627"/>
    <n v="1252.8095649717513"/>
    <n v="1200.0037853107344"/>
  </r>
  <r>
    <x v="5"/>
    <s v="0000 Reykjavíkurborg"/>
    <x v="10"/>
    <n v="539"/>
    <n v="1"/>
    <n v="2"/>
    <n v="51.78"/>
    <n v="5.98"/>
    <n v="1.5"/>
    <n v="57.14"/>
    <n v="5.12"/>
    <n v="62.260000000000005"/>
    <n v="0.91776421458400248"/>
    <n v="28.78"/>
    <n v="91.039999999999992"/>
    <n v="9.331717451523545"/>
    <n v="-59644.182000000001"/>
    <n v="756215.10900000005"/>
    <n v="396028.13099999999"/>
    <n v="273837.89399999997"/>
    <n v="0"/>
    <n v="1152243.24"/>
    <n v="1092599.058"/>
    <n v="2137.742560296846"/>
    <n v="1629.6945194805196"/>
    <n v="1519.0374100185529"/>
    <n v="1402.996491651206"/>
  </r>
  <r>
    <x v="5"/>
    <s v="0000 Reykjavíkurborg"/>
    <x v="11"/>
    <n v="570"/>
    <n v="1"/>
    <n v="1"/>
    <n v="50.07"/>
    <n v="1"/>
    <n v="2.0699999999999998"/>
    <n v="45.23"/>
    <n v="9.91"/>
    <n v="55.14"/>
    <n v="0.82027566195139634"/>
    <n v="9.5399999999999991"/>
    <n v="64.680000000000007"/>
    <n v="11.161151360877227"/>
    <n v="-61918.618999999999"/>
    <n v="644272.20900000003"/>
    <n v="299682.90299999999"/>
    <n v="185084.008"/>
    <n v="0"/>
    <n v="943955.11199999996"/>
    <n v="882036.49300000002"/>
    <n v="1656.0616"/>
    <n v="1331.3528140350877"/>
    <n v="1222.7236578947368"/>
    <n v="1130.3021210526317"/>
  </r>
  <r>
    <x v="1"/>
    <s v="0000 Reykjavíkurborg"/>
    <x v="12"/>
    <n v="175"/>
    <n v="1"/>
    <n v="1"/>
    <n v="15.33"/>
    <n v="3.24"/>
    <n v="2.02"/>
    <n v="21.98"/>
    <n v="0.61"/>
    <n v="22.59"/>
    <n v="0.97299690128375393"/>
    <n v="11.86"/>
    <n v="34.450000000000003"/>
    <n v="9.4238018309100706"/>
    <n v="-30299.194"/>
    <n v="293034.82900000003"/>
    <n v="188319.50399999999"/>
    <n v="137042.601"/>
    <n v="0"/>
    <n v="481354.33299999998"/>
    <n v="451055.13900000002"/>
    <n v="2750.5961885714287"/>
    <n v="1967.4956114285712"/>
    <n v="1794.3573600000004"/>
    <n v="1674.4847371428573"/>
  </r>
  <r>
    <x v="3"/>
    <s v="0000 Reykjavíkurborg"/>
    <x v="13"/>
    <n v="451"/>
    <n v="1"/>
    <n v="1"/>
    <n v="31.44"/>
    <n v="5.7"/>
    <n v="1.99"/>
    <n v="37.200000000000003"/>
    <n v="3.93"/>
    <n v="41.13"/>
    <n v="0.90444930707512761"/>
    <n v="21.65"/>
    <n v="62.78"/>
    <n v="12.143241787829833"/>
    <n v="-46720.286"/>
    <n v="525856.72600000002"/>
    <n v="194782.147"/>
    <n v="129400.124"/>
    <n v="0"/>
    <n v="720638.87300000002"/>
    <n v="673918.58700000006"/>
    <n v="1597.8688980044346"/>
    <n v="1310.9506629711752"/>
    <n v="1207.3580110864748"/>
    <n v="1165.9794368070955"/>
  </r>
  <r>
    <x v="5"/>
    <s v="0000 Reykjavíkurborg"/>
    <x v="14"/>
    <n v="512"/>
    <n v="1"/>
    <n v="1"/>
    <n v="38.74"/>
    <n v="3.53"/>
    <n v="7.84"/>
    <n v="49.38"/>
    <n v="2.73"/>
    <n v="52.11"/>
    <n v="0.94761082325849166"/>
    <n v="15.79"/>
    <n v="67.900000000000006"/>
    <n v="12.112609415661225"/>
    <n v="-45452.966"/>
    <n v="738638.23699999996"/>
    <n v="303240.29399999999"/>
    <n v="224490.47500000001"/>
    <n v="0"/>
    <n v="1041878.531"/>
    <n v="996425.56499999994"/>
    <n v="2034.9190058593749"/>
    <n v="1596.461046875"/>
    <n v="1507.6857226562499"/>
    <n v="1442.6528066406249"/>
  </r>
  <r>
    <x v="5"/>
    <s v="0000 Reykjavíkurborg"/>
    <x v="15"/>
    <n v="502"/>
    <n v="1"/>
    <n v="1"/>
    <n v="39.11"/>
    <n v="4.0199999999999996"/>
    <n v="1.1000000000000001"/>
    <n v="39.5"/>
    <n v="6.73"/>
    <n v="46.23"/>
    <n v="0.85442353450140607"/>
    <n v="13.24"/>
    <n v="59.470000000000006"/>
    <n v="11.639230234175749"/>
    <n v="-42486.019"/>
    <n v="574342.152"/>
    <n v="291104.14299999998"/>
    <n v="193726.008"/>
    <n v="0"/>
    <n v="865446.29500000004"/>
    <n v="822960.27599999995"/>
    <n v="1723.9966035856576"/>
    <n v="1338.0882211155379"/>
    <n v="1253.4547171314739"/>
    <n v="1144.1078725099601"/>
  </r>
  <r>
    <x v="1"/>
    <s v="0000 Reykjavíkurborg"/>
    <x v="16"/>
    <n v="154"/>
    <n v="1"/>
    <n v="1"/>
    <n v="12.21"/>
    <n v="1"/>
    <n v="2.96"/>
    <n v="17.649999999999999"/>
    <n v="0.52"/>
    <n v="18.170000000000002"/>
    <n v="0.97138139790864042"/>
    <n v="8.8000000000000007"/>
    <n v="26.97"/>
    <n v="11.65783497350492"/>
    <n v="-21844.235000000001"/>
    <n v="252126.79399999999"/>
    <n v="188921.59400000001"/>
    <n v="144730.13699999999"/>
    <n v="0"/>
    <n v="441048.38799999998"/>
    <n v="419204.15299999999"/>
    <n v="2863.9505714285715"/>
    <n v="1924.1444870129869"/>
    <n v="1782.2988051948053"/>
    <n v="1637.186974025974"/>
  </r>
  <r>
    <x v="2"/>
    <s v="0000 Reykjavíkurborg"/>
    <x v="17"/>
    <n v="388"/>
    <n v="1"/>
    <n v="1"/>
    <n v="33.22"/>
    <n v="2.0499999999999998"/>
    <n v="0.8"/>
    <n v="35.39"/>
    <n v="2.68"/>
    <n v="38.069999999999993"/>
    <n v="0.92960336222747586"/>
    <n v="22.83"/>
    <n v="60.9"/>
    <n v="11.000850581230509"/>
    <n v="-54397.017"/>
    <n v="517307.74"/>
    <n v="258411.361"/>
    <n v="189441.37899999999"/>
    <n v="0"/>
    <n v="775719.10100000002"/>
    <n v="721322.08400000003"/>
    <n v="1999.2760335051546"/>
    <n v="1511.0250567010312"/>
    <n v="1370.8265592783507"/>
    <n v="1333.2673711340206"/>
  </r>
  <r>
    <x v="2"/>
    <s v="0000 Reykjavíkurborg"/>
    <x v="18"/>
    <n v="336"/>
    <n v="1"/>
    <n v="1"/>
    <n v="32.770000000000003"/>
    <n v="2.5099999999999998"/>
    <n v="0"/>
    <n v="36.28"/>
    <n v="1"/>
    <n v="37.28"/>
    <n v="0.97317596566523601"/>
    <n v="12.41"/>
    <n v="49.69"/>
    <n v="9.5238095238095237"/>
    <n v="-32141.45"/>
    <n v="461548.00400000002"/>
    <n v="298102.44900000002"/>
    <n v="221278.704"/>
    <n v="0"/>
    <n v="759650.45299999998"/>
    <n v="727509.00300000003"/>
    <n v="2260.8644434523808"/>
    <n v="1602.2968720238093"/>
    <n v="1506.6377946428572"/>
    <n v="1373.6547738095239"/>
  </r>
  <r>
    <x v="1"/>
    <s v="0000 Reykjavíkurborg"/>
    <x v="19"/>
    <n v="121"/>
    <n v="0.7"/>
    <n v="0"/>
    <n v="12.2"/>
    <n v="1"/>
    <n v="1.49"/>
    <n v="12.27"/>
    <n v="3.12"/>
    <n v="15.389999999999999"/>
    <n v="0.79727095516569202"/>
    <n v="11.85"/>
    <n v="27.240000000000002"/>
    <n v="9.1666666666666679"/>
    <n v="-19601.215"/>
    <n v="239862.80300000001"/>
    <n v="162469.052"/>
    <n v="118244.59"/>
    <n v="0"/>
    <n v="402331.85499999998"/>
    <n v="382730.64"/>
    <n v="3325.0566528925619"/>
    <n v="2347.8286363636366"/>
    <n v="2185.8351239669423"/>
    <n v="1982.3372148760332"/>
  </r>
  <r>
    <x v="0"/>
    <s v="0000 Reykjavíkurborg"/>
    <x v="20"/>
    <n v="679"/>
    <n v="1"/>
    <n v="1"/>
    <n v="46.88"/>
    <n v="6.16"/>
    <n v="11.91"/>
    <n v="63.3"/>
    <n v="3.65"/>
    <n v="66.95"/>
    <n v="0.94548170276325605"/>
    <n v="29.47"/>
    <n v="96.42"/>
    <n v="12.801659125188536"/>
    <n v="-64715.74"/>
    <n v="837082.73600000003"/>
    <n v="359830.65100000001"/>
    <n v="262989.40700000001"/>
    <n v="0"/>
    <n v="1196913.3870000001"/>
    <n v="1132197.6470000001"/>
    <n v="1762.7590382916055"/>
    <n v="1375.4403240058912"/>
    <n v="1280.1299558173787"/>
    <n v="1232.8169896907218"/>
  </r>
  <r>
    <x v="2"/>
    <s v="0000 Reykjavíkurborg"/>
    <x v="21"/>
    <n v="343"/>
    <n v="1"/>
    <n v="1"/>
    <n v="27.89"/>
    <n v="3"/>
    <n v="1.78"/>
    <n v="32.82"/>
    <n v="1.85"/>
    <n v="34.67"/>
    <n v="0.94663974617825208"/>
    <n v="10"/>
    <n v="44.67"/>
    <n v="11.103917125283264"/>
    <n v="-26737.346000000001"/>
    <n v="405197.7"/>
    <n v="214112.63800000001"/>
    <n v="156289.432"/>
    <n v="0"/>
    <n v="619310.33799999999"/>
    <n v="592572.99199999997"/>
    <n v="1805.569498542274"/>
    <n v="1349.9151778425655"/>
    <n v="1271.9637317784254"/>
    <n v="1181.3344023323616"/>
  </r>
  <r>
    <x v="5"/>
    <s v="0000 Reykjavíkurborg"/>
    <x v="22"/>
    <n v="557"/>
    <n v="1"/>
    <n v="1"/>
    <n v="43.69"/>
    <n v="0.52"/>
    <n v="2.79"/>
    <n v="49"/>
    <n v="0"/>
    <n v="49"/>
    <n v="1"/>
    <n v="3.22"/>
    <n v="52.22"/>
    <n v="12.598959511422755"/>
    <n v="-68381.864000000001"/>
    <n v="622515.35"/>
    <n v="291394.51199999999"/>
    <n v="204604.54699999999"/>
    <n v="0"/>
    <n v="913909.86199999996"/>
    <n v="845527.99800000002"/>
    <n v="1640.7717450628365"/>
    <n v="1273.4386265709156"/>
    <n v="1150.6704685816876"/>
    <n v="1117.6218132854578"/>
  </r>
  <r>
    <x v="5"/>
    <s v="0000 Reykjavíkurborg"/>
    <x v="23"/>
    <n v="570"/>
    <n v="1"/>
    <n v="0"/>
    <n v="45.95"/>
    <n v="5.27"/>
    <n v="1.84"/>
    <n v="46.58"/>
    <n v="7.48"/>
    <n v="54.06"/>
    <n v="0.86163522012578608"/>
    <n v="21.73"/>
    <n v="75.790000000000006"/>
    <n v="11.128465443186256"/>
    <n v="-61013.942999999999"/>
    <n v="711284.20499999996"/>
    <n v="266148.24400000001"/>
    <n v="162638.42000000001"/>
    <n v="0"/>
    <n v="977432.44900000002"/>
    <n v="916418.50600000005"/>
    <n v="1714.7937701754386"/>
    <n v="1429.4632087719299"/>
    <n v="1322.4212035087719"/>
    <n v="1247.8670263157894"/>
  </r>
  <r>
    <x v="0"/>
    <s v="0000 Reykjavíkurborg"/>
    <x v="24"/>
    <n v="609"/>
    <n v="1"/>
    <n v="2"/>
    <n v="47.61"/>
    <n v="4.37"/>
    <n v="5.81"/>
    <n v="55.75"/>
    <n v="5.04"/>
    <n v="60.79"/>
    <n v="0.91709162691232116"/>
    <n v="37.89"/>
    <n v="98.68"/>
    <n v="11.716044632550982"/>
    <n v="-55973.15"/>
    <n v="771434.96400000004"/>
    <n v="434124.087"/>
    <n v="337123.08500000002"/>
    <n v="0"/>
    <n v="1205559.051"/>
    <n v="1149585.9010000001"/>
    <n v="1979.5715123152709"/>
    <n v="1426.0032282430213"/>
    <n v="1334.0932939244665"/>
    <n v="1266.7240788177342"/>
  </r>
  <r>
    <x v="5"/>
    <s v="0000 Reykjavíkurborg"/>
    <x v="25"/>
    <n v="509"/>
    <n v="1"/>
    <n v="1"/>
    <n v="35.340000000000003"/>
    <n v="2"/>
    <n v="7.74"/>
    <n v="42.28"/>
    <n v="4.8"/>
    <n v="47.080000000000005"/>
    <n v="0.89804587935429048"/>
    <n v="22.56"/>
    <n v="69.64"/>
    <n v="13.631494376004284"/>
    <n v="-47570.784"/>
    <n v="597341.59400000004"/>
    <n v="327702.391"/>
    <n v="251674.394"/>
    <n v="0"/>
    <n v="925043.98499999999"/>
    <n v="877473.201"/>
    <n v="1817.3752161100197"/>
    <n v="1322.9265049115913"/>
    <n v="1229.4672043222004"/>
    <n v="1173.5591237721023"/>
  </r>
  <r>
    <x v="3"/>
    <s v="0000 Reykjavíkurborg"/>
    <x v="26"/>
    <n v="401"/>
    <n v="1"/>
    <n v="1.6"/>
    <n v="28.77"/>
    <n v="1"/>
    <n v="2.2400000000000002"/>
    <n v="33.61"/>
    <n v="1"/>
    <n v="34.610000000000007"/>
    <n v="0.97110661658480191"/>
    <n v="11.52"/>
    <n v="46.129999999999995"/>
    <n v="13.469936177359758"/>
    <n v="-35127.86"/>
    <n v="425492.82500000001"/>
    <n v="206914.9"/>
    <n v="151191.65"/>
    <n v="0"/>
    <n v="632407.72499999998"/>
    <n v="597279.86499999999"/>
    <n v="1577.0766209476308"/>
    <n v="1200.0400872817954"/>
    <n v="1112.4394389027429"/>
    <n v="1061.0793640897755"/>
  </r>
  <r>
    <x v="5"/>
    <s v="0000 Reykjavíkurborg"/>
    <x v="27"/>
    <n v="524"/>
    <n v="1"/>
    <n v="0"/>
    <n v="40.06"/>
    <n v="2.0499999999999998"/>
    <n v="2.69"/>
    <n v="43.26"/>
    <n v="2.54"/>
    <n v="45.8"/>
    <n v="0.94454148471615718"/>
    <n v="25.55"/>
    <n v="71.349999999999994"/>
    <n v="12.443600094989314"/>
    <n v="-52929.212"/>
    <n v="626951.26100000006"/>
    <n v="300674.228"/>
    <n v="220581.43100000001"/>
    <n v="0"/>
    <n v="927625.48899999994"/>
    <n v="874696.277"/>
    <n v="1770.2776507633587"/>
    <n v="1349.3207213740457"/>
    <n v="1248.3107748091604"/>
    <n v="1196.4718721374047"/>
  </r>
  <r>
    <x v="3"/>
    <s v="0000 Reykjavíkurborg"/>
    <x v="28"/>
    <n v="484"/>
    <n v="1"/>
    <n v="1"/>
    <n v="38.200000000000003"/>
    <n v="4.37"/>
    <n v="0"/>
    <n v="41.36"/>
    <n v="3.21"/>
    <n v="44.57"/>
    <n v="0.92797846084810409"/>
    <n v="25.66"/>
    <n v="70.23"/>
    <n v="11.369509043927648"/>
    <n v="-50619.949000000001"/>
    <n v="568857.18999999994"/>
    <n v="359585.21100000001"/>
    <n v="279774.18699999998"/>
    <n v="0"/>
    <n v="928442.40099999995"/>
    <n v="877822.45200000005"/>
    <n v="1918.269423553719"/>
    <n v="1340.2235826446279"/>
    <n v="1235.636911157025"/>
    <n v="1175.3247727272726"/>
  </r>
  <r>
    <x v="4"/>
    <s v="0000 Reykjavíkurborg"/>
    <x v="29"/>
    <n v="213"/>
    <n v="1"/>
    <n v="1"/>
    <n v="18.84"/>
    <n v="1"/>
    <n v="0.85"/>
    <n v="21.69"/>
    <n v="1"/>
    <n v="22.69"/>
    <n v="0.9559277214631996"/>
    <n v="18.55"/>
    <n v="41.24"/>
    <n v="10.735887096774194"/>
    <n v="-28896.208999999999"/>
    <n v="324576.01899999997"/>
    <n v="188727.08900000001"/>
    <n v="145144.64199999999"/>
    <n v="0"/>
    <n v="513303.10800000001"/>
    <n v="484406.89899999998"/>
    <n v="2409.8737464788733"/>
    <n v="1728.443502347418"/>
    <n v="1592.7805492957746"/>
    <n v="1523.8310751173708"/>
  </r>
  <r>
    <x v="0"/>
    <s v="0000 Reykjavíkurborg"/>
    <x v="30"/>
    <n v="667"/>
    <n v="1"/>
    <n v="1"/>
    <n v="56.3"/>
    <n v="3.2"/>
    <n v="0"/>
    <n v="56.12"/>
    <n v="5.38"/>
    <n v="61.5"/>
    <n v="0.91252032520325199"/>
    <n v="28.38"/>
    <n v="89.88"/>
    <n v="11.210084033613445"/>
    <n v="-61548.688999999998"/>
    <n v="759314.61600000004"/>
    <n v="265578.21600000001"/>
    <n v="168953.30900000001"/>
    <n v="0"/>
    <n v="1024892.8320000001"/>
    <n v="963344.14300000004"/>
    <n v="1536.5709625187408"/>
    <n v="1283.2676506746627"/>
    <n v="1190.990755622189"/>
    <n v="1138.4027226386806"/>
  </r>
  <r>
    <x v="3"/>
    <s v="0000 Reykjavíkurborg"/>
    <x v="31"/>
    <n v="474"/>
    <n v="1"/>
    <n v="2"/>
    <n v="42.49"/>
    <n v="2"/>
    <n v="2.4900000000000002"/>
    <n v="43.17"/>
    <n v="6.81"/>
    <n v="49.980000000000004"/>
    <n v="0.8637454981992797"/>
    <n v="28.55"/>
    <n v="78.53"/>
    <n v="10.654079568442347"/>
    <n v="-55828.998"/>
    <n v="635077.71400000004"/>
    <n v="386779.016"/>
    <n v="294923.32"/>
    <n v="0"/>
    <n v="1021856.73"/>
    <n v="966027.73199999996"/>
    <n v="2155.8158860759495"/>
    <n v="1533.6147890295356"/>
    <n v="1415.8320928270043"/>
    <n v="1339.8264008438819"/>
  </r>
  <r>
    <x v="2"/>
    <s v="0000 Reykjavíkurborg"/>
    <x v="32"/>
    <n v="346"/>
    <n v="1"/>
    <n v="1"/>
    <n v="26.36"/>
    <n v="1.98"/>
    <n v="1.2"/>
    <n v="29.1"/>
    <n v="2.44"/>
    <n v="31.54"/>
    <n v="0.92263792010145851"/>
    <n v="8.14"/>
    <n v="39.680000000000007"/>
    <n v="12.208892025405786"/>
    <n v="-30693.555"/>
    <n v="420572.64799999999"/>
    <n v="189683.84599999999"/>
    <n v="133098.15100000001"/>
    <n v="0"/>
    <n v="610256.49399999995"/>
    <n v="579562.93900000001"/>
    <n v="1763.747092485549"/>
    <n v="1379.0703554913293"/>
    <n v="1290.3606589595377"/>
    <n v="1215.5278843930635"/>
  </r>
  <r>
    <x v="2"/>
    <s v="0000 Reykjavíkurborg"/>
    <x v="33"/>
    <n v="330"/>
    <n v="1"/>
    <n v="1"/>
    <n v="29.71"/>
    <n v="2"/>
    <n v="2.42"/>
    <n v="35.049999999999997"/>
    <n v="1.08"/>
    <n v="36.130000000000003"/>
    <n v="0.97010794353722651"/>
    <n v="16.82"/>
    <n v="52.949999999999996"/>
    <n v="10.406811731315042"/>
    <n v="-49481.847000000002"/>
    <n v="489078.603"/>
    <n v="308243.859"/>
    <n v="228200.27100000001"/>
    <n v="0"/>
    <n v="797322.46200000006"/>
    <n v="747840.61499999999"/>
    <n v="2416.1286727272727"/>
    <n v="1724.6127000000004"/>
    <n v="1574.6677090909091"/>
    <n v="1482.0563727272727"/>
  </r>
  <r>
    <x v="0"/>
    <s v="1000 Kópavogsbær"/>
    <x v="34"/>
    <n v="629"/>
    <n v="1"/>
    <n v="0"/>
    <n v="50.78"/>
    <n v="3"/>
    <n v="19.489999999999998"/>
    <n v="57.66"/>
    <n v="16.61"/>
    <n v="74.27"/>
    <n v="0.77635653695974149"/>
    <n v="46.91"/>
    <n v="121.17999999999999"/>
    <n v="11.695797694310151"/>
    <n v="-74422.73"/>
    <n v="1046758.36"/>
    <n v="340107.63299999997"/>
    <n v="197299.08"/>
    <n v="0"/>
    <n v="1386865.993"/>
    <n v="1312443.263"/>
    <n v="2204.8743926868046"/>
    <n v="1891.2033593004769"/>
    <n v="1772.8842337042925"/>
    <n v="1664.162734499205"/>
  </r>
  <r>
    <x v="0"/>
    <s v="1000 Kópavogsbær"/>
    <x v="35"/>
    <n v="926"/>
    <n v="1"/>
    <n v="0"/>
    <n v="73.16"/>
    <n v="3"/>
    <n v="11.33"/>
    <n v="74.540000000000006"/>
    <n v="13.95"/>
    <n v="88.49"/>
    <n v="0.8423550683693074"/>
    <n v="56.94"/>
    <n v="145.43"/>
    <n v="12.158613445378151"/>
    <n v="-117108.181"/>
    <n v="1178042.9369999999"/>
    <n v="516959.99699999997"/>
    <n v="331652.61599999998"/>
    <n v="0"/>
    <n v="1695002.9339999999"/>
    <n v="1577894.753"/>
    <n v="1830.4567321814254"/>
    <n v="1472.3005593952485"/>
    <n v="1345.8338412526998"/>
    <n v="1272.1845971922246"/>
  </r>
  <r>
    <x v="5"/>
    <s v="1000 Kópavogsbær"/>
    <x v="36"/>
    <n v="590"/>
    <n v="1"/>
    <n v="1"/>
    <n v="45.47"/>
    <n v="1"/>
    <n v="4.8600000000000003"/>
    <n v="48.59"/>
    <n v="4.74"/>
    <n v="53.33"/>
    <n v="0.91111944496531039"/>
    <n v="18.79"/>
    <n v="72.12"/>
    <n v="12.696363245104369"/>
    <n v="-69388.263999999996"/>
    <n v="708980.75"/>
    <n v="258039.50899999999"/>
    <n v="161906.46"/>
    <n v="0"/>
    <n v="967020.25899999996"/>
    <n v="897631.995"/>
    <n v="1639.0173881355931"/>
    <n v="1364.5996593220339"/>
    <n v="1246.9924322033899"/>
    <n v="1201.6622881355931"/>
  </r>
  <r>
    <x v="2"/>
    <s v="1000 Kópavogsbær"/>
    <x v="37"/>
    <n v="371"/>
    <n v="1"/>
    <n v="1"/>
    <n v="39.619999999999997"/>
    <n v="3.08"/>
    <n v="5.71"/>
    <n v="42.4"/>
    <n v="8.01"/>
    <n v="50.41"/>
    <n v="0.84110295576274552"/>
    <n v="22.37"/>
    <n v="72.78"/>
    <n v="8.6885245901639347"/>
    <n v="-42106.866000000002"/>
    <n v="599701.576"/>
    <n v="159198.334"/>
    <n v="83729.508000000002"/>
    <n v="0"/>
    <n v="758899.91"/>
    <n v="716793.04399999999"/>
    <n v="2045.5523180592993"/>
    <n v="1819.8663126684637"/>
    <n v="1706.3707169811321"/>
    <n v="1616.4462964959569"/>
  </r>
  <r>
    <x v="3"/>
    <s v="1000 Kópavogsbær"/>
    <x v="38"/>
    <n v="461"/>
    <n v="1"/>
    <n v="1"/>
    <n v="38.39"/>
    <n v="2"/>
    <n v="2.88"/>
    <n v="44.24"/>
    <n v="1.03"/>
    <n v="45.27"/>
    <n v="0.97724762535895737"/>
    <n v="20.29"/>
    <n v="65.56"/>
    <n v="11.413716266402576"/>
    <n v="-61040.394"/>
    <n v="564160.36"/>
    <n v="230221.22899999999"/>
    <n v="135506.11199999999"/>
    <n v="0"/>
    <n v="794381.58900000004"/>
    <n v="733341.19499999995"/>
    <n v="1723.1704750542301"/>
    <n v="1429.2309696312366"/>
    <n v="1296.8223058568328"/>
    <n v="1223.7751843817787"/>
  </r>
  <r>
    <x v="5"/>
    <s v="1000 Kópavogsbær"/>
    <x v="39"/>
    <n v="600"/>
    <n v="1"/>
    <n v="1"/>
    <n v="45.85"/>
    <n v="4.24"/>
    <n v="3.99"/>
    <n v="51.7"/>
    <n v="4.38"/>
    <n v="56.080000000000005"/>
    <n v="0.92189728958630524"/>
    <n v="33.31"/>
    <n v="89.390000000000015"/>
    <n v="11.978438810141744"/>
    <n v="-71067.47"/>
    <n v="801668.09"/>
    <n v="271951.402"/>
    <n v="165820.764"/>
    <n v="0"/>
    <n v="1073619.4920000001"/>
    <n v="1002552.022"/>
    <n v="1789.3658200000002"/>
    <n v="1512.9978800000001"/>
    <n v="1394.5520966666668"/>
    <n v="1336.1134833333333"/>
  </r>
  <r>
    <x v="3"/>
    <s v="1000 Kópavogsbær"/>
    <x v="40"/>
    <n v="423"/>
    <n v="1"/>
    <n v="1"/>
    <n v="29.33"/>
    <n v="3.14"/>
    <n v="3.53"/>
    <n v="33.06"/>
    <n v="4.9400000000000004"/>
    <n v="38"/>
    <n v="0.87000000000000011"/>
    <n v="21.13"/>
    <n v="59.129999999999995"/>
    <n v="13.02740991684632"/>
    <n v="-21272.536"/>
    <n v="545725.20700000005"/>
    <n v="199903.921"/>
    <n v="123501.516"/>
    <n v="0"/>
    <n v="745629.12800000003"/>
    <n v="724356.59199999995"/>
    <n v="1762.7166146572104"/>
    <n v="1470.7508557919621"/>
    <n v="1420.4611725768318"/>
    <n v="1290.1305130023643"/>
  </r>
  <r>
    <x v="3"/>
    <s v="1000 Kópavogsbær"/>
    <x v="41"/>
    <n v="450"/>
    <n v="1"/>
    <n v="1"/>
    <n v="34.74"/>
    <n v="2"/>
    <n v="3.83"/>
    <n v="37.6"/>
    <n v="4.97"/>
    <n v="42.57"/>
    <n v="0.88325111580925542"/>
    <n v="8.89"/>
    <n v="51.46"/>
    <n v="12.248230811105062"/>
    <n v="-51236.906999999999"/>
    <n v="592036.48199999996"/>
    <n v="199337.709"/>
    <n v="105290.304"/>
    <n v="0"/>
    <n v="791374.19099999999"/>
    <n v="740137.28399999999"/>
    <n v="1758.6093133333334"/>
    <n v="1524.63086"/>
    <n v="1410.7710666666667"/>
    <n v="1315.6366266666666"/>
  </r>
  <r>
    <x v="5"/>
    <s v="1000 Kópavogsbær"/>
    <x v="42"/>
    <n v="592"/>
    <n v="1"/>
    <n v="1"/>
    <n v="42.66"/>
    <n v="3.01"/>
    <n v="6.32"/>
    <n v="48.59"/>
    <n v="5.4"/>
    <n v="53.989999999999995"/>
    <n v="0.8999814780514912"/>
    <n v="18.905000000000001"/>
    <n v="72.89500000000001"/>
    <n v="12.962557477556384"/>
    <n v="-60237.635999999999"/>
    <n v="667212.83600000001"/>
    <n v="371824.38799999998"/>
    <n v="241135.98"/>
    <n v="0"/>
    <n v="1039037.224"/>
    <n v="978799.58799999999"/>
    <n v="1755.1304459459461"/>
    <n v="1347.8061554054054"/>
    <n v="1246.0533918918918"/>
    <n v="1127.0487094594596"/>
  </r>
  <r>
    <x v="5"/>
    <s v="1100 Seltjarnarneskaupstaður"/>
    <x v="43"/>
    <n v="559"/>
    <n v="1"/>
    <n v="0"/>
    <n v="42.06"/>
    <n v="1"/>
    <n v="4.38"/>
    <n v="44.31"/>
    <n v="4.13"/>
    <n v="48.440000000000005"/>
    <n v="0.91473988439306353"/>
    <n v="12.97"/>
    <n v="61.410000000000004"/>
    <n v="12.981885740826753"/>
    <n v="-66672.476999999999"/>
    <n v="787290.40099999995"/>
    <n v="314509.84000000003"/>
    <n v="129251.236"/>
    <n v="0"/>
    <n v="1101800.2409999999"/>
    <n v="1035127.764"/>
    <n v="1971.0201091234346"/>
    <n v="1739.801440071556"/>
    <n v="1620.5304615384614"/>
    <n v="1408.3906994633273"/>
  </r>
  <r>
    <x v="3"/>
    <s v="1300 Garðabær"/>
    <x v="44"/>
    <n v="409"/>
    <n v="1"/>
    <n v="1.24"/>
    <n v="32.700000000000003"/>
    <n v="6.09"/>
    <n v="3.01"/>
    <n v="36.630000000000003"/>
    <n v="7.41"/>
    <n v="44.04"/>
    <n v="0.83174386920980936"/>
    <n v="15.43"/>
    <n v="59.470000000000006"/>
    <n v="10.543954627481307"/>
    <n v="-666.221"/>
    <n v="508128.23"/>
    <n v="220031.07399999999"/>
    <n v="150880.296"/>
    <n v="0"/>
    <n v="728159.304"/>
    <n v="727493.08299999998"/>
    <n v="1780.3405965770171"/>
    <n v="1411.4401173594133"/>
    <n v="1409.8112151589241"/>
    <n v="1242.3673105134474"/>
  </r>
  <r>
    <x v="3"/>
    <s v="1300 Garðabær"/>
    <x v="45"/>
    <n v="451"/>
    <n v="1"/>
    <n v="1"/>
    <n v="34.229999999999997"/>
    <n v="3.3"/>
    <n v="0.5"/>
    <n v="35.24"/>
    <n v="4.79"/>
    <n v="40.029999999999994"/>
    <n v="0.8803397451911068"/>
    <n v="19.82"/>
    <n v="59.85"/>
    <n v="12.017053024247272"/>
    <n v="-12490.205"/>
    <n v="530586.67700000003"/>
    <n v="223567.52799999999"/>
    <n v="146269.83600000001"/>
    <n v="0"/>
    <n v="754154.20499999996"/>
    <n v="741664"/>
    <n v="1672.1822727272727"/>
    <n v="1347.8589113082039"/>
    <n v="1320.16444345898"/>
    <n v="1176.4671330376941"/>
  </r>
  <r>
    <x v="5"/>
    <s v="1300 Garðabær"/>
    <x v="46"/>
    <n v="519"/>
    <n v="1"/>
    <n v="1"/>
    <n v="39.520000000000003"/>
    <n v="5"/>
    <n v="0"/>
    <n v="45.52"/>
    <n v="1"/>
    <n v="46.52"/>
    <n v="0.9785038693035254"/>
    <n v="15.78"/>
    <n v="62.300000000000004"/>
    <n v="11.657681940700808"/>
    <n v="-9202.9789999999994"/>
    <n v="603589.25300000003"/>
    <n v="252824.345"/>
    <n v="158253.72"/>
    <n v="0"/>
    <n v="856413.598"/>
    <n v="847210.61899999995"/>
    <n v="1650.1225394990365"/>
    <n v="1345.2020770712909"/>
    <n v="1327.4699402697495"/>
    <n v="1162.9850732177265"/>
  </r>
  <r>
    <x v="5"/>
    <s v="1300 Garðabær"/>
    <x v="47"/>
    <n v="588"/>
    <n v="1"/>
    <n v="0"/>
    <n v="41.1"/>
    <n v="2"/>
    <n v="3.01"/>
    <n v="45.57"/>
    <n v="1.54"/>
    <n v="47.11"/>
    <n v="0.96731054977711739"/>
    <n v="27.11"/>
    <n v="74.22"/>
    <n v="13.642691415313225"/>
    <n v="-7898.0889999999999"/>
    <n v="610904.72199999995"/>
    <n v="275932.55300000001"/>
    <n v="179028.552"/>
    <n v="0"/>
    <n v="886837.27500000002"/>
    <n v="878939.18599999999"/>
    <n v="1508.2266581632653"/>
    <n v="1203.756331632653"/>
    <n v="1190.3242074829932"/>
    <n v="1038.9536088435373"/>
  </r>
  <r>
    <x v="2"/>
    <s v="1300 Garðabær"/>
    <x v="48"/>
    <n v="301"/>
    <n v="1"/>
    <n v="1"/>
    <n v="23.66"/>
    <n v="1"/>
    <n v="3.5"/>
    <n v="28.21"/>
    <n v="1.95"/>
    <n v="30.16"/>
    <n v="0.93534482758620696"/>
    <n v="25.2"/>
    <n v="55.36"/>
    <n v="12.206001622060016"/>
    <n v="-13741.459000000001"/>
    <n v="459575.39399999997"/>
    <n v="194869.58300000001"/>
    <n v="133543.236"/>
    <n v="0"/>
    <n v="654444.97699999996"/>
    <n v="640703.51800000004"/>
    <n v="2174.2358039867108"/>
    <n v="1730.5705681063121"/>
    <n v="1684.9178803986711"/>
    <n v="1526.8285514950164"/>
  </r>
  <r>
    <x v="6"/>
    <s v="1300 Garðabær"/>
    <x v="49"/>
    <n v="53"/>
    <n v="0.5"/>
    <n v="0.5"/>
    <n v="5.63"/>
    <n v="0"/>
    <n v="0"/>
    <n v="5.9"/>
    <n v="0.73"/>
    <n v="6.63"/>
    <n v="0.88989441930618407"/>
    <n v="2.7"/>
    <n v="9.3300000000000018"/>
    <n v="9.4138543516873892"/>
    <n v="-1066"/>
    <n v="94104.479000000007"/>
    <n v="98030.066000000006"/>
    <n v="62002.296000000002"/>
    <n v="5875.7749999999996"/>
    <n v="192134.54500000001"/>
    <n v="191068.54500000001"/>
    <n v="3625.1800943396229"/>
    <n v="2344.461773584906"/>
    <n v="2324.348566037736"/>
    <n v="1775.5562075471698"/>
  </r>
  <r>
    <x v="5"/>
    <s v="1400 Hafnarfjarðarkaupstaður"/>
    <x v="50"/>
    <n v="506"/>
    <n v="1"/>
    <n v="1"/>
    <n v="42.67"/>
    <n v="5.84"/>
    <n v="2.23"/>
    <n v="47.39"/>
    <n v="5.35"/>
    <n v="52.74"/>
    <n v="0.89855896852483885"/>
    <n v="22.89"/>
    <n v="75.63"/>
    <n v="10.430839002267573"/>
    <n v="-44709.593999999997"/>
    <n v="602551.07700000005"/>
    <n v="330053.424"/>
    <n v="4602.0959999999995"/>
    <n v="0"/>
    <n v="932604.50100000005"/>
    <n v="887894.90700000001"/>
    <n v="1843.0918992094862"/>
    <n v="1833.9968478260871"/>
    <n v="1745.637966403162"/>
    <n v="1190.81240513834"/>
  </r>
  <r>
    <x v="0"/>
    <s v="1400 Hafnarfjarðarkaupstaður"/>
    <x v="51"/>
    <n v="714"/>
    <n v="1"/>
    <n v="3"/>
    <n v="63.39"/>
    <n v="8.41"/>
    <n v="9.49"/>
    <n v="59.31"/>
    <n v="25.98"/>
    <n v="85.289999999999992"/>
    <n v="0.69539219134716856"/>
    <n v="34.869999999999997"/>
    <n v="120.16"/>
    <n v="9.9442896935933156"/>
    <n v="-39552.434999999998"/>
    <n v="929977.31200000003"/>
    <n v="350525.78899999999"/>
    <n v="204551.28"/>
    <n v="0"/>
    <n v="1280503.101"/>
    <n v="1240950.666"/>
    <n v="1793.4217100840337"/>
    <n v="1506.9353235294118"/>
    <n v="1451.539756302521"/>
    <n v="1302.4892324929972"/>
  </r>
  <r>
    <x v="3"/>
    <s v="1400 Hafnarfjarðarkaupstaður"/>
    <x v="52"/>
    <n v="411"/>
    <n v="1"/>
    <n v="1"/>
    <n v="38.409999999999997"/>
    <n v="7.1"/>
    <n v="4.84"/>
    <n v="45.86"/>
    <n v="6.49"/>
    <n v="52.349999999999994"/>
    <n v="0.87602674307545381"/>
    <n v="18.79"/>
    <n v="71.14"/>
    <n v="9.0309822017139094"/>
    <n v="-45304.446000000004"/>
    <n v="584015.44900000002"/>
    <n v="234654.394"/>
    <n v="133479.24"/>
    <n v="0"/>
    <n v="818669.84299999999"/>
    <n v="773365.397"/>
    <n v="1991.8974282238444"/>
    <n v="1667.1304209245743"/>
    <n v="1556.9006253041362"/>
    <n v="1420.9621630170316"/>
  </r>
  <r>
    <x v="3"/>
    <s v="1400 Hafnarfjarðarkaupstaður"/>
    <x v="53"/>
    <n v="491"/>
    <n v="1"/>
    <n v="1.05"/>
    <n v="37.11"/>
    <n v="5.62"/>
    <n v="10.92"/>
    <n v="47.07"/>
    <n v="8.6300000000000008"/>
    <n v="55.699999999999996"/>
    <n v="0.84506283662477566"/>
    <n v="20.93"/>
    <n v="76.63"/>
    <n v="11.490755909197286"/>
    <n v="-60153.697"/>
    <n v="676272.86899999995"/>
    <n v="429296.22100000002"/>
    <n v="291451.7"/>
    <n v="0"/>
    <n v="1105569.0900000001"/>
    <n v="1045415.393"/>
    <n v="2251.6682077393075"/>
    <n v="1658.0802240325868"/>
    <n v="1535.5676028513237"/>
    <n v="1377.3378187372707"/>
  </r>
  <r>
    <x v="5"/>
    <s v="1400 Hafnarfjarðarkaupstaður"/>
    <x v="54"/>
    <n v="575"/>
    <n v="2"/>
    <n v="1"/>
    <n v="49.51"/>
    <n v="6.2"/>
    <n v="9.92"/>
    <n v="50.96"/>
    <n v="17.670000000000002"/>
    <n v="68.63"/>
    <n v="0.7425324202243917"/>
    <n v="17.3"/>
    <n v="85.929999999999993"/>
    <n v="10.321306767187219"/>
    <n v="-2109.65"/>
    <n v="668491.36199999996"/>
    <n v="259602.41099999999"/>
    <n v="140785.416"/>
    <n v="0"/>
    <n v="928093.77300000004"/>
    <n v="925984.12300000002"/>
    <n v="1614.0761269565219"/>
    <n v="1369.2319252173913"/>
    <n v="1365.5629686956522"/>
    <n v="1162.5936730434782"/>
  </r>
  <r>
    <x v="3"/>
    <s v="1400 Hafnarfjarðarkaupstaður"/>
    <x v="55"/>
    <n v="426"/>
    <n v="1"/>
    <n v="2.02"/>
    <n v="31.5"/>
    <n v="8.94"/>
    <n v="4.66"/>
    <n v="35.39"/>
    <n v="12.73"/>
    <n v="48.120000000000005"/>
    <n v="0.7354530340814629"/>
    <n v="21.9"/>
    <n v="70.02000000000001"/>
    <n v="10.53412462908012"/>
    <n v="-39282.417000000001"/>
    <n v="582401.40399999998"/>
    <n v="277079.288"/>
    <n v="146310.79199999999"/>
    <n v="0"/>
    <n v="859480.69200000004"/>
    <n v="820198.27500000002"/>
    <n v="2017.560309859155"/>
    <n v="1674.1077464788732"/>
    <n v="1581.8955000000001"/>
    <n v="1367.1394460093895"/>
  </r>
  <r>
    <x v="4"/>
    <s v="1400 Hafnarfjarðarkaupstaður"/>
    <x v="56"/>
    <n v="215"/>
    <n v="1"/>
    <n v="1"/>
    <n v="16.66"/>
    <n v="3"/>
    <n v="1"/>
    <n v="16.350000000000001"/>
    <n v="6.31"/>
    <n v="22.66"/>
    <n v="0.7215357458075905"/>
    <n v="11.5"/>
    <n v="34.159999999999997"/>
    <n v="10.935910478128179"/>
    <n v="-281.125"/>
    <n v="256213.52900000001"/>
    <n v="107992.276"/>
    <n v="65761.703999999998"/>
    <n v="0"/>
    <n v="364205.80499999999"/>
    <n v="363924.68"/>
    <n v="1693.9804883720931"/>
    <n v="1388.1120976744187"/>
    <n v="1386.8045395348838"/>
    <n v="1191.6908325581396"/>
  </r>
  <r>
    <x v="0"/>
    <s v="1400 Hafnarfjarðarkaupstaður"/>
    <x v="57"/>
    <n v="717"/>
    <n v="1"/>
    <n v="2"/>
    <n v="61.12"/>
    <n v="8.41"/>
    <n v="5.93"/>
    <n v="60.52"/>
    <n v="17.940000000000001"/>
    <n v="78.460000000000008"/>
    <n v="0.77134845781289829"/>
    <n v="30.42"/>
    <n v="108.88000000000001"/>
    <n v="10.312095498346038"/>
    <n v="-37729.756000000001"/>
    <n v="833533.47900000005"/>
    <n v="411923.61800000002"/>
    <n v="262988.37599999999"/>
    <n v="0"/>
    <n v="1245457.0970000001"/>
    <n v="1207727.341"/>
    <n v="1737.0391868898189"/>
    <n v="1370.2492622036264"/>
    <n v="1317.6275662482567"/>
    <n v="1162.5292594142261"/>
  </r>
  <r>
    <x v="1"/>
    <s v="1604 Mosfellsbær"/>
    <x v="58"/>
    <n v="153"/>
    <n v="1"/>
    <n v="0"/>
    <n v="15.49"/>
    <n v="2"/>
    <n v="0"/>
    <n v="13.99"/>
    <n v="4.5"/>
    <n v="18.490000000000002"/>
    <n v="0.75662520281233092"/>
    <n v="9.18"/>
    <n v="27.67"/>
    <n v="8.7478559176672377"/>
    <n v="-20082.813160000002"/>
    <n v="166349.81234"/>
    <n v="176056.34756000002"/>
    <n v="114298.59372"/>
    <n v="0"/>
    <n v="342406.15990000003"/>
    <n v="322323.34674000001"/>
    <n v="2237.9487575163403"/>
    <n v="1490.8991253594772"/>
    <n v="1359.638908627451"/>
    <n v="1087.2536754248367"/>
  </r>
  <r>
    <x v="6"/>
    <s v="1604 Mosfellsbær"/>
    <x v="59"/>
    <n v="100"/>
    <n v="0.5"/>
    <n v="0.5"/>
    <n v="8.9"/>
    <n v="1"/>
    <n v="0"/>
    <n v="9.9"/>
    <n v="1"/>
    <n v="10.9"/>
    <n v="0.90825688073394495"/>
    <n v="6.85"/>
    <n v="17.75"/>
    <n v="10.1010101010101"/>
    <n v="-34563.794596000007"/>
    <n v="192339.612127"/>
    <n v="88230.55765100001"/>
    <n v="62466.720252000006"/>
    <n v="0"/>
    <n v="280570.16977799998"/>
    <n v="246006.37518199999"/>
    <n v="2805.7016977799999"/>
    <n v="2181.0344952599999"/>
    <n v="1835.3965492999998"/>
    <n v="1923.3961212700001"/>
  </r>
  <r>
    <x v="0"/>
    <s v="1604 Mosfellsbær"/>
    <x v="60"/>
    <n v="664"/>
    <n v="1"/>
    <n v="1"/>
    <n v="55.16"/>
    <n v="4"/>
    <n v="4.0199999999999996"/>
    <n v="56.61"/>
    <n v="8.57"/>
    <n v="65.179999999999993"/>
    <n v="0.86851795029150058"/>
    <n v="36.840000000000003"/>
    <n v="102.02000000000001"/>
    <n v="11.223799864773497"/>
    <n v="-70155.225000000006"/>
    <n v="697077.06299999997"/>
    <n v="380380.14899999998"/>
    <n v="223802.80799999999"/>
    <n v="0"/>
    <n v="1077457.2120000001"/>
    <n v="1007301.987"/>
    <n v="1622.6765240963857"/>
    <n v="1285.6241024096387"/>
    <n v="1179.9686430722891"/>
    <n v="1049.8148539156625"/>
  </r>
  <r>
    <x v="0"/>
    <s v="1604 Mosfellsbær"/>
    <x v="61"/>
    <n v="816"/>
    <n v="2"/>
    <n v="0"/>
    <n v="76.760000000000005"/>
    <n v="0"/>
    <n v="5.61"/>
    <n v="63.75"/>
    <n v="20.62"/>
    <n v="84.37"/>
    <n v="0.75560033187151832"/>
    <n v="4.76"/>
    <n v="89.13000000000001"/>
    <n v="10.630536737884315"/>
    <n v="-87984.163"/>
    <n v="1065550.558"/>
    <n v="374149.69799999997"/>
    <n v="167519.04000000001"/>
    <n v="0"/>
    <n v="1439700.2560000001"/>
    <n v="1351716.0930000001"/>
    <n v="1764.3385490196079"/>
    <n v="1559.0456078431373"/>
    <n v="1451.2218786764706"/>
    <n v="1305.8217622549018"/>
  </r>
  <r>
    <x v="3"/>
    <s v="2000 Reykjanesbær"/>
    <x v="62"/>
    <n v="431"/>
    <n v="1"/>
    <n v="1"/>
    <n v="32.93"/>
    <n v="5.03"/>
    <n v="3.36"/>
    <n v="28.37"/>
    <n v="14.95"/>
    <n v="43.32"/>
    <n v="0.65489381348107112"/>
    <n v="21.57"/>
    <n v="64.89"/>
    <n v="11.354056902002107"/>
    <n v="-13919.094999999999"/>
    <n v="528731.44099999999"/>
    <n v="243138.769"/>
    <n v="162152.37599999999"/>
    <n v="0"/>
    <n v="771870.21"/>
    <n v="757951.11499999999"/>
    <n v="1790.8821577726217"/>
    <n v="1414.6585475638051"/>
    <n v="1382.3636635730859"/>
    <n v="1226.755083526682"/>
  </r>
  <r>
    <x v="4"/>
    <s v="2000 Reykjanesbær"/>
    <x v="63"/>
    <n v="288"/>
    <n v="1"/>
    <n v="1"/>
    <n v="31.53"/>
    <n v="4"/>
    <n v="0"/>
    <n v="26.22"/>
    <n v="11.31"/>
    <n v="37.53"/>
    <n v="0.69864108713029571"/>
    <n v="18.91"/>
    <n v="56.44"/>
    <n v="8.105826062482409"/>
    <n v="-21430.15"/>
    <n v="441659.962"/>
    <n v="124205.698"/>
    <n v="53577.432000000001"/>
    <n v="0"/>
    <n v="565865.66"/>
    <n v="544435.51"/>
    <n v="1964.8113194444445"/>
    <n v="1778.7785694444444"/>
    <n v="1704.3683263888888"/>
    <n v="1533.5415347222222"/>
  </r>
  <r>
    <x v="3"/>
    <s v="2000 Reykjanesbær"/>
    <x v="64"/>
    <n v="418"/>
    <n v="1"/>
    <n v="1"/>
    <n v="34.28"/>
    <n v="3.03"/>
    <n v="2"/>
    <n v="35.770000000000003"/>
    <n v="5.54"/>
    <n v="41.31"/>
    <n v="0.8658920358266764"/>
    <n v="20.57"/>
    <n v="61.88"/>
    <n v="11.203430715625837"/>
    <n v="-10282.781999999999"/>
    <n v="494631.98200000002"/>
    <n v="188074.997"/>
    <n v="97665.096000000005"/>
    <n v="0"/>
    <n v="682706.97900000005"/>
    <n v="672424.19700000004"/>
    <n v="1633.2702846889954"/>
    <n v="1399.6217296650718"/>
    <n v="1375.0217727272727"/>
    <n v="1183.3301004784689"/>
  </r>
  <r>
    <x v="2"/>
    <s v="2000 Reykjanesbær"/>
    <x v="65"/>
    <n v="396"/>
    <n v="1"/>
    <n v="1"/>
    <n v="32.97"/>
    <n v="6.76"/>
    <n v="0.85"/>
    <n v="32.32"/>
    <n v="10.26"/>
    <n v="42.58"/>
    <n v="0.75904180366369189"/>
    <n v="21.4"/>
    <n v="63.98"/>
    <n v="9.9672791341555502"/>
    <n v="-6190.2070000000003"/>
    <n v="551857.701"/>
    <n v="150085.26"/>
    <n v="62971.944000000003"/>
    <n v="0"/>
    <n v="701942.96100000001"/>
    <n v="695752.75399999996"/>
    <n v="1772.5832348484848"/>
    <n v="1613.5631742424241"/>
    <n v="1597.9313383838382"/>
    <n v="1393.5800530303031"/>
  </r>
  <r>
    <x v="2"/>
    <s v="2000 Reykjanesbær"/>
    <x v="66"/>
    <n v="367"/>
    <n v="1"/>
    <n v="1"/>
    <n v="28.32"/>
    <n v="4.04"/>
    <n v="5.0599999999999996"/>
    <n v="29.47"/>
    <n v="9.9499999999999993"/>
    <n v="39.42"/>
    <n v="0.74759005580923388"/>
    <n v="31.21"/>
    <n v="70.63"/>
    <n v="11.341161928306551"/>
    <n v="-23543.294000000002"/>
    <n v="512220.565"/>
    <n v="133953.215"/>
    <n v="53233.62"/>
    <n v="0"/>
    <n v="646173.78"/>
    <n v="622630.48600000003"/>
    <n v="1760.6914986376023"/>
    <n v="1615.6407629427795"/>
    <n v="1551.4900980926432"/>
    <n v="1395.6963623978202"/>
  </r>
  <r>
    <x v="3"/>
    <s v="2000 Reykjanesbær"/>
    <x v="67"/>
    <n v="408"/>
    <n v="1"/>
    <n v="1"/>
    <n v="35.049999999999997"/>
    <n v="5.2"/>
    <n v="6.81"/>
    <n v="38.25"/>
    <n v="10.81"/>
    <n v="49.06"/>
    <n v="0.77965756216877291"/>
    <n v="32.31"/>
    <n v="81.37"/>
    <n v="10.136645962732919"/>
    <n v="-12978.392"/>
    <n v="623840.31999999995"/>
    <n v="162980.77100000001"/>
    <n v="65861.975999999995"/>
    <n v="0"/>
    <n v="786821.09100000001"/>
    <n v="773842.69900000002"/>
    <n v="1928.4830661764706"/>
    <n v="1767.0566544117646"/>
    <n v="1735.2468700980392"/>
    <n v="1529.0203921568627"/>
  </r>
  <r>
    <x v="1"/>
    <s v="2000 Reykjanesbær"/>
    <x v="68"/>
    <n v="137"/>
    <n v="1"/>
    <n v="1"/>
    <n v="10.029999999999999"/>
    <n v="0"/>
    <n v="1"/>
    <n v="6.02"/>
    <n v="7.01"/>
    <n v="13.03"/>
    <n v="0.46201074443591711"/>
    <n v="6.87"/>
    <n v="19.899999999999999"/>
    <n v="13.659022931206382"/>
    <n v="-6362.91"/>
    <n v="117893.167"/>
    <n v="58918.192000000003"/>
    <n v="0"/>
    <n v="0"/>
    <n v="176811.359"/>
    <n v="170448.44899999999"/>
    <n v="1290.5938613138685"/>
    <n v="1290.5938613138685"/>
    <n v="1244.1492627737225"/>
    <n v="860.53406569343065"/>
  </r>
  <r>
    <x v="5"/>
    <s v="2300 Grindavíkurbær"/>
    <x v="69"/>
    <n v="532"/>
    <n v="1"/>
    <n v="1"/>
    <n v="42.88"/>
    <n v="0"/>
    <n v="4.66"/>
    <n v="38.130000000000003"/>
    <n v="11.41"/>
    <n v="49.540000000000006"/>
    <n v="0.76968106580540974"/>
    <n v="25.74"/>
    <n v="75.28"/>
    <n v="12.406716417910447"/>
    <n v="-11589.569"/>
    <n v="643026.50600000005"/>
    <n v="305517.06400000001"/>
    <n v="220860.02"/>
    <n v="0"/>
    <n v="948543.57"/>
    <n v="936954.00100000005"/>
    <n v="1782.9766353383457"/>
    <n v="1367.8262218045111"/>
    <n v="1346.0413176691729"/>
    <n v="1208.6964398496241"/>
  </r>
  <r>
    <x v="1"/>
    <s v="2506 Sveitarfélagið Vogar"/>
    <x v="70"/>
    <n v="162"/>
    <n v="1"/>
    <n v="1.1000000000000001"/>
    <n v="19.18"/>
    <n v="4.3099999999999996"/>
    <n v="1.65"/>
    <n v="15.18"/>
    <n v="12.06"/>
    <n v="27.24"/>
    <n v="0.55726872246696035"/>
    <n v="12.66"/>
    <n v="39.900000000000006"/>
    <n v="6.8965517241379315"/>
    <n v="-13916.831"/>
    <n v="314544.679"/>
    <n v="120201.41899999999"/>
    <n v="25332.504000000001"/>
    <n v="0"/>
    <n v="434746.098"/>
    <n v="420829.26699999999"/>
    <n v="2683.617888888889"/>
    <n v="2527.2444074074074"/>
    <n v="2441.3380432098766"/>
    <n v="1941.6338209876544"/>
  </r>
  <r>
    <x v="4"/>
    <s v="2510 Suðurnesjabær"/>
    <x v="71"/>
    <n v="238"/>
    <n v="1"/>
    <n v="1.07"/>
    <n v="27.47"/>
    <n v="3.05"/>
    <n v="0"/>
    <n v="27.11"/>
    <n v="5.48"/>
    <n v="32.589999999999996"/>
    <n v="0.83185026081620139"/>
    <n v="17.34"/>
    <n v="49.930000000000007"/>
    <n v="7.7981651376146788"/>
    <n v="-6907.4539999999997"/>
    <n v="388720.04200000002"/>
    <n v="182637.77299999999"/>
    <n v="124662.122"/>
    <n v="0"/>
    <n v="571357.81499999994"/>
    <n v="564450.36100000003"/>
    <n v="2400.6630882352938"/>
    <n v="1876.8726596638655"/>
    <n v="1847.8497436974792"/>
    <n v="1633.2774873949581"/>
  </r>
  <r>
    <x v="4"/>
    <s v="2510 Suðurnesjabær"/>
    <x v="72"/>
    <n v="266"/>
    <n v="1"/>
    <n v="1"/>
    <n v="32.42"/>
    <n v="4.2"/>
    <n v="1.05"/>
    <n v="29.38"/>
    <n v="10.29"/>
    <n v="39.67"/>
    <n v="0.74061003277035542"/>
    <n v="22.4"/>
    <n v="62.07"/>
    <n v="7.2637902785363178"/>
    <n v="-9273.2469999999994"/>
    <n v="468181.897"/>
    <n v="226406.36199999999"/>
    <n v="143092.522"/>
    <n v="0"/>
    <n v="694588.25899999996"/>
    <n v="685315.01199999999"/>
    <n v="2611.2340563909775"/>
    <n v="2073.2922443609023"/>
    <n v="2038.4304135338346"/>
    <n v="1760.0823195488722"/>
  </r>
  <r>
    <x v="3"/>
    <s v="3000 Akraneskaupstaður"/>
    <x v="73"/>
    <n v="467"/>
    <n v="1"/>
    <n v="1"/>
    <n v="37.15"/>
    <n v="2"/>
    <n v="3.67"/>
    <n v="42.24"/>
    <n v="2.58"/>
    <n v="44.82"/>
    <n v="0.94243641231593045"/>
    <n v="29.86"/>
    <n v="74.680000000000007"/>
    <n v="11.928480204342273"/>
    <n v="-44150.506000000001"/>
    <n v="659539.60800000001"/>
    <n v="138934.035"/>
    <n v="61131.576999999997"/>
    <n v="0"/>
    <n v="798473.64300000004"/>
    <n v="754323.13699999999"/>
    <n v="1709.7936680942184"/>
    <n v="1578.8909336188437"/>
    <n v="1484.3502355460384"/>
    <n v="1412.2903811563169"/>
  </r>
  <r>
    <x v="0"/>
    <s v="3000 Akraneskaupstaður"/>
    <x v="74"/>
    <n v="639"/>
    <n v="1"/>
    <n v="1"/>
    <n v="46.1"/>
    <n v="2"/>
    <n v="4.5"/>
    <n v="53.6"/>
    <n v="1"/>
    <n v="54.6"/>
    <n v="0.98168498168498164"/>
    <n v="34.28"/>
    <n v="88.88"/>
    <n v="13.284823284823284"/>
    <n v="-64655.266000000003"/>
    <n v="761641.94499999995"/>
    <n v="206594.899"/>
    <n v="83982.672000000006"/>
    <n v="0"/>
    <n v="968236.84400000004"/>
    <n v="903581.57799999998"/>
    <n v="1515.2376275430361"/>
    <n v="1383.8093458528951"/>
    <n v="1282.6273959311422"/>
    <n v="1191.9279264475742"/>
  </r>
  <r>
    <x v="6"/>
    <s v="3511 Hvalfjarðarsveit"/>
    <x v="64"/>
    <n v="75"/>
    <n v="1"/>
    <n v="1"/>
    <n v="8.8000000000000007"/>
    <n v="0"/>
    <n v="0.6"/>
    <n v="11.4"/>
    <n v="0"/>
    <n v="11.4"/>
    <n v="1"/>
    <n v="10.119999999999999"/>
    <n v="21.52"/>
    <n v="8.5227272727272716"/>
    <n v="-8810.2520000000004"/>
    <n v="206909.05100000001"/>
    <n v="152616.69699999999"/>
    <n v="76350.231"/>
    <n v="29882.056"/>
    <n v="359525.74800000002"/>
    <n v="350715.49599999998"/>
    <n v="4793.6766400000006"/>
    <n v="3377.2461466666668"/>
    <n v="3259.7761199999995"/>
    <n v="2758.787346666667"/>
  </r>
  <r>
    <x v="1"/>
    <s v="3609 Borgarbyggð"/>
    <x v="75"/>
    <n v="173"/>
    <n v="1"/>
    <n v="1"/>
    <n v="22.14"/>
    <n v="1.5"/>
    <n v="1"/>
    <n v="25.64"/>
    <n v="1"/>
    <n v="26.64"/>
    <n v="0.96246246246246248"/>
    <n v="18.7"/>
    <n v="45.34"/>
    <n v="7.3181049069373945"/>
    <n v="-2298.241"/>
    <n v="353132.967"/>
    <n v="175959.42600000001"/>
    <n v="50228.964"/>
    <n v="82178.290999999997"/>
    <n v="529092.39300000004"/>
    <n v="526794.152"/>
    <n v="3058.3375317919076"/>
    <n v="2292.9776763005784"/>
    <n v="2279.6930462427745"/>
    <n v="2041.2310231213874"/>
  </r>
  <r>
    <x v="2"/>
    <s v="3609 Borgarbyggð"/>
    <x v="76"/>
    <n v="301"/>
    <n v="1"/>
    <n v="1"/>
    <n v="29.72"/>
    <n v="2.8"/>
    <n v="1"/>
    <n v="30.02"/>
    <n v="5.5"/>
    <n v="35.519999999999996"/>
    <n v="0.84515765765765771"/>
    <n v="18.37"/>
    <n v="53.89"/>
    <n v="9.2558425584255861"/>
    <n v="-2069.3389999999999"/>
    <n v="439537.15700000001"/>
    <n v="150553.57199999999"/>
    <n v="66412.284"/>
    <n v="33793.034"/>
    <n v="590090.72900000005"/>
    <n v="588021.39"/>
    <n v="1960.4343156146181"/>
    <n v="1627.5262823920268"/>
    <n v="1620.6514019933556"/>
    <n v="1460.2563355481727"/>
  </r>
  <r>
    <x v="6"/>
    <s v="3709 Grundarfjarðarbær"/>
    <x v="77"/>
    <n v="91"/>
    <n v="1"/>
    <n v="1"/>
    <n v="12.57"/>
    <n v="1"/>
    <n v="0"/>
    <n v="11.86"/>
    <n v="3.71"/>
    <n v="15.57"/>
    <n v="0.76172125883108532"/>
    <n v="4.75"/>
    <n v="20.32"/>
    <n v="6.7059690493736177"/>
    <n v="-17047.322"/>
    <n v="180027.90299999999"/>
    <n v="70669.534"/>
    <n v="38724.811999999998"/>
    <n v="4945.3519999999999"/>
    <n v="250697.43700000001"/>
    <n v="233650.11499999999"/>
    <n v="2754.9168901098901"/>
    <n v="2275.0249780219783"/>
    <n v="2087.6917692307693"/>
    <n v="1978.3286043956043"/>
  </r>
  <r>
    <x v="1"/>
    <s v="3711 Stykkishólmsbær"/>
    <x v="78"/>
    <n v="150"/>
    <n v="1"/>
    <n v="0"/>
    <n v="14.73"/>
    <n v="5.08"/>
    <n v="0"/>
    <n v="19.059999999999999"/>
    <n v="1.75"/>
    <n v="20.810000000000002"/>
    <n v="0.91590581451225361"/>
    <n v="12.16"/>
    <n v="32.97"/>
    <n v="7.5719333669863698"/>
    <n v="-33365.966"/>
    <n v="275963.74599999998"/>
    <n v="58712.021999999997"/>
    <n v="22060.056"/>
    <n v="0"/>
    <n v="334675.76799999998"/>
    <n v="301309.80200000003"/>
    <n v="2231.1717866666663"/>
    <n v="2084.1047466666669"/>
    <n v="1861.6649733333336"/>
    <n v="1839.7583066666666"/>
  </r>
  <r>
    <x v="7"/>
    <s v="3713 Eyja- og Miklaholtshreppur"/>
    <x v="79"/>
    <n v="18"/>
    <n v="0.7"/>
    <n v="0"/>
    <n v="3.34"/>
    <n v="0"/>
    <n v="0"/>
    <n v="2.2000000000000002"/>
    <n v="1.84"/>
    <n v="4.04"/>
    <n v="0.54455445544554459"/>
    <n v="4.0199999999999996"/>
    <n v="8.0599999999999987"/>
    <n v="5.3892215568862278"/>
    <n v="-20777"/>
    <n v="60081"/>
    <n v="27414"/>
    <m/>
    <m/>
    <n v="87495"/>
    <n v="66718"/>
    <n v="4860.833333333333"/>
    <n v="4860.833333333333"/>
    <n v="3706.5555555555557"/>
    <n v="3337.8333333333335"/>
  </r>
  <r>
    <x v="4"/>
    <s v="3714 Snæfellsbær"/>
    <x v="80"/>
    <n v="231"/>
    <n v="1"/>
    <n v="0"/>
    <n v="26.78"/>
    <n v="4"/>
    <n v="0"/>
    <n v="28.46"/>
    <n v="3.32"/>
    <n v="31.78"/>
    <n v="0.89553178099433606"/>
    <n v="24.58"/>
    <n v="56.36"/>
    <n v="7.5048732943469787"/>
    <n v="-18870.197"/>
    <n v="470103.57400000002"/>
    <n v="135098.98199999999"/>
    <n v="43229.351999999999"/>
    <n v="31184.169000000002"/>
    <n v="605202.55599999998"/>
    <n v="586332.35900000005"/>
    <n v="2619.9244848484846"/>
    <n v="2297.7880303030302"/>
    <n v="2216.098865800866"/>
    <n v="2035.080406926407"/>
  </r>
  <r>
    <x v="6"/>
    <s v="3811 Dalabyggð"/>
    <x v="81"/>
    <n v="89"/>
    <n v="0.8"/>
    <n v="1"/>
    <n v="9.7200000000000006"/>
    <n v="0.33"/>
    <n v="1"/>
    <n v="10.35"/>
    <n v="2.5"/>
    <n v="12.850000000000001"/>
    <n v="0.80544747081712054"/>
    <n v="7.08"/>
    <n v="19.93"/>
    <n v="8.8557213930348251"/>
    <n v="-7179.13"/>
    <n v="156935.08100000001"/>
    <n v="86862.782000000007"/>
    <n v="26218.524000000001"/>
    <n v="38285.087"/>
    <n v="243797.86300000001"/>
    <n v="236618.73300000001"/>
    <n v="2739.3018314606743"/>
    <n v="2014.5421573033709"/>
    <n v="1933.877775280899"/>
    <n v="1763.3155168539326"/>
  </r>
  <r>
    <x v="1"/>
    <s v="4100 Bolungarvíkurkaupstaður"/>
    <x v="82"/>
    <n v="131"/>
    <n v="1"/>
    <n v="1"/>
    <n v="15.4"/>
    <n v="0"/>
    <n v="0"/>
    <n v="14.88"/>
    <n v="2.52"/>
    <n v="17.399999999999999"/>
    <n v="0.8551724137931036"/>
    <n v="8.75"/>
    <n v="26.150000000000002"/>
    <n v="8.5064935064935057"/>
    <n v="-10696.584999999999"/>
    <n v="215691.36600000001"/>
    <n v="78165.354000000007"/>
    <n v="26631.815999999999"/>
    <n v="0"/>
    <n v="293856.71999999997"/>
    <n v="283160.13500000001"/>
    <n v="2243.1810687022898"/>
    <n v="2039.8847633587784"/>
    <n v="1958.2314427480917"/>
    <n v="1646.4989770992368"/>
  </r>
  <r>
    <x v="7"/>
    <s v="4200 Ísafjarðarbær"/>
    <x v="83"/>
    <n v="15"/>
    <n v="1"/>
    <n v="0"/>
    <n v="3.04"/>
    <n v="0"/>
    <n v="0"/>
    <n v="3.12"/>
    <n v="0.92"/>
    <n v="4.04"/>
    <n v="0.7722772277227723"/>
    <n v="0.63"/>
    <n v="4.67"/>
    <n v="4.9342105263157894"/>
    <n v="-199.845"/>
    <n v="39777.896000000001"/>
    <n v="24974.144"/>
    <n v="11735.688"/>
    <n v="1188"/>
    <n v="64752.04"/>
    <n v="64552.195"/>
    <n v="4316.8026666666665"/>
    <n v="3455.2234666666668"/>
    <n v="3441.9004666666665"/>
    <n v="2651.8597333333332"/>
  </r>
  <r>
    <x v="2"/>
    <s v="4200 Ísafjarðarbær"/>
    <x v="84"/>
    <n v="374"/>
    <n v="1"/>
    <n v="1"/>
    <n v="33.29"/>
    <n v="2"/>
    <n v="2"/>
    <n v="34.049999999999997"/>
    <n v="5.24"/>
    <n v="39.29"/>
    <n v="0.86663273097480265"/>
    <n v="22.85"/>
    <n v="62.14"/>
    <n v="10.59790308869368"/>
    <n v="-31696.031999999999"/>
    <n v="502335.03"/>
    <n v="236557.25"/>
    <n v="136171.842"/>
    <n v="22697.717000000001"/>
    <n v="738892.28"/>
    <n v="707196.24800000002"/>
    <n v="1975.6478074866311"/>
    <n v="1550.8628903743315"/>
    <n v="1466.1141417112299"/>
    <n v="1343.1417914438503"/>
  </r>
  <r>
    <x v="8"/>
    <s v="4200 Ísafjarðarbær"/>
    <x v="85"/>
    <n v="35"/>
    <n v="2"/>
    <n v="0"/>
    <n v="4.13"/>
    <n v="0"/>
    <n v="0.75"/>
    <n v="5.66"/>
    <n v="1.27"/>
    <n v="6.93"/>
    <n v="0.81673881673881676"/>
    <n v="1.8"/>
    <n v="8.73"/>
    <n v="8.4745762711864412"/>
    <n v="-437.738"/>
    <n v="72840.872000000003"/>
    <n v="30134.384999999998"/>
    <n v="16350.216"/>
    <n v="0"/>
    <n v="102975.257"/>
    <n v="102537.519"/>
    <n v="2942.1502"/>
    <n v="2475.0011714285715"/>
    <n v="2462.4943714285714"/>
    <n v="2081.1677714285715"/>
  </r>
  <r>
    <x v="8"/>
    <s v="4200 Ísafjarðarbær"/>
    <x v="86"/>
    <n v="43"/>
    <n v="1"/>
    <n v="0"/>
    <n v="5.6"/>
    <n v="0"/>
    <n v="0"/>
    <n v="4.97"/>
    <n v="1.63"/>
    <n v="6.6"/>
    <n v="0.75303030303030305"/>
    <n v="1.69"/>
    <n v="8.2899999999999991"/>
    <n v="7.6785714285714288"/>
    <n v="-1073.2090000000001"/>
    <n v="68133.313999999998"/>
    <n v="31927.475999999999"/>
    <n v="15674.1"/>
    <n v="804.78"/>
    <n v="100060.79"/>
    <n v="98987.581000000006"/>
    <n v="2326.9951162790694"/>
    <n v="1943.7653488372091"/>
    <n v="1918.807"/>
    <n v="1584.4956744186047"/>
  </r>
  <r>
    <x v="8"/>
    <s v="4502 Reykhólahreppur"/>
    <x v="87"/>
    <n v="44"/>
    <n v="1"/>
    <n v="0"/>
    <n v="7.93"/>
    <n v="0"/>
    <n v="0.8"/>
    <n v="6.46"/>
    <n v="3.27"/>
    <n v="9.73"/>
    <n v="0.66392600205549845"/>
    <n v="8.2200000000000006"/>
    <n v="17.950000000000003"/>
    <n v="5.548549810844893"/>
    <n v="-35626.000999999997"/>
    <n v="115835.4872"/>
    <n v="80372.124400000001"/>
    <n v="23380.2"/>
    <n v="12039.797"/>
    <n v="196207.6116"/>
    <n v="160581.61060000001"/>
    <n v="4459.2638999999999"/>
    <n v="3654.2639681818182"/>
    <n v="2844.5821272727276"/>
    <n v="2632.6247090909092"/>
  </r>
  <r>
    <x v="8"/>
    <s v="4604 Tálknafjarðarhreppur"/>
    <x v="88"/>
    <n v="39"/>
    <n v="0.8"/>
    <n v="0"/>
    <n v="4.57"/>
    <n v="0"/>
    <n v="0"/>
    <n v="1.5"/>
    <n v="3.87"/>
    <n v="5.37"/>
    <n v="0.27932960893854747"/>
    <n v="3.16"/>
    <n v="8.5300000000000011"/>
    <n v="8.5339168490153163"/>
    <n v="-5327.4319999999998"/>
    <n v="74120.005000000005"/>
    <n v="49095.625"/>
    <n v="18898.403999999999"/>
    <n v="0"/>
    <n v="123215.63"/>
    <n v="117888.198"/>
    <n v="3159.3751282051285"/>
    <n v="2674.800666666667"/>
    <n v="2538.1998461538465"/>
    <n v="1900.5129487179488"/>
  </r>
  <r>
    <x v="8"/>
    <s v="4607 Vesturbyggð"/>
    <x v="89"/>
    <n v="29"/>
    <n v="1"/>
    <n v="0"/>
    <n v="3.95"/>
    <n v="0"/>
    <n v="0"/>
    <n v="2.93"/>
    <n v="2.02"/>
    <n v="4.95"/>
    <n v="0.59191919191919196"/>
    <n v="3.69"/>
    <n v="8.64"/>
    <n v="7.3417721518987342"/>
    <n v="-100"/>
    <n v="77662.354000000007"/>
    <n v="18061.609"/>
    <n v="6288.6360000000004"/>
    <n v="3195.35"/>
    <n v="95723.963000000003"/>
    <n v="95623.963000000003"/>
    <n v="3300.8263103448276"/>
    <n v="2973.7923103448275"/>
    <n v="2970.3440344827586"/>
    <n v="2678.012206896552"/>
  </r>
  <r>
    <x v="6"/>
    <s v="4607 Vesturbyggð"/>
    <x v="90"/>
    <n v="81"/>
    <n v="0.9"/>
    <n v="0"/>
    <n v="11.03"/>
    <n v="0"/>
    <n v="1.86"/>
    <n v="7.93"/>
    <n v="5.86"/>
    <n v="13.79"/>
    <n v="0.57505438723712832"/>
    <n v="7.55"/>
    <n v="21.34"/>
    <n v="7.343608340888486"/>
    <n v="-8968.9189999999999"/>
    <n v="179662.26500000001"/>
    <n v="51504.089"/>
    <n v="32401.312000000002"/>
    <n v="298.58999999999997"/>
    <n v="231166.35399999999"/>
    <n v="222197.435"/>
    <n v="2853.9056049382716"/>
    <n v="2450.203111111111"/>
    <n v="2339.4757160493828"/>
    <n v="2218.052654320988"/>
  </r>
  <r>
    <x v="8"/>
    <s v="4803 Súðavíkurhreppur"/>
    <x v="91"/>
    <n v="21"/>
    <n v="0.75"/>
    <n v="0"/>
    <n v="4.1500000000000004"/>
    <n v="0"/>
    <n v="0"/>
    <n v="1.9"/>
    <n v="3"/>
    <n v="4.9000000000000004"/>
    <n v="0.38775510204081626"/>
    <n v="3.8"/>
    <n v="8.6999999999999993"/>
    <n v="5.0602409638554215"/>
    <n v="-4257.192"/>
    <n v="55562.245000000003"/>
    <n v="19223.969000000001"/>
    <n v="4804"/>
    <n v="1360.36"/>
    <n v="74786.214000000007"/>
    <n v="70529.021999999997"/>
    <n v="3561.2482857142859"/>
    <n v="3267.7073333333337"/>
    <n v="3064.9839047619048"/>
    <n v="2645.8211904761906"/>
  </r>
  <r>
    <x v="7"/>
    <s v="4902 Kaldrananeshreppur"/>
    <x v="92"/>
    <n v="7"/>
    <n v="1"/>
    <n v="0"/>
    <n v="3.03"/>
    <n v="0"/>
    <n v="0"/>
    <n v="2.1800000000000002"/>
    <n v="1.85"/>
    <n v="4.0299999999999994"/>
    <n v="0.54094292803970234"/>
    <n v="0.67"/>
    <n v="4.7"/>
    <n v="2.3102310231023102"/>
    <n v="-2860.08"/>
    <n v="34800.582000000002"/>
    <n v="11084.323"/>
    <n v="6700"/>
    <n v="0"/>
    <n v="45884.904999999999"/>
    <n v="43024.824999999997"/>
    <n v="6554.9864285714284"/>
    <n v="5597.8435714285715"/>
    <n v="5189.2607142857141"/>
    <n v="4971.5117142857143"/>
  </r>
  <r>
    <x v="8"/>
    <s v="4911 Strandabyggð"/>
    <x v="93"/>
    <n v="41"/>
    <n v="1"/>
    <n v="0"/>
    <n v="5.2"/>
    <n v="1"/>
    <n v="1"/>
    <n v="6.05"/>
    <n v="2.15"/>
    <n v="8.1999999999999993"/>
    <n v="0.73780487804878048"/>
    <n v="7.41"/>
    <n v="15.61"/>
    <n v="6.6129032258064511"/>
    <n v="-9954.1129999999994"/>
    <n v="126607.289"/>
    <n v="32455.359"/>
    <n v="11600.554"/>
    <n v="88.8"/>
    <n v="159062.64799999999"/>
    <n v="149108.535"/>
    <n v="3879.5767804878046"/>
    <n v="3594.4705853658534"/>
    <n v="3351.6873414634151"/>
    <n v="3087.9826585365854"/>
  </r>
  <r>
    <x v="2"/>
    <s v="5200 Sveitarfélagið Skagafjörður"/>
    <x v="94"/>
    <n v="359"/>
    <n v="1"/>
    <n v="0"/>
    <n v="33.69"/>
    <n v="1"/>
    <n v="0"/>
    <n v="35.69"/>
    <n v="0"/>
    <n v="35.69"/>
    <n v="1"/>
    <n v="17.77"/>
    <n v="53.459999999999994"/>
    <n v="10.348803689824157"/>
    <n v="-57341.512000000002"/>
    <n v="511247.85800000001"/>
    <n v="261796.58100000001"/>
    <n v="121720.272"/>
    <n v="36831.805"/>
    <n v="773044.43900000001"/>
    <n v="715702.92700000003"/>
    <n v="2153.3271281337047"/>
    <n v="1711.6778885793872"/>
    <n v="1551.9522284122565"/>
    <n v="1424.0887409470752"/>
  </r>
  <r>
    <x v="6"/>
    <s v="5200 Sveitarfélagið Skagafjörður"/>
    <x v="95"/>
    <n v="64"/>
    <n v="1"/>
    <n v="1"/>
    <n v="9.66"/>
    <n v="1"/>
    <n v="0"/>
    <n v="10.65"/>
    <n v="2.0099999999999998"/>
    <n v="12.66"/>
    <n v="0.84123222748815163"/>
    <n v="6.48"/>
    <n v="19.14"/>
    <n v="6.0037523452157595"/>
    <n v="-14901.589"/>
    <n v="151429.51"/>
    <n v="96650.167000000001"/>
    <n v="28376.091"/>
    <n v="36893.671999999999"/>
    <n v="248079.677"/>
    <n v="233178.08799999999"/>
    <n v="3876.2449531249999"/>
    <n v="2856.4049062499998"/>
    <n v="2623.5675781249997"/>
    <n v="2366.0860937500001"/>
  </r>
  <r>
    <x v="1"/>
    <s v="5200 Sveitarfélagið Skagafjörður"/>
    <x v="96"/>
    <n v="103"/>
    <n v="1"/>
    <n v="1"/>
    <n v="12.51"/>
    <n v="0.49"/>
    <n v="0"/>
    <n v="14.4"/>
    <n v="0.6"/>
    <n v="15"/>
    <n v="0.96000000000000008"/>
    <n v="13.42"/>
    <n v="28.42"/>
    <n v="7.9230769230769234"/>
    <n v="-83092.98"/>
    <n v="226524.35"/>
    <n v="122386.795"/>
    <n v="43936.555999999997"/>
    <n v="42098.406999999999"/>
    <n v="348911.14500000002"/>
    <n v="265818.16499999998"/>
    <n v="3387.4868446601945"/>
    <n v="2552.1959417475732"/>
    <n v="1745.4679805825242"/>
    <n v="2199.2655339805824"/>
  </r>
  <r>
    <x v="1"/>
    <s v="5508 Húnaþing vestra"/>
    <x v="97"/>
    <n v="166"/>
    <n v="1"/>
    <n v="1"/>
    <n v="17.11"/>
    <n v="0"/>
    <n v="1"/>
    <n v="16.53"/>
    <n v="3.58"/>
    <n v="20.11"/>
    <n v="0.82197911486822484"/>
    <n v="9.77"/>
    <n v="29.88"/>
    <n v="9.7019286966686149"/>
    <n v="-48026.870999999999"/>
    <n v="286399.70600000001"/>
    <n v="172864.39300000001"/>
    <n v="31976.16"/>
    <n v="51098.599000000002"/>
    <n v="459264.09899999999"/>
    <n v="411237.228"/>
    <n v="2766.6511987951808"/>
    <n v="2266.2008433734936"/>
    <n v="1976.8823433734938"/>
    <n v="1725.2994337349398"/>
  </r>
  <r>
    <x v="1"/>
    <s v="5604 Blönduósbær "/>
    <x v="98"/>
    <n v="138"/>
    <n v="1"/>
    <n v="1"/>
    <n v="15.69"/>
    <n v="2"/>
    <n v="0"/>
    <n v="18.989999999999998"/>
    <n v="0.7"/>
    <n v="19.689999999999998"/>
    <n v="0.9644489588623667"/>
    <n v="9.11"/>
    <n v="28.799999999999997"/>
    <n v="7.801017524024874"/>
    <n v="-16268.992"/>
    <n v="220296.951"/>
    <n v="92262.28"/>
    <n v="45811.311999999998"/>
    <n v="8519.2690000000002"/>
    <n v="312559.23100000003"/>
    <n v="296290.239"/>
    <n v="2264.9219637681163"/>
    <n v="1871.2221014492754"/>
    <n v="1753.3308550724637"/>
    <n v="1596.3547173913043"/>
  </r>
  <r>
    <x v="6"/>
    <s v="5609 Sveitarfélagið Skagaströnd"/>
    <x v="99"/>
    <n v="88"/>
    <n v="1"/>
    <n v="1"/>
    <n v="9.8800000000000008"/>
    <n v="1"/>
    <n v="0"/>
    <n v="9.8800000000000008"/>
    <n v="3"/>
    <n v="12.88"/>
    <n v="0.76708074534161497"/>
    <n v="6.29"/>
    <n v="19.170000000000002"/>
    <n v="8.0882352941176467"/>
    <n v="-40581.69"/>
    <n v="147294.12299999999"/>
    <n v="36892.074999999997"/>
    <n v="10327"/>
    <n v="271.99900000000002"/>
    <n v="184186.198"/>
    <n v="143604.508"/>
    <n v="2093.0249772727275"/>
    <n v="1972.5818068181818"/>
    <n v="1511.4262386363635"/>
    <n v="1673.7968522727272"/>
  </r>
  <r>
    <x v="8"/>
    <s v="5612 Húnavatnshreppur"/>
    <x v="100"/>
    <n v="36"/>
    <n v="0.8"/>
    <n v="0"/>
    <n v="5.25"/>
    <n v="0"/>
    <n v="1"/>
    <n v="6.05"/>
    <n v="1"/>
    <n v="7.05"/>
    <n v="0.85815602836879434"/>
    <n v="5"/>
    <n v="12.05"/>
    <n v="6.8571428571428568"/>
    <n v="-9389.777"/>
    <n v="105817.52899999999"/>
    <n v="69244.441999999995"/>
    <n v="13777"/>
    <n v="27579.626"/>
    <n v="175061.97099999999"/>
    <n v="165672.19399999999"/>
    <n v="4862.8325277777776"/>
    <n v="3714.0373611111104"/>
    <n v="3453.210222222222"/>
    <n v="2939.3758055555554"/>
  </r>
  <r>
    <x v="5"/>
    <s v="6000 Akureyrarkaupstaður"/>
    <x v="101"/>
    <n v="511"/>
    <n v="1"/>
    <n v="1"/>
    <n v="35.46"/>
    <n v="1"/>
    <n v="4.07"/>
    <n v="42.53"/>
    <n v="0"/>
    <n v="42.53"/>
    <n v="1"/>
    <n v="28.09"/>
    <n v="70.62"/>
    <n v="14.01535929786067"/>
    <n v="-54092.000999999997"/>
    <n v="575598.66"/>
    <n v="236456.71599999999"/>
    <n v="151620.696"/>
    <n v="0"/>
    <n v="812055.37600000005"/>
    <n v="757963.375"/>
    <n v="1589.1494637964777"/>
    <n v="1292.4357729941294"/>
    <n v="1186.5805851272016"/>
    <n v="1126.4161643835616"/>
  </r>
  <r>
    <x v="2"/>
    <s v="6000 Akureyrarkaupstaður"/>
    <x v="102"/>
    <n v="387"/>
    <n v="1"/>
    <n v="1"/>
    <n v="31.34"/>
    <n v="3"/>
    <n v="1"/>
    <n v="36.44"/>
    <n v="0.9"/>
    <n v="37.340000000000003"/>
    <n v="0.9758971612212104"/>
    <n v="25.38"/>
    <n v="62.72"/>
    <n v="11.269656377402445"/>
    <n v="-52137.271999999997"/>
    <n v="533796.61600000004"/>
    <n v="205056.71799999999"/>
    <n v="140529.03899999999"/>
    <n v="0"/>
    <n v="738853.33400000003"/>
    <n v="686716.06200000003"/>
    <n v="1909.1817416020672"/>
    <n v="1546.0576098191216"/>
    <n v="1411.3359767441862"/>
    <n v="1379.3194211886305"/>
  </r>
  <r>
    <x v="2"/>
    <s v="6000 Akureyrarkaupstaður"/>
    <x v="103"/>
    <n v="363"/>
    <n v="1"/>
    <n v="0"/>
    <n v="29.86"/>
    <n v="1"/>
    <n v="2"/>
    <n v="31.86"/>
    <n v="2"/>
    <n v="33.86"/>
    <n v="0.94093325457767274"/>
    <n v="8.4700000000000006"/>
    <n v="42.33"/>
    <n v="11.762799740764745"/>
    <n v="-42571.69"/>
    <n v="415642.37199999997"/>
    <n v="157172.46900000001"/>
    <n v="91131.145000000004"/>
    <n v="0"/>
    <n v="572814.84100000001"/>
    <n v="530243.15099999995"/>
    <n v="1578.0023168044077"/>
    <n v="1326.9523305785124"/>
    <n v="1209.6749476584021"/>
    <n v="1145.0203085399448"/>
  </r>
  <r>
    <x v="3"/>
    <s v="6000 Akureyrarkaupstaður"/>
    <x v="104"/>
    <n v="466"/>
    <n v="1"/>
    <n v="1"/>
    <n v="35.44"/>
    <n v="1"/>
    <n v="1"/>
    <n v="39.44"/>
    <n v="0"/>
    <n v="39.44"/>
    <n v="1"/>
    <n v="2.35"/>
    <n v="41.79"/>
    <n v="12.788144895718991"/>
    <n v="-52288.093999999997"/>
    <n v="512513.11900000001"/>
    <n v="160609.80499999999"/>
    <n v="88002.399000000005"/>
    <n v="0"/>
    <n v="673122.924"/>
    <n v="620834.82999999996"/>
    <n v="1444.4697939914163"/>
    <n v="1255.6234442060086"/>
    <n v="1143.4172339055795"/>
    <n v="1099.813560085837"/>
  </r>
  <r>
    <x v="2"/>
    <s v="6000 Akureyrarkaupstaður"/>
    <x v="105"/>
    <n v="386"/>
    <n v="1"/>
    <n v="1"/>
    <n v="36.46"/>
    <n v="0"/>
    <n v="0"/>
    <n v="37.36"/>
    <n v="1.1000000000000001"/>
    <n v="38.46"/>
    <n v="0.97139885595423814"/>
    <n v="26.36"/>
    <n v="64.819999999999993"/>
    <n v="10.58694459681843"/>
    <n v="-51865.063000000002"/>
    <n v="471655.989"/>
    <n v="269022.17800000001"/>
    <n v="203092.78"/>
    <n v="0"/>
    <n v="740678.16700000002"/>
    <n v="688813.10400000005"/>
    <n v="1918.8553549222797"/>
    <n v="1392.7082564766838"/>
    <n v="1258.3428082901555"/>
    <n v="1221.906707253886"/>
  </r>
  <r>
    <x v="1"/>
    <s v="6000 Akureyrarkaupstaður"/>
    <x v="106"/>
    <n v="199"/>
    <n v="1"/>
    <n v="1"/>
    <n v="16.899999999999999"/>
    <n v="1"/>
    <n v="2.4300000000000002"/>
    <n v="22.33"/>
    <n v="0"/>
    <n v="22.33"/>
    <n v="1"/>
    <n v="16.55"/>
    <n v="38.879999999999995"/>
    <n v="11.117318435754191"/>
    <n v="-26084.937999999998"/>
    <n v="306286.277"/>
    <n v="113432.425"/>
    <n v="73406.771999999997"/>
    <n v="0"/>
    <n v="419718.70199999999"/>
    <n v="393633.76400000002"/>
    <n v="2109.1392060301505"/>
    <n v="1740.2609547738693"/>
    <n v="1609.1808643216082"/>
    <n v="1539.1270201005025"/>
  </r>
  <r>
    <x v="2"/>
    <s v="6000 Akureyrarkaupstaður"/>
    <x v="107"/>
    <n v="363"/>
    <n v="1"/>
    <n v="1"/>
    <n v="34.630000000000003"/>
    <n v="1"/>
    <n v="5"/>
    <n v="41.63"/>
    <n v="1"/>
    <n v="42.63"/>
    <n v="0.97654234107436078"/>
    <n v="28.83"/>
    <n v="71.460000000000008"/>
    <n v="10.188043783328656"/>
    <n v="-39909.527999999998"/>
    <n v="544727.23600000003"/>
    <n v="189146.49299999999"/>
    <n v="119182.285"/>
    <n v="0"/>
    <n v="733873.72900000005"/>
    <n v="693964.201"/>
    <n v="2021.6907134986227"/>
    <n v="1693.3648595041323"/>
    <n v="1583.421256198347"/>
    <n v="1500.6259944903582"/>
  </r>
  <r>
    <x v="4"/>
    <s v="6100 Norðurþing"/>
    <x v="108"/>
    <n v="285"/>
    <n v="1"/>
    <n v="0"/>
    <n v="33.369999999999997"/>
    <n v="4.03"/>
    <n v="0.8"/>
    <n v="29.87"/>
    <n v="9.33"/>
    <n v="39.199999999999996"/>
    <n v="0.76198979591836746"/>
    <n v="13.21"/>
    <n v="52.410000000000004"/>
    <n v="7.620320855614974"/>
    <n v="-2410"/>
    <n v="432872.185"/>
    <n v="105400.257"/>
    <n v="45589.235999999997"/>
    <n v="5385.96"/>
    <n v="538272.44200000004"/>
    <n v="535862.44200000004"/>
    <n v="1888.6752350877193"/>
    <n v="1709.8148982456141"/>
    <n v="1701.358757894737"/>
    <n v="1518.8497719298246"/>
  </r>
  <r>
    <x v="7"/>
    <s v="6100 Norðurþing"/>
    <x v="109"/>
    <n v="6"/>
    <n v="0.85"/>
    <n v="0"/>
    <n v="1.84"/>
    <n v="0"/>
    <n v="0"/>
    <n v="1.29"/>
    <n v="1.4"/>
    <n v="2.69"/>
    <n v="0.47955390334572495"/>
    <n v="1.25"/>
    <n v="3.94"/>
    <n v="3.2608695652173911"/>
    <n v="-1224.0419999999999"/>
    <n v="44128.232000000004"/>
    <n v="18894.598999999998"/>
    <n v="9349.5"/>
    <n v="2152.027"/>
    <n v="63022.830999999998"/>
    <n v="61798.788999999997"/>
    <n v="10503.805166666667"/>
    <n v="8586.884"/>
    <n v="8382.8769999999986"/>
    <n v="7354.7053333333342"/>
  </r>
  <r>
    <x v="8"/>
    <s v="6100 Norðurþing"/>
    <x v="110"/>
    <n v="29"/>
    <n v="0.8"/>
    <n v="0.9"/>
    <n v="4.8"/>
    <n v="0"/>
    <n v="0"/>
    <n v="4"/>
    <n v="2.5"/>
    <n v="6.5"/>
    <n v="0.61538461538461542"/>
    <n v="4.5999999999999996"/>
    <n v="11.1"/>
    <n v="6.041666666666667"/>
    <n v="-5063.2820000000002"/>
    <n v="130777.049"/>
    <n v="41094.815000000002"/>
    <n v="15944.64"/>
    <n v="15444.460999999999"/>
    <n v="171871.864"/>
    <n v="166808.58199999999"/>
    <n v="5926.616"/>
    <n v="4844.2332068965516"/>
    <n v="4669.6372758620691"/>
    <n v="4509.5534137931036"/>
  </r>
  <r>
    <x v="1"/>
    <s v="6250 Fjallabyggð"/>
    <x v="111"/>
    <n v="200"/>
    <n v="1"/>
    <n v="0"/>
    <n v="23.5"/>
    <n v="1"/>
    <n v="1.75"/>
    <n v="20.86"/>
    <n v="6.39"/>
    <n v="27.25"/>
    <n v="0.76550458715596326"/>
    <n v="19.96"/>
    <n v="47.21"/>
    <n v="8.1632653061224492"/>
    <n v="-22726.848999999998"/>
    <n v="346979.56699999998"/>
    <n v="179492.122"/>
    <n v="104622"/>
    <n v="13220.825000000001"/>
    <n v="526471.68900000001"/>
    <n v="503744.84"/>
    <n v="2632.3584449999998"/>
    <n v="2043.1443200000001"/>
    <n v="1929.5100750000001"/>
    <n v="1734.897835"/>
  </r>
  <r>
    <x v="8"/>
    <s v="6400 Dalvíkurbyggð"/>
    <x v="112"/>
    <n v="22"/>
    <n v="0.3"/>
    <n v="0"/>
    <n v="2.83"/>
    <n v="0.5"/>
    <n v="0"/>
    <n v="2.59"/>
    <n v="1.04"/>
    <n v="3.63"/>
    <n v="0.71349862258953167"/>
    <n v="1.59"/>
    <n v="5.22"/>
    <n v="6.606606606606606"/>
    <n v="-4990.4813999999997"/>
    <n v="45901.508399999999"/>
    <n v="27268.6332"/>
    <n v="15609.081599999998"/>
    <n v="2814.7566000000002"/>
    <n v="73170.141600000003"/>
    <n v="68179.660199999998"/>
    <n v="3325.9155272727276"/>
    <n v="2488.4683363636364"/>
    <n v="2261.6282727272728"/>
    <n v="2086.4321999999997"/>
  </r>
  <r>
    <x v="4"/>
    <s v="6400 Dalvíkurbyggð"/>
    <x v="113"/>
    <n v="211"/>
    <n v="0.7"/>
    <n v="0"/>
    <n v="21.1"/>
    <n v="3"/>
    <n v="0.5"/>
    <n v="24.7"/>
    <n v="0.6"/>
    <n v="25.3"/>
    <n v="0.97628458498023707"/>
    <n v="12.69"/>
    <n v="37.99"/>
    <n v="8.7551867219917003"/>
    <n v="-40127.455000000002"/>
    <n v="348103.16600000003"/>
    <n v="164457.27900000001"/>
    <n v="67858.596000000005"/>
    <n v="19145.759999999998"/>
    <n v="512560.44500000001"/>
    <n v="472432.99"/>
    <n v="2429.196421800948"/>
    <n v="2016.8535023696684"/>
    <n v="1826.6759905213269"/>
    <n v="1649.778037914692"/>
  </r>
  <r>
    <x v="1"/>
    <s v="6513 Eyjafjarðarsveit"/>
    <x v="114"/>
    <n v="158"/>
    <n v="0.8"/>
    <n v="1"/>
    <n v="19.920000000000002"/>
    <n v="0"/>
    <n v="0"/>
    <n v="21.72"/>
    <n v="0"/>
    <n v="21.720000000000002"/>
    <n v="0.99999999999999989"/>
    <n v="10.54"/>
    <n v="32.26"/>
    <n v="7.9317269076305212"/>
    <n v="-24071.433000000001"/>
    <n v="252067.875"/>
    <n v="142284.008"/>
    <n v="39552.644"/>
    <n v="38520.991999999998"/>
    <n v="394351.88299999997"/>
    <n v="370280.45"/>
    <n v="2495.8979936708861"/>
    <n v="2001.7610569620251"/>
    <n v="1849.4102151898735"/>
    <n v="1595.3662974683543"/>
  </r>
  <r>
    <x v="6"/>
    <s v="6515 Hörgársveit"/>
    <x v="115"/>
    <n v="65"/>
    <n v="1"/>
    <n v="1"/>
    <n v="6.86"/>
    <n v="0"/>
    <n v="1"/>
    <n v="8.1300000000000008"/>
    <n v="1.73"/>
    <n v="9.86"/>
    <n v="0.82454361054766745"/>
    <n v="6"/>
    <n v="15.860000000000001"/>
    <n v="9.4752186588921283"/>
    <n v="-41764.277000000002"/>
    <n v="159604.90599999999"/>
    <n v="96156.298999999999"/>
    <n v="38291.160000000003"/>
    <n v="19277.471000000001"/>
    <n v="255761.20499999999"/>
    <n v="213996.92800000001"/>
    <n v="3934.7877692307688"/>
    <n v="3049.1165230769225"/>
    <n v="2406.589184615385"/>
    <n v="2455.4600923076923"/>
  </r>
  <r>
    <x v="8"/>
    <s v="6601 Svalbarðsstrandarhreppur"/>
    <x v="116"/>
    <n v="49"/>
    <n v="0.6"/>
    <n v="0"/>
    <n v="5.8"/>
    <n v="0"/>
    <n v="0"/>
    <n v="6.4"/>
    <n v="0"/>
    <n v="6.3999999999999995"/>
    <n v="1.0000000000000002"/>
    <n v="5.3"/>
    <n v="11.7"/>
    <n v="8.4482758620689662"/>
    <n v="-263.89999999999998"/>
    <n v="111272.81200000001"/>
    <n v="62132.692000000003"/>
    <n v="37979.021999999997"/>
    <n v="4893.3069999999998"/>
    <n v="173405.50399999999"/>
    <n v="173141.60399999999"/>
    <n v="3538.8878367346938"/>
    <n v="2663.9423469387752"/>
    <n v="2658.5566326530611"/>
    <n v="2270.8737142857144"/>
  </r>
  <r>
    <x v="8"/>
    <s v="6602 Grýtubakkahreppur"/>
    <x v="117"/>
    <n v="50"/>
    <n v="1"/>
    <n v="0"/>
    <n v="8.9499999999999993"/>
    <n v="0"/>
    <n v="0"/>
    <n v="8.9499999999999993"/>
    <n v="1"/>
    <n v="9.9499999999999993"/>
    <n v="0.89949748743718594"/>
    <n v="1.89"/>
    <n v="11.84"/>
    <n v="5.5865921787709505"/>
    <n v="-3800.252"/>
    <n v="102666.106"/>
    <n v="45226.548000000003"/>
    <n v="21607"/>
    <n v="3576.6080000000002"/>
    <n v="147892.65400000001"/>
    <n v="144092.402"/>
    <n v="2957.8530800000003"/>
    <n v="2454.1809200000002"/>
    <n v="2378.1758799999998"/>
    <n v="2053.3221199999998"/>
  </r>
  <r>
    <x v="8"/>
    <s v="6607 Skútustaðahreppur"/>
    <x v="118"/>
    <n v="41"/>
    <n v="1"/>
    <n v="0"/>
    <n v="6.75"/>
    <n v="0"/>
    <n v="0"/>
    <n v="4.6900000000000004"/>
    <n v="3.06"/>
    <n v="7.75"/>
    <n v="0.6051612903225807"/>
    <n v="4.2"/>
    <n v="11.95"/>
    <n v="6.0740740740740744"/>
    <n v="-13.662000000000001"/>
    <n v="88021.434999999998"/>
    <n v="36340.245999999999"/>
    <n v="22087.864000000001"/>
    <n v="0"/>
    <n v="124361.681"/>
    <n v="124348.019"/>
    <n v="3033.2117317073171"/>
    <n v="2494.4833414634145"/>
    <n v="2494.1501219512193"/>
    <n v="2146.8642682926829"/>
  </r>
  <r>
    <x v="8"/>
    <s v="6612 Þingeyjarsveit"/>
    <x v="119"/>
    <n v="36"/>
    <n v="0.8"/>
    <n v="0"/>
    <n v="7.12"/>
    <n v="0"/>
    <n v="0"/>
    <n v="6.92"/>
    <n v="1"/>
    <n v="7.92"/>
    <n v="0.8737373737373737"/>
    <n v="5.93"/>
    <n v="13.85"/>
    <n v="5.0561797752808992"/>
    <n v="-11482"/>
    <n v="141329"/>
    <n v="77014"/>
    <m/>
    <m/>
    <n v="218343"/>
    <n v="206861"/>
    <n v="6065.083333333333"/>
    <n v="6065.083333333333"/>
    <n v="5746.1388888888887"/>
    <n v="3925.8055555555557"/>
  </r>
  <r>
    <x v="6"/>
    <s v="6612 Þingeyjarsveit"/>
    <x v="120"/>
    <n v="65"/>
    <n v="0.7"/>
    <n v="0"/>
    <n v="10.61"/>
    <n v="0"/>
    <n v="1"/>
    <n v="11.06"/>
    <n v="1.25"/>
    <n v="12.309999999999999"/>
    <n v="0.89845653939886283"/>
    <n v="10.32"/>
    <n v="22.630000000000003"/>
    <n v="6.1262959472196048"/>
    <n v="-12731"/>
    <n v="191663"/>
    <n v="88708"/>
    <m/>
    <m/>
    <n v="280371"/>
    <n v="267640"/>
    <n v="4313.3999999999996"/>
    <n v="4313.3999999999996"/>
    <n v="4117.5384615384619"/>
    <n v="2948.6615384615384"/>
  </r>
  <r>
    <x v="6"/>
    <s v="6709 Langanesbyggð"/>
    <x v="121"/>
    <n v="67"/>
    <n v="1"/>
    <n v="0"/>
    <n v="7.8"/>
    <n v="2"/>
    <n v="0"/>
    <n v="5.27"/>
    <n v="5.53"/>
    <n v="10.8"/>
    <n v="0.48796296296296288"/>
    <n v="2.75"/>
    <n v="13.55"/>
    <n v="6.8367346938775508"/>
    <n v="-16979.584999999999"/>
    <n v="128777.534"/>
    <n v="51525.4"/>
    <n v="33138.099000000002"/>
    <n v="0"/>
    <n v="180302.93400000001"/>
    <n v="163323.34899999999"/>
    <n v="2691.088567164179"/>
    <n v="2196.4900746268659"/>
    <n v="1943.0634328358208"/>
    <n v="1922.0527462686566"/>
  </r>
  <r>
    <x v="6"/>
    <s v="7000 Seyðisfjarðarkaupstaður"/>
    <x v="122"/>
    <n v="72"/>
    <n v="0.9"/>
    <n v="1.75"/>
    <n v="8.58"/>
    <n v="0"/>
    <n v="1"/>
    <n v="11.23"/>
    <n v="1"/>
    <n v="12.23"/>
    <n v="0.91823385118560918"/>
    <n v="5.48"/>
    <n v="17.71"/>
    <n v="8.3916083916083917"/>
    <n v="-13194.522000000001"/>
    <n v="141406.01300000001"/>
    <n v="47504.474000000002"/>
    <n v="17126.076000000001"/>
    <n v="0"/>
    <n v="188910.48699999999"/>
    <n v="175715.965"/>
    <n v="2623.7567638888886"/>
    <n v="2385.8945972222223"/>
    <n v="2202.6373472222222"/>
    <n v="1963.9724027777779"/>
  </r>
  <r>
    <x v="8"/>
    <s v="7300 Fjarðabyggð"/>
    <x v="123"/>
    <n v="22"/>
    <n v="0.9"/>
    <n v="0"/>
    <n v="5.5"/>
    <n v="0"/>
    <n v="0"/>
    <n v="2.9"/>
    <n v="3.5"/>
    <n v="6.4"/>
    <n v="0.45312499999999994"/>
    <n v="3.58"/>
    <n v="9.98"/>
    <n v="4"/>
    <n v="-5228.6629999999996"/>
    <n v="81562.648000000001"/>
    <n v="57967.972999999998"/>
    <n v="29345.759999999998"/>
    <n v="6560"/>
    <n v="139530.62100000001"/>
    <n v="134301.95800000001"/>
    <n v="6342.3009545454552"/>
    <n v="4710.2209545454552"/>
    <n v="4472.554454545455"/>
    <n v="3707.3930909090909"/>
  </r>
  <r>
    <x v="1"/>
    <s v="7300 Fjarðabyggð"/>
    <x v="124"/>
    <n v="151"/>
    <n v="1"/>
    <n v="1"/>
    <n v="15.64"/>
    <n v="0"/>
    <n v="1"/>
    <n v="15.69"/>
    <n v="2.95"/>
    <n v="18.64"/>
    <n v="0.84173819742489264"/>
    <n v="12.63"/>
    <n v="31.270000000000003"/>
    <n v="9.6547314578005103"/>
    <n v="-13914.897000000001"/>
    <n v="253128.70499999999"/>
    <n v="126473.447"/>
    <n v="83882.748000000007"/>
    <n v="0"/>
    <n v="379602.152"/>
    <n v="365687.255"/>
    <n v="2513.9215364238412"/>
    <n v="1958.4066490066223"/>
    <n v="1866.2550132450331"/>
    <n v="1676.3490397350993"/>
  </r>
  <r>
    <x v="6"/>
    <s v="7300 Fjarðabyggð"/>
    <x v="125"/>
    <n v="97"/>
    <n v="1"/>
    <n v="1.05"/>
    <n v="10.59"/>
    <n v="0"/>
    <n v="1"/>
    <n v="10.32"/>
    <n v="3.37"/>
    <n v="13.69"/>
    <n v="0.75383491599707819"/>
    <n v="10.35"/>
    <n v="24.04"/>
    <n v="9.1595845136921632"/>
    <n v="-12014.388999999999"/>
    <n v="172557.04"/>
    <n v="143872.07800000001"/>
    <n v="101085.864"/>
    <n v="0"/>
    <n v="316429.11800000002"/>
    <n v="304414.72899999999"/>
    <n v="3262.1558556701034"/>
    <n v="2220.0335463917527"/>
    <n v="2096.1738659793814"/>
    <n v="1778.9385567010311"/>
  </r>
  <r>
    <x v="4"/>
    <s v="7300 Fjarðabyggð"/>
    <x v="126"/>
    <n v="206"/>
    <n v="1"/>
    <n v="1"/>
    <n v="19.12"/>
    <n v="1"/>
    <n v="1.55"/>
    <n v="13.2"/>
    <n v="10.47"/>
    <n v="23.67"/>
    <n v="0.55766793409378956"/>
    <n v="12.12"/>
    <n v="35.79"/>
    <n v="10.238568588469185"/>
    <n v="-20848.45"/>
    <n v="258802.21900000001"/>
    <n v="155741.141"/>
    <n v="90082.584000000003"/>
    <n v="0"/>
    <n v="414543.35999999999"/>
    <n v="393694.91"/>
    <n v="2012.3464077669903"/>
    <n v="1575.0523106796115"/>
    <n v="1473.8462427184465"/>
    <n v="1256.3214514563108"/>
  </r>
  <r>
    <x v="4"/>
    <s v="7300 Fjarðabyggð"/>
    <x v="127"/>
    <n v="225"/>
    <n v="1"/>
    <n v="0.5"/>
    <n v="23.15"/>
    <n v="1"/>
    <n v="0"/>
    <n v="22.5"/>
    <n v="3.15"/>
    <n v="25.65"/>
    <n v="0.87719298245614041"/>
    <n v="18.8"/>
    <n v="44.45"/>
    <n v="9.316770186335404"/>
    <n v="-22959.871999999999"/>
    <n v="333692.31900000002"/>
    <n v="148255.21299999999"/>
    <n v="74653.067999999999"/>
    <n v="0"/>
    <n v="481947.53200000001"/>
    <n v="458987.66"/>
    <n v="2141.9890311111112"/>
    <n v="1810.1976177777779"/>
    <n v="1708.153742222222"/>
    <n v="1483.0769733333334"/>
  </r>
  <r>
    <x v="6"/>
    <s v="7502 Vopnafjarðarhreppur"/>
    <x v="128"/>
    <n v="85"/>
    <n v="1"/>
    <n v="1"/>
    <n v="12.33"/>
    <n v="0"/>
    <n v="0"/>
    <n v="11.73"/>
    <n v="2.6"/>
    <n v="14.33"/>
    <n v="0.81856245638520586"/>
    <n v="8.6300000000000008"/>
    <n v="22.96"/>
    <n v="6.8937550689375504"/>
    <n v="-8830.6380000000008"/>
    <n v="185843.62"/>
    <n v="73052.751000000004"/>
    <n v="22241.58"/>
    <n v="14176.366"/>
    <n v="258896.37100000001"/>
    <n v="250065.73300000001"/>
    <n v="3045.8396588235296"/>
    <n v="2617.3932352941179"/>
    <n v="2513.5033764705886"/>
    <n v="2186.3955294117645"/>
  </r>
  <r>
    <x v="7"/>
    <s v="7509 Borgarfjarðarhreppur"/>
    <x v="129"/>
    <n v="4"/>
    <n v="0.8"/>
    <n v="0"/>
    <n v="1.46"/>
    <n v="0"/>
    <n v="0"/>
    <n v="1.62"/>
    <n v="0.64"/>
    <n v="2.2599999999999998"/>
    <n v="0.71681415929203551"/>
    <n v="0.92"/>
    <n v="3.18"/>
    <n v="2.7397260273972601"/>
    <n v="-3135"/>
    <n v="18510"/>
    <n v="10754"/>
    <m/>
    <m/>
    <n v="29264"/>
    <n v="26129"/>
    <n v="7316"/>
    <n v="7316"/>
    <n v="6532.25"/>
    <n v="4627.5"/>
  </r>
  <r>
    <x v="6"/>
    <s v="7617 Djúpavogshreppur"/>
    <x v="130"/>
    <n v="75"/>
    <n v="0.65"/>
    <n v="1.2"/>
    <n v="11.49"/>
    <n v="1.01"/>
    <n v="0"/>
    <n v="4.8"/>
    <n v="9.5500000000000007"/>
    <n v="14.35"/>
    <n v="0.33449477351916374"/>
    <n v="6.45"/>
    <n v="20.8"/>
    <n v="6"/>
    <n v="-8643.1579999999994"/>
    <n v="145933.60500000001"/>
    <n v="54393.105000000003"/>
    <n v="7737.6239999999998"/>
    <n v="13885.744000000001"/>
    <n v="200326.71"/>
    <n v="191683.552"/>
    <n v="2671.0227999999997"/>
    <n v="2382.7112266666668"/>
    <n v="2267.4691200000002"/>
    <n v="1945.7814000000001"/>
  </r>
  <r>
    <x v="8"/>
    <s v="7620 Fljótsdalshérað"/>
    <x v="131"/>
    <n v="39"/>
    <n v="0.8"/>
    <n v="0"/>
    <n v="6.5"/>
    <n v="0.4"/>
    <n v="0"/>
    <n v="6.1"/>
    <n v="1.6"/>
    <n v="7.7"/>
    <n v="0.79220779220779214"/>
    <n v="4.3"/>
    <n v="12"/>
    <n v="5.6521739130434776"/>
    <n v="-8269.8089999999993"/>
    <n v="105184.814"/>
    <n v="47844.141000000003"/>
    <n v="28101.48"/>
    <n v="402.94200000000001"/>
    <n v="153028.95499999999"/>
    <n v="144759.14600000001"/>
    <n v="3923.8193589743587"/>
    <n v="3192.9367435897434"/>
    <n v="2980.8903589743595"/>
    <n v="2697.0465128205128"/>
  </r>
  <r>
    <x v="2"/>
    <s v="7620 Fljótsdalshérað"/>
    <x v="132"/>
    <n v="368"/>
    <n v="1"/>
    <n v="1"/>
    <n v="38.67"/>
    <n v="1.5"/>
    <n v="2.29"/>
    <n v="37.380000000000003"/>
    <n v="7.08"/>
    <n v="44.46"/>
    <n v="0.84075573549257765"/>
    <n v="23.67"/>
    <n v="68.13"/>
    <n v="9.1610654717450828"/>
    <n v="-14989.269"/>
    <n v="537317.47900000005"/>
    <n v="286776.35399999999"/>
    <n v="223249.49400000001"/>
    <n v="1211.9259999999999"/>
    <n v="824093.83299999998"/>
    <n v="809104.56400000001"/>
    <n v="2239.3854157608694"/>
    <n v="1629.4359048913043"/>
    <n v="1588.7041956521739"/>
    <n v="1460.1018451086959"/>
  </r>
  <r>
    <x v="6"/>
    <s v="7620 Fljótsdalshérað"/>
    <x v="6"/>
    <n v="100"/>
    <n v="1"/>
    <n v="0"/>
    <n v="10.44"/>
    <n v="0"/>
    <n v="1.6"/>
    <n v="11.79"/>
    <n v="1.25"/>
    <n v="13.04"/>
    <n v="0.90414110429447847"/>
    <n v="9.9"/>
    <n v="22.939999999999998"/>
    <n v="9.5785440613026829"/>
    <n v="-3532.4940000000001"/>
    <n v="184315.818"/>
    <n v="70372.735000000001"/>
    <n v="51742.09"/>
    <n v="588.173"/>
    <n v="254688.55300000001"/>
    <n v="251156.05900000001"/>
    <n v="2546.88553"/>
    <n v="2023.5829000000001"/>
    <n v="1988.2579599999999"/>
    <n v="1843.1581799999999"/>
  </r>
  <r>
    <x v="4"/>
    <s v="7708 Sveitarfélagið Hornafjörður"/>
    <x v="133"/>
    <n v="245"/>
    <n v="1"/>
    <n v="2"/>
    <n v="22.91"/>
    <n v="0"/>
    <n v="3.74"/>
    <n v="21.12"/>
    <n v="8.5299999999999994"/>
    <n v="29.65"/>
    <n v="0.71231028667790897"/>
    <n v="18.59"/>
    <n v="48.239999999999995"/>
    <n v="10.694020078568311"/>
    <n v="-762.11"/>
    <n v="354064.42099999997"/>
    <n v="122110.25199999999"/>
    <n v="75249.251999999993"/>
    <n v="3597.47"/>
    <n v="476174.67300000001"/>
    <n v="475412.56300000002"/>
    <n v="1943.570093877551"/>
    <n v="1621.7467387755103"/>
    <n v="1618.6360857142859"/>
    <n v="1445.1609020408162"/>
  </r>
  <r>
    <x v="7"/>
    <s v="7708 Sveitarfélagið Hornafjörður"/>
    <x v="134"/>
    <n v="7"/>
    <n v="1"/>
    <n v="0"/>
    <n v="1.69"/>
    <n v="0"/>
    <n v="0"/>
    <n v="2.48"/>
    <n v="0.21"/>
    <n v="2.69"/>
    <n v="0.92193308550185871"/>
    <n v="1"/>
    <n v="3.69"/>
    <n v="4.1420118343195265"/>
    <n v="-299.06"/>
    <n v="33036.843999999997"/>
    <n v="15216.59"/>
    <n v="8508.6479999999992"/>
    <n v="0"/>
    <n v="48253.434000000001"/>
    <n v="47954.374000000003"/>
    <n v="6893.3477142857146"/>
    <n v="5677.8265714285717"/>
    <n v="5635.1037142857149"/>
    <n v="4719.5491428571422"/>
  </r>
  <r>
    <x v="5"/>
    <s v="8000 Vestmannaeyjabær"/>
    <x v="135"/>
    <n v="512"/>
    <n v="0.85"/>
    <n v="2"/>
    <n v="45.63"/>
    <n v="3.7"/>
    <n v="4.33"/>
    <n v="56.27"/>
    <n v="0.24"/>
    <n v="56.510000000000005"/>
    <n v="0.99575296407715441"/>
    <n v="33.69"/>
    <n v="90.2"/>
    <n v="10.379079667545103"/>
    <n v="-44023.391000000003"/>
    <n v="734411.22100000002"/>
    <n v="291776.58899999998"/>
    <n v="199554"/>
    <n v="0"/>
    <n v="1026187.81"/>
    <n v="982164.41899999999"/>
    <n v="2004.2730664062501"/>
    <n v="1614.5191601562501"/>
    <n v="1528.535974609375"/>
    <n v="1434.396916015625"/>
  </r>
  <r>
    <x v="1"/>
    <s v="8200 Sveitarfélagið Árborg"/>
    <x v="136"/>
    <n v="136"/>
    <n v="1"/>
    <n v="1"/>
    <n v="17.16"/>
    <n v="2"/>
    <n v="1"/>
    <n v="17.36"/>
    <n v="4.8"/>
    <n v="22.16"/>
    <n v="0.78339350180505407"/>
    <n v="15.82"/>
    <n v="37.980000000000004"/>
    <n v="7.0981210855949897"/>
    <n v="-16028.924999999999"/>
    <n v="363906.39500000002"/>
    <n v="167647.30799999999"/>
    <n v="74382.316000000006"/>
    <n v="10001.851000000001"/>
    <n v="531553.70299999998"/>
    <n v="515524.77799999999"/>
    <n v="3908.4831102941175"/>
    <n v="3288.0112941176467"/>
    <n v="3170.1515514705879"/>
    <n v="2675.7823161764709"/>
  </r>
  <r>
    <x v="0"/>
    <s v="8200 Sveitarfélagið Árborg"/>
    <x v="137"/>
    <n v="709"/>
    <n v="1"/>
    <n v="1"/>
    <n v="54.94"/>
    <n v="6"/>
    <n v="13.02"/>
    <n v="61.66"/>
    <n v="14.3"/>
    <n v="75.959999999999994"/>
    <n v="0.81174302264349663"/>
    <n v="40.06"/>
    <n v="116.02"/>
    <n v="11.634394486380046"/>
    <n v="-62748.18"/>
    <n v="975522.17700000003"/>
    <n v="410865.85399999999"/>
    <n v="173821.242"/>
    <n v="16432.886999999999"/>
    <n v="1386388.031"/>
    <n v="1323639.851"/>
    <n v="1955.4133018335683"/>
    <n v="1687.0717940761635"/>
    <n v="1598.569424541608"/>
    <n v="1375.912802538787"/>
  </r>
  <r>
    <x v="0"/>
    <s v="8200 Sveitarfélagið Árborg"/>
    <x v="138"/>
    <n v="635"/>
    <n v="1"/>
    <n v="1"/>
    <n v="47.74"/>
    <n v="5.05"/>
    <n v="9.3800000000000008"/>
    <n v="54.47"/>
    <n v="9.6999999999999993"/>
    <n v="64.17"/>
    <n v="0.84883902134954026"/>
    <n v="26.61"/>
    <n v="90.78"/>
    <n v="12.028793332070467"/>
    <n v="-42234.680999999997"/>
    <n v="774013.57700000005"/>
    <n v="322956.63299999997"/>
    <n v="157173.31200000001"/>
    <n v="2723.0610000000001"/>
    <n v="1096970.21"/>
    <n v="1054735.5290000001"/>
    <n v="1727.5121417322835"/>
    <n v="1475.7068299212597"/>
    <n v="1409.1955212598427"/>
    <n v="1218.9190188976379"/>
  </r>
  <r>
    <x v="6"/>
    <s v="8508 Mýrdalshreppur"/>
    <x v="139"/>
    <n v="53"/>
    <n v="1"/>
    <n v="1"/>
    <n v="5.95"/>
    <n v="0"/>
    <n v="0"/>
    <n v="6.25"/>
    <n v="1.7"/>
    <n v="7.95"/>
    <n v="0.78616352201257855"/>
    <n v="4.6399999999999997"/>
    <n v="12.59"/>
    <n v="8.9075630252100844"/>
    <n v="-3876.6469999999999"/>
    <n v="111281.03"/>
    <n v="56367.03"/>
    <n v="16848.310000000001"/>
    <n v="15562.72"/>
    <n v="167648.06"/>
    <n v="163771.413"/>
    <n v="3163.1709433962264"/>
    <n v="2551.6420754716983"/>
    <n v="2478.4977924528303"/>
    <n v="2099.6420754716983"/>
  </r>
  <r>
    <x v="8"/>
    <s v="8509 Skaftárhreppur"/>
    <x v="140"/>
    <n v="41"/>
    <n v="1"/>
    <n v="0"/>
    <n v="5.67"/>
    <n v="0"/>
    <n v="0"/>
    <n v="4.42"/>
    <n v="2.25"/>
    <n v="6.67"/>
    <n v="0.66266866566716642"/>
    <n v="4.1500000000000004"/>
    <n v="10.82"/>
    <n v="7.231040564373898"/>
    <n v="-8312.7199999999993"/>
    <n v="99943.047999999995"/>
    <n v="82211.426000000007"/>
    <n v="34658.04"/>
    <n v="24991.642"/>
    <n v="182154.47399999999"/>
    <n v="173841.75399999999"/>
    <n v="4442.7920487804877"/>
    <n v="2987.9217560975608"/>
    <n v="2785.1724878048776"/>
    <n v="2437.6353170731704"/>
  </r>
  <r>
    <x v="4"/>
    <s v="8613 Rangárþing eystra"/>
    <x v="141"/>
    <n v="232"/>
    <n v="1"/>
    <n v="0"/>
    <n v="25.74"/>
    <n v="2"/>
    <n v="1.8"/>
    <n v="28.64"/>
    <n v="1.9"/>
    <n v="30.54"/>
    <n v="0.93778650949574338"/>
    <n v="18.45"/>
    <n v="48.989999999999995"/>
    <n v="8.3633741888969002"/>
    <n v="-29348.405999999999"/>
    <n v="404520.734"/>
    <n v="199217.79800000001"/>
    <n v="75032.423999999999"/>
    <n v="54755.786999999997"/>
    <n v="603738.53200000001"/>
    <n v="574390.12600000005"/>
    <n v="2602.3212586206896"/>
    <n v="2042.8893146551725"/>
    <n v="1916.3875646551726"/>
    <n v="1743.6238534482759"/>
  </r>
  <r>
    <x v="1"/>
    <s v="8614 Rangárþing ytra"/>
    <x v="142"/>
    <n v="126"/>
    <n v="1"/>
    <n v="1"/>
    <n v="13.2"/>
    <n v="1"/>
    <n v="0"/>
    <n v="14.68"/>
    <n v="1.52"/>
    <n v="16.2"/>
    <n v="0.90617283950617289"/>
    <n v="12.91"/>
    <n v="29.11"/>
    <n v="8.873239436619718"/>
    <n v="-26013.845000000001"/>
    <n v="214174.03899999999"/>
    <n v="100715.515"/>
    <n v="38727.866000000002"/>
    <n v="0"/>
    <n v="314889.554"/>
    <n v="288875.70899999997"/>
    <n v="2499.1234444444444"/>
    <n v="2191.7594285714285"/>
    <n v="1985.3003412698411"/>
    <n v="1699.7939603174602"/>
  </r>
  <r>
    <x v="6"/>
    <s v="8614 Rangárþing ytra"/>
    <x v="143"/>
    <n v="76"/>
    <n v="1"/>
    <n v="1"/>
    <n v="8.32"/>
    <n v="1"/>
    <n v="0"/>
    <n v="10.29"/>
    <n v="1.03"/>
    <n v="11.32"/>
    <n v="0.90901060070671369"/>
    <n v="6.33"/>
    <n v="17.649999999999999"/>
    <n v="8.1545064377682408"/>
    <n v="-41877.245999999999"/>
    <n v="116774.68"/>
    <n v="84295.631999999998"/>
    <n v="31170.922999999999"/>
    <n v="0"/>
    <n v="201070.31200000001"/>
    <n v="159193.06599999999"/>
    <n v="2645.6620000000003"/>
    <n v="2235.5182763157895"/>
    <n v="1684.5018815789474"/>
    <n v="1536.5089473684209"/>
  </r>
  <r>
    <x v="6"/>
    <s v="8710 Hrunamannahreppur"/>
    <x v="144"/>
    <n v="89"/>
    <n v="1"/>
    <n v="1"/>
    <n v="11.56"/>
    <n v="1"/>
    <n v="0"/>
    <n v="14.56"/>
    <n v="0"/>
    <n v="14.56"/>
    <n v="1"/>
    <n v="7.47"/>
    <n v="22.03"/>
    <n v="7.0859872611464967"/>
    <n v="-54242.978000000003"/>
    <n v="186883.20800000001"/>
    <n v="83026.703999999998"/>
    <n v="22530.129000000001"/>
    <n v="17573.316999999999"/>
    <n v="269909.91200000001"/>
    <n v="215666.93400000001"/>
    <n v="3032.6956404494385"/>
    <n v="2582.0951235955058"/>
    <n v="1972.6234606741575"/>
    <n v="2099.811325842697"/>
  </r>
  <r>
    <x v="2"/>
    <s v="8716 Hveragerðisbær"/>
    <x v="145"/>
    <n v="380"/>
    <n v="1"/>
    <n v="0"/>
    <n v="29.65"/>
    <n v="4"/>
    <n v="3.53"/>
    <n v="37.49"/>
    <n v="0.69"/>
    <n v="38.18"/>
    <n v="0.9819277108433736"/>
    <n v="24.01"/>
    <n v="62.19"/>
    <n v="11.292719167904904"/>
    <n v="-98245.789000000004"/>
    <n v="538719.80900000001"/>
    <n v="167845.845"/>
    <n v="72164"/>
    <n v="0"/>
    <n v="706565.65399999998"/>
    <n v="608319.86499999999"/>
    <n v="1859.3833"/>
    <n v="1669.4780368421052"/>
    <n v="1410.9364868421053"/>
    <n v="1417.6837078947369"/>
  </r>
  <r>
    <x v="4"/>
    <s v="8717 Sveitarfélagið Ölfus"/>
    <x v="146"/>
    <n v="237"/>
    <n v="1"/>
    <n v="1"/>
    <n v="26.9"/>
    <n v="1.5"/>
    <n v="1.5"/>
    <n v="26.24"/>
    <n v="5.66"/>
    <n v="31.9"/>
    <n v="0.82257053291536053"/>
    <n v="19.16"/>
    <n v="51.06"/>
    <n v="8.3450704225352119"/>
    <n v="-20780.036"/>
    <n v="375002.95600000001"/>
    <n v="153053.82"/>
    <n v="65784.995999999999"/>
    <n v="3743.0889999999999"/>
    <n v="528056.77599999995"/>
    <n v="507276.74"/>
    <n v="2228.0876624472571"/>
    <n v="1934.7202151898734"/>
    <n v="1847.0407383966246"/>
    <n v="1582.2909535864978"/>
  </r>
  <r>
    <x v="8"/>
    <s v="8719 Grímsnes- og Grafningshreppur"/>
    <x v="147"/>
    <n v="47"/>
    <n v="0.8"/>
    <n v="1"/>
    <n v="8.56"/>
    <n v="0"/>
    <n v="0.7"/>
    <n v="8.4600000000000009"/>
    <n v="2.6"/>
    <n v="11.06"/>
    <n v="0.76491862567811941"/>
    <n v="6.66"/>
    <n v="17.72"/>
    <n v="5.4906542056074761"/>
    <n v="-6760.8379999999997"/>
    <n v="123076.927"/>
    <n v="93251.3"/>
    <n v="19656.828000000001"/>
    <n v="16569.425999999999"/>
    <n v="216328.22700000001"/>
    <n v="209567.389"/>
    <n v="4602.7282340425536"/>
    <n v="3831.9568723404254"/>
    <n v="3688.1092553191493"/>
    <n v="2618.6580212765957"/>
  </r>
  <r>
    <x v="8"/>
    <s v="8720 Skeiða- og Gnúpverjahreppur"/>
    <x v="148"/>
    <n v="46"/>
    <n v="1"/>
    <n v="0"/>
    <n v="5.34"/>
    <n v="1.03"/>
    <n v="0"/>
    <n v="5.0599999999999996"/>
    <n v="2.31"/>
    <n v="7.37"/>
    <n v="0.68656716417910446"/>
    <n v="4.96"/>
    <n v="12.329999999999998"/>
    <n v="7.2213500784929359"/>
    <n v="-932.375"/>
    <n v="94883.462"/>
    <n v="115107.22199999999"/>
    <n v="9412.0079999999998"/>
    <n v="36741.415000000001"/>
    <n v="209990.68400000001"/>
    <n v="209058.30900000001"/>
    <n v="4565.0148695652179"/>
    <n v="3561.6795869565217"/>
    <n v="3541.4105652173912"/>
    <n v="2062.6839565217392"/>
  </r>
  <r>
    <x v="6"/>
    <s v="8721 Bláskógabyggð"/>
    <x v="149"/>
    <n v="51"/>
    <n v="1"/>
    <n v="1"/>
    <n v="7.3"/>
    <n v="0"/>
    <n v="0"/>
    <n v="8.0500000000000007"/>
    <n v="1.25"/>
    <n v="9.3000000000000007"/>
    <n v="0.86559139784946237"/>
    <n v="9.4"/>
    <n v="18.700000000000003"/>
    <n v="6.9863013698630141"/>
    <n v="-3270.7109999999998"/>
    <n v="103675.053"/>
    <n v="82014.025999999998"/>
    <n v="14353.501"/>
    <n v="15793.876"/>
    <n v="185689.079"/>
    <n v="182418.36799999999"/>
    <n v="3640.9623333333334"/>
    <n v="3049.8372941176467"/>
    <n v="2985.7057058823525"/>
    <n v="2032.8441764705883"/>
  </r>
  <r>
    <x v="6"/>
    <s v="8721 Bláskógabyggð"/>
    <x v="150"/>
    <n v="83"/>
    <n v="0.9"/>
    <n v="1"/>
    <n v="10.81"/>
    <n v="0"/>
    <n v="1.02"/>
    <n v="13.73"/>
    <n v="0"/>
    <n v="13.73"/>
    <n v="1"/>
    <n v="0"/>
    <n v="13.73"/>
    <n v="7.6780758556891762"/>
    <n v="-24655.343000000001"/>
    <n v="167376.103"/>
    <n v="115469.671"/>
    <n v="28410.036"/>
    <n v="22269.116000000002"/>
    <n v="282845.77399999998"/>
    <n v="258190.43100000001"/>
    <n v="3407.7804096385539"/>
    <n v="2797.1882168674697"/>
    <n v="2500.1358915662654"/>
    <n v="2016.5795542168676"/>
  </r>
  <r>
    <x v="1"/>
    <s v="8722 Flóahreppur"/>
    <x v="151"/>
    <n v="103"/>
    <n v="1"/>
    <n v="0"/>
    <n v="12.72"/>
    <n v="0.8"/>
    <n v="0.5"/>
    <n v="7.67"/>
    <n v="7.35"/>
    <n v="15.020000000000001"/>
    <n v="0.51065246338215708"/>
    <n v="0"/>
    <n v="15.02"/>
    <n v="7.618343195266271"/>
    <n v="-23146.531999999999"/>
    <n v="204308.44200000001"/>
    <n v="108025.50900000001"/>
    <n v="36419.917000000001"/>
    <n v="36471.406000000003"/>
    <n v="312333.951"/>
    <n v="289187.41899999999"/>
    <n v="3032.3684563106794"/>
    <n v="2324.6857087378639"/>
    <n v="2099.9620970873784"/>
    <n v="1983.57710679611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96A1BC-4E2E-452C-A304-9A4B2CDFF2C5}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E168" firstHeaderRow="0" firstDataRow="1" firstDataCol="1"/>
  <pivotFields count="27">
    <pivotField axis="axisRow" showAll="0">
      <items count="10">
        <item x="7"/>
        <item x="1"/>
        <item x="4"/>
        <item x="8"/>
        <item x="2"/>
        <item x="3"/>
        <item x="5"/>
        <item x="6"/>
        <item x="0"/>
        <item t="default"/>
      </items>
    </pivotField>
    <pivotField showAll="0"/>
    <pivotField axis="axisRow" showAll="0">
      <items count="153">
        <item x="62"/>
        <item x="34"/>
        <item x="44"/>
        <item x="0"/>
        <item x="112"/>
        <item x="94"/>
        <item x="1"/>
        <item x="50"/>
        <item x="81"/>
        <item x="2"/>
        <item x="136"/>
        <item x="89"/>
        <item x="98"/>
        <item x="108"/>
        <item x="3"/>
        <item x="123"/>
        <item x="4"/>
        <item x="73"/>
        <item x="101"/>
        <item x="131"/>
        <item x="5"/>
        <item x="113"/>
        <item x="132"/>
        <item x="124"/>
        <item x="6"/>
        <item x="45"/>
        <item x="151"/>
        <item x="144"/>
        <item x="7"/>
        <item x="8"/>
        <item x="46"/>
        <item x="71"/>
        <item x="102"/>
        <item x="103"/>
        <item x="9"/>
        <item x="117"/>
        <item x="74"/>
        <item x="82"/>
        <item x="75"/>
        <item x="129"/>
        <item x="125"/>
        <item x="111"/>
        <item x="133"/>
        <item x="97"/>
        <item x="83"/>
        <item x="126"/>
        <item x="43"/>
        <item x="80"/>
        <item x="135"/>
        <item x="92"/>
        <item x="142"/>
        <item x="93"/>
        <item x="84"/>
        <item x="109"/>
        <item x="88"/>
        <item x="85"/>
        <item x="121"/>
        <item x="95"/>
        <item x="130"/>
        <item x="76"/>
        <item x="69"/>
        <item x="77"/>
        <item x="134"/>
        <item x="145"/>
        <item x="72"/>
        <item x="118"/>
        <item x="78"/>
        <item x="91"/>
        <item x="146"/>
        <item x="63"/>
        <item x="10"/>
        <item x="11"/>
        <item x="12"/>
        <item x="13"/>
        <item x="64"/>
        <item x="58"/>
        <item x="14"/>
        <item x="99"/>
        <item x="47"/>
        <item x="15"/>
        <item x="65"/>
        <item x="35"/>
        <item x="114"/>
        <item x="51"/>
        <item x="100"/>
        <item x="16"/>
        <item x="52"/>
        <item x="141"/>
        <item x="17"/>
        <item x="36"/>
        <item x="18"/>
        <item x="147"/>
        <item x="140"/>
        <item x="19"/>
        <item x="37"/>
        <item x="59"/>
        <item x="53"/>
        <item x="60"/>
        <item x="20"/>
        <item x="21"/>
        <item x="143"/>
        <item x="79"/>
        <item x="22"/>
        <item x="149"/>
        <item x="38"/>
        <item x="104"/>
        <item x="23"/>
        <item x="66"/>
        <item x="105"/>
        <item x="127"/>
        <item x="67"/>
        <item x="24"/>
        <item x="106"/>
        <item x="25"/>
        <item x="54"/>
        <item x="110"/>
        <item x="90"/>
        <item x="26"/>
        <item x="87"/>
        <item x="150"/>
        <item x="27"/>
        <item x="28"/>
        <item x="39"/>
        <item x="29"/>
        <item x="30"/>
        <item x="55"/>
        <item x="122"/>
        <item x="107"/>
        <item x="48"/>
        <item x="56"/>
        <item x="40"/>
        <item x="41"/>
        <item x="68"/>
        <item x="119"/>
        <item x="70"/>
        <item x="86"/>
        <item x="137"/>
        <item x="115"/>
        <item x="120"/>
        <item x="148"/>
        <item x="49"/>
        <item x="31"/>
        <item x="138"/>
        <item x="116"/>
        <item x="96"/>
        <item x="61"/>
        <item x="42"/>
        <item x="32"/>
        <item x="57"/>
        <item x="139"/>
        <item x="33"/>
        <item x="128"/>
        <item t="default"/>
      </items>
    </pivotField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9" showAll="0"/>
    <pivotField numFmtId="165" showAll="0"/>
    <pivotField numFmtId="165" showAll="0"/>
    <pivotField numFmtId="164" showAll="0"/>
    <pivotField numFmtId="3" showAll="0"/>
    <pivotField numFmtId="3" showAll="0"/>
    <pivotField numFmtId="3" showAll="0"/>
    <pivotField showAll="0"/>
    <pivotField showAll="0"/>
    <pivotField numFmtId="3" showAll="0"/>
    <pivotField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2">
    <field x="0"/>
    <field x="2"/>
  </rowFields>
  <rowItems count="164">
    <i>
      <x/>
    </i>
    <i r="1">
      <x v="39"/>
    </i>
    <i r="1">
      <x v="44"/>
    </i>
    <i r="1">
      <x v="49"/>
    </i>
    <i r="1">
      <x v="53"/>
    </i>
    <i r="1">
      <x v="62"/>
    </i>
    <i r="1">
      <x v="101"/>
    </i>
    <i>
      <x v="1"/>
    </i>
    <i r="1">
      <x v="6"/>
    </i>
    <i r="1">
      <x v="10"/>
    </i>
    <i r="1">
      <x v="12"/>
    </i>
    <i r="1">
      <x v="23"/>
    </i>
    <i r="1">
      <x v="26"/>
    </i>
    <i r="1">
      <x v="37"/>
    </i>
    <i r="1">
      <x v="38"/>
    </i>
    <i r="1">
      <x v="41"/>
    </i>
    <i r="1">
      <x v="43"/>
    </i>
    <i r="1">
      <x v="50"/>
    </i>
    <i r="1">
      <x v="66"/>
    </i>
    <i r="1">
      <x v="72"/>
    </i>
    <i r="1">
      <x v="75"/>
    </i>
    <i r="1">
      <x v="82"/>
    </i>
    <i r="1">
      <x v="85"/>
    </i>
    <i r="1">
      <x v="93"/>
    </i>
    <i r="1">
      <x v="112"/>
    </i>
    <i r="1">
      <x v="132"/>
    </i>
    <i r="1">
      <x v="134"/>
    </i>
    <i r="1">
      <x v="144"/>
    </i>
    <i>
      <x v="2"/>
    </i>
    <i r="1">
      <x v="13"/>
    </i>
    <i r="1">
      <x v="20"/>
    </i>
    <i r="1">
      <x v="21"/>
    </i>
    <i r="1">
      <x v="31"/>
    </i>
    <i r="1">
      <x v="42"/>
    </i>
    <i r="1">
      <x v="45"/>
    </i>
    <i r="1">
      <x v="47"/>
    </i>
    <i r="1">
      <x v="64"/>
    </i>
    <i r="1">
      <x v="68"/>
    </i>
    <i r="1">
      <x v="69"/>
    </i>
    <i r="1">
      <x v="87"/>
    </i>
    <i r="1">
      <x v="109"/>
    </i>
    <i r="1">
      <x v="123"/>
    </i>
    <i r="1">
      <x v="129"/>
    </i>
    <i>
      <x v="3"/>
    </i>
    <i r="1">
      <x v="4"/>
    </i>
    <i r="1">
      <x v="11"/>
    </i>
    <i r="1">
      <x v="15"/>
    </i>
    <i r="1">
      <x v="19"/>
    </i>
    <i r="1">
      <x v="35"/>
    </i>
    <i r="1">
      <x v="51"/>
    </i>
    <i r="1">
      <x v="54"/>
    </i>
    <i r="1">
      <x v="55"/>
    </i>
    <i r="1">
      <x v="65"/>
    </i>
    <i r="1">
      <x v="67"/>
    </i>
    <i r="1">
      <x v="84"/>
    </i>
    <i r="1">
      <x v="91"/>
    </i>
    <i r="1">
      <x v="92"/>
    </i>
    <i r="1">
      <x v="115"/>
    </i>
    <i r="1">
      <x v="118"/>
    </i>
    <i r="1">
      <x v="133"/>
    </i>
    <i r="1">
      <x v="135"/>
    </i>
    <i r="1">
      <x v="139"/>
    </i>
    <i r="1">
      <x v="143"/>
    </i>
    <i>
      <x v="4"/>
    </i>
    <i r="1">
      <x v="5"/>
    </i>
    <i r="1">
      <x v="9"/>
    </i>
    <i r="1">
      <x v="22"/>
    </i>
    <i r="1">
      <x v="24"/>
    </i>
    <i r="1">
      <x v="29"/>
    </i>
    <i r="1">
      <x v="32"/>
    </i>
    <i r="1">
      <x v="33"/>
    </i>
    <i r="1">
      <x v="34"/>
    </i>
    <i r="1">
      <x v="52"/>
    </i>
    <i r="1">
      <x v="59"/>
    </i>
    <i r="1">
      <x v="63"/>
    </i>
    <i r="1">
      <x v="80"/>
    </i>
    <i r="1">
      <x v="88"/>
    </i>
    <i r="1">
      <x v="90"/>
    </i>
    <i r="1">
      <x v="94"/>
    </i>
    <i r="1">
      <x v="99"/>
    </i>
    <i r="1">
      <x v="107"/>
    </i>
    <i r="1">
      <x v="108"/>
    </i>
    <i r="1">
      <x v="127"/>
    </i>
    <i r="1">
      <x v="128"/>
    </i>
    <i r="1">
      <x v="147"/>
    </i>
    <i r="1">
      <x v="150"/>
    </i>
    <i>
      <x v="5"/>
    </i>
    <i r="1">
      <x/>
    </i>
    <i r="1">
      <x v="2"/>
    </i>
    <i r="1">
      <x v="14"/>
    </i>
    <i r="1">
      <x v="16"/>
    </i>
    <i r="1">
      <x v="17"/>
    </i>
    <i r="1">
      <x v="25"/>
    </i>
    <i r="1">
      <x v="28"/>
    </i>
    <i r="1">
      <x v="73"/>
    </i>
    <i r="1">
      <x v="74"/>
    </i>
    <i r="1">
      <x v="86"/>
    </i>
    <i r="1">
      <x v="96"/>
    </i>
    <i r="1">
      <x v="104"/>
    </i>
    <i r="1">
      <x v="105"/>
    </i>
    <i r="1">
      <x v="110"/>
    </i>
    <i r="1">
      <x v="117"/>
    </i>
    <i r="1">
      <x v="121"/>
    </i>
    <i r="1">
      <x v="125"/>
    </i>
    <i r="1">
      <x v="130"/>
    </i>
    <i r="1">
      <x v="131"/>
    </i>
    <i r="1">
      <x v="141"/>
    </i>
    <i>
      <x v="6"/>
    </i>
    <i r="1">
      <x v="7"/>
    </i>
    <i r="1">
      <x v="18"/>
    </i>
    <i r="1">
      <x v="30"/>
    </i>
    <i r="1">
      <x v="46"/>
    </i>
    <i r="1">
      <x v="48"/>
    </i>
    <i r="1">
      <x v="60"/>
    </i>
    <i r="1">
      <x v="70"/>
    </i>
    <i r="1">
      <x v="71"/>
    </i>
    <i r="1">
      <x v="76"/>
    </i>
    <i r="1">
      <x v="78"/>
    </i>
    <i r="1">
      <x v="79"/>
    </i>
    <i r="1">
      <x v="89"/>
    </i>
    <i r="1">
      <x v="102"/>
    </i>
    <i r="1">
      <x v="106"/>
    </i>
    <i r="1">
      <x v="113"/>
    </i>
    <i r="1">
      <x v="114"/>
    </i>
    <i r="1">
      <x v="120"/>
    </i>
    <i r="1">
      <x v="122"/>
    </i>
    <i r="1">
      <x v="146"/>
    </i>
    <i>
      <x v="7"/>
    </i>
    <i r="1">
      <x v="8"/>
    </i>
    <i r="1">
      <x v="24"/>
    </i>
    <i r="1">
      <x v="27"/>
    </i>
    <i r="1">
      <x v="40"/>
    </i>
    <i r="1">
      <x v="56"/>
    </i>
    <i r="1">
      <x v="57"/>
    </i>
    <i r="1">
      <x v="58"/>
    </i>
    <i r="1">
      <x v="61"/>
    </i>
    <i r="1">
      <x v="74"/>
    </i>
    <i r="1">
      <x v="77"/>
    </i>
    <i r="1">
      <x v="95"/>
    </i>
    <i r="1">
      <x v="100"/>
    </i>
    <i r="1">
      <x v="103"/>
    </i>
    <i r="1">
      <x v="116"/>
    </i>
    <i r="1">
      <x v="119"/>
    </i>
    <i r="1">
      <x v="126"/>
    </i>
    <i r="1">
      <x v="137"/>
    </i>
    <i r="1">
      <x v="138"/>
    </i>
    <i r="1">
      <x v="140"/>
    </i>
    <i r="1">
      <x v="149"/>
    </i>
    <i r="1">
      <x v="151"/>
    </i>
    <i>
      <x v="8"/>
    </i>
    <i r="1">
      <x v="1"/>
    </i>
    <i r="1">
      <x v="3"/>
    </i>
    <i r="1">
      <x v="36"/>
    </i>
    <i r="1">
      <x v="81"/>
    </i>
    <i r="1">
      <x v="83"/>
    </i>
    <i r="1">
      <x v="97"/>
    </i>
    <i r="1">
      <x v="98"/>
    </i>
    <i r="1">
      <x v="111"/>
    </i>
    <i r="1">
      <x v="124"/>
    </i>
    <i r="1">
      <x v="136"/>
    </i>
    <i r="1">
      <x v="142"/>
    </i>
    <i r="1">
      <x v="145"/>
    </i>
    <i r="1">
      <x v="14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Brúttó Kostnaður/nem" fld="23" baseField="0" baseItem="0" numFmtId="3"/>
    <dataField name="Sum of Brúttó rekstrarkostn (mínus innri leiga og skólaakstur)/nem" fld="24" baseField="0" baseItem="0" numFmtId="3"/>
    <dataField name="Sum of Nettó rekstrarkostn (mínus innri leiga og skólaakstur/nem" fld="25" baseField="0" baseItem="0" numFmtId="3"/>
    <dataField name="Sum of Launakostn/" fld="26" baseField="0" baseItem="0" numFmtId="3"/>
  </dataFields>
  <formats count="7">
    <format dxfId="10">
      <pivotArea field="0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4093-9B70-4EF5-B8F4-383317E6F842}">
  <dimension ref="A4:E168"/>
  <sheetViews>
    <sheetView workbookViewId="0">
      <selection activeCell="H11" sqref="H11"/>
    </sheetView>
  </sheetViews>
  <sheetFormatPr defaultRowHeight="15"/>
  <cols>
    <col min="1" max="1" width="50.7109375" bestFit="1" customWidth="1"/>
    <col min="2" max="2" width="16" customWidth="1"/>
    <col min="3" max="3" width="30.28515625" customWidth="1"/>
    <col min="4" max="4" width="27.42578125" customWidth="1"/>
    <col min="5" max="5" width="12" customWidth="1"/>
  </cols>
  <sheetData>
    <row r="4" spans="1:5" s="130" customFormat="1" ht="50.1" customHeight="1">
      <c r="A4" s="129" t="s">
        <v>28</v>
      </c>
      <c r="B4" s="130" t="s">
        <v>268</v>
      </c>
      <c r="C4" s="130" t="s">
        <v>269</v>
      </c>
      <c r="D4" s="130" t="s">
        <v>270</v>
      </c>
      <c r="E4" s="130" t="s">
        <v>271</v>
      </c>
    </row>
    <row r="5" spans="1:5">
      <c r="A5" s="8" t="s">
        <v>242</v>
      </c>
      <c r="B5" s="4">
        <v>40445.775309523815</v>
      </c>
      <c r="C5" s="131">
        <v>35494.610942857144</v>
      </c>
      <c r="D5" s="4">
        <v>32887.947450793647</v>
      </c>
      <c r="E5" s="4">
        <v>27662.959257142855</v>
      </c>
    </row>
    <row r="6" spans="1:5">
      <c r="A6" s="9" t="s">
        <v>203</v>
      </c>
      <c r="B6" s="4">
        <v>7316</v>
      </c>
      <c r="C6" s="4">
        <v>7316</v>
      </c>
      <c r="D6" s="4">
        <v>6532.25</v>
      </c>
      <c r="E6" s="4">
        <v>4627.5</v>
      </c>
    </row>
    <row r="7" spans="1:5">
      <c r="A7" s="9" t="s">
        <v>131</v>
      </c>
      <c r="B7" s="4">
        <v>4316.8026666666665</v>
      </c>
      <c r="C7" s="4">
        <v>3455.2234666666668</v>
      </c>
      <c r="D7" s="4">
        <v>3441.9004666666665</v>
      </c>
      <c r="E7" s="4">
        <v>2651.8597333333332</v>
      </c>
    </row>
    <row r="8" spans="1:5">
      <c r="A8" s="9" t="s">
        <v>145</v>
      </c>
      <c r="B8" s="4">
        <v>6554.9864285714284</v>
      </c>
      <c r="C8" s="4">
        <v>5597.8435714285715</v>
      </c>
      <c r="D8" s="4">
        <v>5189.2607142857141</v>
      </c>
      <c r="E8" s="4">
        <v>4971.5117142857143</v>
      </c>
    </row>
    <row r="9" spans="1:5">
      <c r="A9" s="9" t="s">
        <v>170</v>
      </c>
      <c r="B9" s="4">
        <v>10503.805166666667</v>
      </c>
      <c r="C9" s="4">
        <v>8586.884</v>
      </c>
      <c r="D9" s="4">
        <v>8382.8769999999986</v>
      </c>
      <c r="E9" s="4">
        <v>7354.7053333333342</v>
      </c>
    </row>
    <row r="10" spans="1:5">
      <c r="A10" s="9" t="s">
        <v>211</v>
      </c>
      <c r="B10" s="4">
        <v>6893.3477142857146</v>
      </c>
      <c r="C10" s="4">
        <v>5677.8265714285717</v>
      </c>
      <c r="D10" s="4">
        <v>5635.1037142857149</v>
      </c>
      <c r="E10" s="4">
        <v>4719.5491428571422</v>
      </c>
    </row>
    <row r="11" spans="1:5">
      <c r="A11" s="9" t="s">
        <v>123</v>
      </c>
      <c r="B11" s="4">
        <v>4860.833333333333</v>
      </c>
      <c r="C11" s="4">
        <v>4860.833333333333</v>
      </c>
      <c r="D11" s="4">
        <v>3706.5555555555557</v>
      </c>
      <c r="E11" s="4">
        <v>3337.8333333333335</v>
      </c>
    </row>
    <row r="12" spans="1:5">
      <c r="A12" s="8" t="s">
        <v>245</v>
      </c>
      <c r="B12" s="4">
        <v>51723.955017696455</v>
      </c>
      <c r="C12" s="4">
        <v>41394.861787635986</v>
      </c>
      <c r="D12" s="4">
        <v>38011.957502709804</v>
      </c>
      <c r="E12" s="4">
        <v>34121.713003107332</v>
      </c>
    </row>
    <row r="13" spans="1:5">
      <c r="A13" s="9" t="s">
        <v>31</v>
      </c>
      <c r="B13" s="4">
        <v>1429.1485105263157</v>
      </c>
      <c r="C13" s="4">
        <v>1192.0401736842105</v>
      </c>
      <c r="D13" s="4">
        <v>1119.2991999999999</v>
      </c>
      <c r="E13" s="4">
        <v>984.98094736842108</v>
      </c>
    </row>
    <row r="14" spans="1:5">
      <c r="A14" s="9" t="s">
        <v>215</v>
      </c>
      <c r="B14" s="4">
        <v>3908.4831102941175</v>
      </c>
      <c r="C14" s="4">
        <v>3288.0112941176467</v>
      </c>
      <c r="D14" s="4">
        <v>3170.1515514705879</v>
      </c>
      <c r="E14" s="4">
        <v>2675.7823161764709</v>
      </c>
    </row>
    <row r="15" spans="1:5">
      <c r="A15" s="9" t="s">
        <v>155</v>
      </c>
      <c r="B15" s="4">
        <v>2264.9219637681163</v>
      </c>
      <c r="C15" s="4">
        <v>1871.2221014492754</v>
      </c>
      <c r="D15" s="4">
        <v>1753.3308550724637</v>
      </c>
      <c r="E15" s="4">
        <v>1596.3547173913043</v>
      </c>
    </row>
    <row r="16" spans="1:5">
      <c r="A16" s="9" t="s">
        <v>196</v>
      </c>
      <c r="B16" s="4">
        <v>2513.9215364238412</v>
      </c>
      <c r="C16" s="4">
        <v>1958.4066490066223</v>
      </c>
      <c r="D16" s="4">
        <v>1866.2550132450331</v>
      </c>
      <c r="E16" s="4">
        <v>1676.3490397350993</v>
      </c>
    </row>
    <row r="17" spans="1:5">
      <c r="A17" s="9" t="s">
        <v>241</v>
      </c>
      <c r="B17" s="4">
        <v>3032.3684563106794</v>
      </c>
      <c r="C17" s="4">
        <v>2324.6857087378639</v>
      </c>
      <c r="D17" s="4">
        <v>2099.9620970873784</v>
      </c>
      <c r="E17" s="4">
        <v>1983.5771067961166</v>
      </c>
    </row>
    <row r="18" spans="1:5">
      <c r="A18" s="9" t="s">
        <v>129</v>
      </c>
      <c r="B18" s="4">
        <v>2243.1810687022898</v>
      </c>
      <c r="C18" s="4">
        <v>2039.8847633587784</v>
      </c>
      <c r="D18" s="4">
        <v>1958.2314427480917</v>
      </c>
      <c r="E18" s="4">
        <v>1646.4989770992368</v>
      </c>
    </row>
    <row r="19" spans="1:5">
      <c r="A19" s="9" t="s">
        <v>116</v>
      </c>
      <c r="B19" s="4">
        <v>3058.3375317919076</v>
      </c>
      <c r="C19" s="4">
        <v>2292.9776763005784</v>
      </c>
      <c r="D19" s="4">
        <v>2279.6930462427745</v>
      </c>
      <c r="E19" s="4">
        <v>2041.2310231213874</v>
      </c>
    </row>
    <row r="20" spans="1:5">
      <c r="A20" s="9" t="s">
        <v>173</v>
      </c>
      <c r="B20" s="4">
        <v>2632.3584449999998</v>
      </c>
      <c r="C20" s="4">
        <v>2043.1443200000001</v>
      </c>
      <c r="D20" s="4">
        <v>1929.5100750000001</v>
      </c>
      <c r="E20" s="4">
        <v>1734.897835</v>
      </c>
    </row>
    <row r="21" spans="1:5">
      <c r="A21" s="9" t="s">
        <v>153</v>
      </c>
      <c r="B21" s="4">
        <v>2766.6511987951808</v>
      </c>
      <c r="C21" s="4">
        <v>2266.2008433734936</v>
      </c>
      <c r="D21" s="4">
        <v>1976.8823433734938</v>
      </c>
      <c r="E21" s="4">
        <v>1725.2994337349398</v>
      </c>
    </row>
    <row r="22" spans="1:5">
      <c r="A22" s="9" t="s">
        <v>225</v>
      </c>
      <c r="B22" s="4">
        <v>2499.1234444444444</v>
      </c>
      <c r="C22" s="4">
        <v>2191.7594285714285</v>
      </c>
      <c r="D22" s="4">
        <v>1985.3003412698411</v>
      </c>
      <c r="E22" s="4">
        <v>1699.7939603174602</v>
      </c>
    </row>
    <row r="23" spans="1:5">
      <c r="A23" s="9" t="s">
        <v>121</v>
      </c>
      <c r="B23" s="4">
        <v>2231.1717866666663</v>
      </c>
      <c r="C23" s="4">
        <v>2084.1047466666669</v>
      </c>
      <c r="D23" s="4">
        <v>1861.6649733333336</v>
      </c>
      <c r="E23" s="4">
        <v>1839.7583066666666</v>
      </c>
    </row>
    <row r="24" spans="1:5">
      <c r="A24" s="9" t="s">
        <v>42</v>
      </c>
      <c r="B24" s="4">
        <v>2750.5961885714287</v>
      </c>
      <c r="C24" s="4">
        <v>1967.4956114285712</v>
      </c>
      <c r="D24" s="4">
        <v>1794.3573600000004</v>
      </c>
      <c r="E24" s="4">
        <v>1674.4847371428573</v>
      </c>
    </row>
    <row r="25" spans="1:5">
      <c r="A25" s="9" t="s">
        <v>92</v>
      </c>
      <c r="B25" s="4">
        <v>2237.9487575163403</v>
      </c>
      <c r="C25" s="4">
        <v>1490.8991253594772</v>
      </c>
      <c r="D25" s="4">
        <v>1359.638908627451</v>
      </c>
      <c r="E25" s="4">
        <v>1087.2536754248367</v>
      </c>
    </row>
    <row r="26" spans="1:5">
      <c r="A26" s="9" t="s">
        <v>178</v>
      </c>
      <c r="B26" s="4">
        <v>2495.8979936708861</v>
      </c>
      <c r="C26" s="4">
        <v>2001.7610569620251</v>
      </c>
      <c r="D26" s="4">
        <v>1849.4102151898735</v>
      </c>
      <c r="E26" s="4">
        <v>1595.3662974683543</v>
      </c>
    </row>
    <row r="27" spans="1:5">
      <c r="A27" s="9" t="s">
        <v>46</v>
      </c>
      <c r="B27" s="4">
        <v>2863.9505714285715</v>
      </c>
      <c r="C27" s="4">
        <v>1924.1444870129869</v>
      </c>
      <c r="D27" s="4">
        <v>1782.2988051948053</v>
      </c>
      <c r="E27" s="4">
        <v>1637.186974025974</v>
      </c>
    </row>
    <row r="28" spans="1:5">
      <c r="A28" s="9" t="s">
        <v>49</v>
      </c>
      <c r="B28" s="4">
        <v>3325.0566528925619</v>
      </c>
      <c r="C28" s="4">
        <v>2347.8286363636366</v>
      </c>
      <c r="D28" s="4">
        <v>2185.8351239669423</v>
      </c>
      <c r="E28" s="4">
        <v>1982.3372148760332</v>
      </c>
    </row>
    <row r="29" spans="1:5">
      <c r="A29" s="9" t="s">
        <v>166</v>
      </c>
      <c r="B29" s="4">
        <v>2109.1392060301505</v>
      </c>
      <c r="C29" s="4">
        <v>1740.2609547738693</v>
      </c>
      <c r="D29" s="4">
        <v>1609.1808643216082</v>
      </c>
      <c r="E29" s="4">
        <v>1539.1270201005025</v>
      </c>
    </row>
    <row r="30" spans="1:5">
      <c r="A30" s="9" t="s">
        <v>103</v>
      </c>
      <c r="B30" s="4">
        <v>1290.5938613138685</v>
      </c>
      <c r="C30" s="4">
        <v>1290.5938613138685</v>
      </c>
      <c r="D30" s="4">
        <v>1244.1492627737225</v>
      </c>
      <c r="E30" s="4">
        <v>860.53406569343065</v>
      </c>
    </row>
    <row r="31" spans="1:5">
      <c r="A31" s="9" t="s">
        <v>107</v>
      </c>
      <c r="B31" s="4">
        <v>2683.617888888889</v>
      </c>
      <c r="C31" s="4">
        <v>2527.2444074074074</v>
      </c>
      <c r="D31" s="4">
        <v>2441.3380432098766</v>
      </c>
      <c r="E31" s="4">
        <v>1941.6338209876544</v>
      </c>
    </row>
    <row r="32" spans="1:5">
      <c r="A32" s="9" t="s">
        <v>151</v>
      </c>
      <c r="B32" s="4">
        <v>3387.4868446601945</v>
      </c>
      <c r="C32" s="4">
        <v>2552.1959417475732</v>
      </c>
      <c r="D32" s="4">
        <v>1745.4679805825242</v>
      </c>
      <c r="E32" s="4">
        <v>2199.2655339805824</v>
      </c>
    </row>
    <row r="33" spans="1:5">
      <c r="A33" s="8" t="s">
        <v>246</v>
      </c>
      <c r="B33" s="4">
        <v>30393.050394816884</v>
      </c>
      <c r="C33" s="4">
        <v>25005.659226570911</v>
      </c>
      <c r="D33" s="4">
        <v>23978.525008535078</v>
      </c>
      <c r="E33" s="4">
        <v>21286.188405997786</v>
      </c>
    </row>
    <row r="34" spans="1:5">
      <c r="A34" s="9" t="s">
        <v>169</v>
      </c>
      <c r="B34" s="4">
        <v>1888.6752350877193</v>
      </c>
      <c r="C34" s="4">
        <v>1709.8148982456141</v>
      </c>
      <c r="D34" s="4">
        <v>1701.358757894737</v>
      </c>
      <c r="E34" s="4">
        <v>1518.8497719298246</v>
      </c>
    </row>
    <row r="35" spans="1:5">
      <c r="A35" s="9" t="s">
        <v>35</v>
      </c>
      <c r="B35" s="4">
        <v>1446.3771003344482</v>
      </c>
      <c r="C35" s="4">
        <v>1151.0975250836123</v>
      </c>
      <c r="D35" s="4">
        <v>1100.093448160535</v>
      </c>
      <c r="E35" s="4">
        <v>929.58280602006698</v>
      </c>
    </row>
    <row r="36" spans="1:5">
      <c r="A36" s="9" t="s">
        <v>176</v>
      </c>
      <c r="B36" s="4">
        <v>2429.196421800948</v>
      </c>
      <c r="C36" s="4">
        <v>2016.8535023696684</v>
      </c>
      <c r="D36" s="4">
        <v>1826.6759905213269</v>
      </c>
      <c r="E36" s="4">
        <v>1649.778037914692</v>
      </c>
    </row>
    <row r="37" spans="1:5">
      <c r="A37" s="9" t="s">
        <v>109</v>
      </c>
      <c r="B37" s="4">
        <v>2400.6630882352938</v>
      </c>
      <c r="C37" s="4">
        <v>1876.8726596638655</v>
      </c>
      <c r="D37" s="4">
        <v>1847.8497436974792</v>
      </c>
      <c r="E37" s="4">
        <v>1633.2774873949581</v>
      </c>
    </row>
    <row r="38" spans="1:5">
      <c r="A38" s="9" t="s">
        <v>210</v>
      </c>
      <c r="B38" s="4">
        <v>1943.570093877551</v>
      </c>
      <c r="C38" s="4">
        <v>1621.7467387755103</v>
      </c>
      <c r="D38" s="4">
        <v>1618.6360857142859</v>
      </c>
      <c r="E38" s="4">
        <v>1445.1609020408162</v>
      </c>
    </row>
    <row r="39" spans="1:5">
      <c r="A39" s="9" t="s">
        <v>198</v>
      </c>
      <c r="B39" s="4">
        <v>2012.3464077669903</v>
      </c>
      <c r="C39" s="4">
        <v>1575.0523106796115</v>
      </c>
      <c r="D39" s="4">
        <v>1473.8462427184465</v>
      </c>
      <c r="E39" s="4">
        <v>1256.3214514563108</v>
      </c>
    </row>
    <row r="40" spans="1:5">
      <c r="A40" s="9" t="s">
        <v>125</v>
      </c>
      <c r="B40" s="4">
        <v>2619.9244848484846</v>
      </c>
      <c r="C40" s="4">
        <v>2297.7880303030302</v>
      </c>
      <c r="D40" s="4">
        <v>2216.098865800866</v>
      </c>
      <c r="E40" s="4">
        <v>2035.080406926407</v>
      </c>
    </row>
    <row r="41" spans="1:5">
      <c r="A41" s="9" t="s">
        <v>110</v>
      </c>
      <c r="B41" s="4">
        <v>2611.2340563909775</v>
      </c>
      <c r="C41" s="4">
        <v>2073.2922443609023</v>
      </c>
      <c r="D41" s="4">
        <v>2038.4304135338346</v>
      </c>
      <c r="E41" s="4">
        <v>1760.0823195488722</v>
      </c>
    </row>
    <row r="42" spans="1:5">
      <c r="A42" s="9" t="s">
        <v>232</v>
      </c>
      <c r="B42" s="4">
        <v>2228.0876624472571</v>
      </c>
      <c r="C42" s="4">
        <v>1934.7202151898734</v>
      </c>
      <c r="D42" s="4">
        <v>1847.0407383966246</v>
      </c>
      <c r="E42" s="4">
        <v>1582.2909535864978</v>
      </c>
    </row>
    <row r="43" spans="1:5">
      <c r="A43" s="9" t="s">
        <v>98</v>
      </c>
      <c r="B43" s="4">
        <v>1964.8113194444445</v>
      </c>
      <c r="C43" s="4">
        <v>1778.7785694444444</v>
      </c>
      <c r="D43" s="4">
        <v>1704.3683263888888</v>
      </c>
      <c r="E43" s="4">
        <v>1533.5415347222222</v>
      </c>
    </row>
    <row r="44" spans="1:5">
      <c r="A44" s="9" t="s">
        <v>223</v>
      </c>
      <c r="B44" s="4">
        <v>2602.3212586206896</v>
      </c>
      <c r="C44" s="4">
        <v>2042.8893146551725</v>
      </c>
      <c r="D44" s="4">
        <v>1916.3875646551726</v>
      </c>
      <c r="E44" s="4">
        <v>1743.6238534482759</v>
      </c>
    </row>
    <row r="45" spans="1:5">
      <c r="A45" s="9" t="s">
        <v>199</v>
      </c>
      <c r="B45" s="4">
        <v>2141.9890311111112</v>
      </c>
      <c r="C45" s="4">
        <v>1810.1976177777779</v>
      </c>
      <c r="D45" s="4">
        <v>1708.153742222222</v>
      </c>
      <c r="E45" s="4">
        <v>1483.0769733333334</v>
      </c>
    </row>
    <row r="46" spans="1:5">
      <c r="A46" s="9" t="s">
        <v>59</v>
      </c>
      <c r="B46" s="4">
        <v>2409.8737464788733</v>
      </c>
      <c r="C46" s="4">
        <v>1728.443502347418</v>
      </c>
      <c r="D46" s="4">
        <v>1592.7805492957746</v>
      </c>
      <c r="E46" s="4">
        <v>1523.8310751173708</v>
      </c>
    </row>
    <row r="47" spans="1:5">
      <c r="A47" s="9" t="s">
        <v>89</v>
      </c>
      <c r="B47" s="4">
        <v>1693.9804883720931</v>
      </c>
      <c r="C47" s="4">
        <v>1388.1120976744187</v>
      </c>
      <c r="D47" s="4">
        <v>1386.8045395348838</v>
      </c>
      <c r="E47" s="4">
        <v>1191.6908325581396</v>
      </c>
    </row>
    <row r="48" spans="1:5">
      <c r="A48" s="8" t="s">
        <v>243</v>
      </c>
      <c r="B48" s="4">
        <v>77216.491223765028</v>
      </c>
      <c r="C48" s="4">
        <v>63592.946143794819</v>
      </c>
      <c r="D48" s="4">
        <v>60280.733041729189</v>
      </c>
      <c r="E48" s="4">
        <v>50066.261135649074</v>
      </c>
    </row>
    <row r="49" spans="1:5">
      <c r="A49" s="9" t="s">
        <v>175</v>
      </c>
      <c r="B49" s="4">
        <v>3325.9155272727276</v>
      </c>
      <c r="C49" s="4">
        <v>2488.4683363636364</v>
      </c>
      <c r="D49" s="4">
        <v>2261.6282727272728</v>
      </c>
      <c r="E49" s="4">
        <v>2086.4321999999997</v>
      </c>
    </row>
    <row r="50" spans="1:5">
      <c r="A50" s="9" t="s">
        <v>140</v>
      </c>
      <c r="B50" s="4">
        <v>3300.8263103448276</v>
      </c>
      <c r="C50" s="4">
        <v>2973.7923103448275</v>
      </c>
      <c r="D50" s="4">
        <v>2970.3440344827586</v>
      </c>
      <c r="E50" s="4">
        <v>2678.012206896552</v>
      </c>
    </row>
    <row r="51" spans="1:5">
      <c r="A51" s="9" t="s">
        <v>195</v>
      </c>
      <c r="B51" s="4">
        <v>6342.3009545454552</v>
      </c>
      <c r="C51" s="4">
        <v>4710.2209545454552</v>
      </c>
      <c r="D51" s="4">
        <v>4472.554454545455</v>
      </c>
      <c r="E51" s="4">
        <v>3707.3930909090909</v>
      </c>
    </row>
    <row r="52" spans="1:5">
      <c r="A52" s="9" t="s">
        <v>207</v>
      </c>
      <c r="B52" s="4">
        <v>3923.8193589743587</v>
      </c>
      <c r="C52" s="4">
        <v>3192.9367435897434</v>
      </c>
      <c r="D52" s="4">
        <v>2980.8903589743595</v>
      </c>
      <c r="E52" s="4">
        <v>2697.0465128205128</v>
      </c>
    </row>
    <row r="53" spans="1:5">
      <c r="A53" s="9" t="s">
        <v>184</v>
      </c>
      <c r="B53" s="4">
        <v>2957.8530800000003</v>
      </c>
      <c r="C53" s="4">
        <v>2454.1809200000002</v>
      </c>
      <c r="D53" s="4">
        <v>2378.1758799999998</v>
      </c>
      <c r="E53" s="4">
        <v>2053.3221199999998</v>
      </c>
    </row>
    <row r="54" spans="1:5">
      <c r="A54" s="9" t="s">
        <v>147</v>
      </c>
      <c r="B54" s="4">
        <v>3879.5767804878046</v>
      </c>
      <c r="C54" s="4">
        <v>3594.4705853658534</v>
      </c>
      <c r="D54" s="4">
        <v>3351.6873414634151</v>
      </c>
      <c r="E54" s="4">
        <v>3087.9826585365854</v>
      </c>
    </row>
    <row r="55" spans="1:5">
      <c r="A55" s="9" t="s">
        <v>138</v>
      </c>
      <c r="B55" s="4">
        <v>3159.3751282051285</v>
      </c>
      <c r="C55" s="4">
        <v>2674.800666666667</v>
      </c>
      <c r="D55" s="4">
        <v>2538.1998461538465</v>
      </c>
      <c r="E55" s="4">
        <v>1900.5129487179488</v>
      </c>
    </row>
    <row r="56" spans="1:5">
      <c r="A56" s="9" t="s">
        <v>133</v>
      </c>
      <c r="B56" s="4">
        <v>2942.1502</v>
      </c>
      <c r="C56" s="4">
        <v>2475.0011714285715</v>
      </c>
      <c r="D56" s="4">
        <v>2462.4943714285714</v>
      </c>
      <c r="E56" s="4">
        <v>2081.1677714285715</v>
      </c>
    </row>
    <row r="57" spans="1:5">
      <c r="A57" s="9" t="s">
        <v>186</v>
      </c>
      <c r="B57" s="4">
        <v>3033.2117317073171</v>
      </c>
      <c r="C57" s="4">
        <v>2494.4833414634145</v>
      </c>
      <c r="D57" s="4">
        <v>2494.1501219512193</v>
      </c>
      <c r="E57" s="4">
        <v>2146.8642682926829</v>
      </c>
    </row>
    <row r="58" spans="1:5">
      <c r="A58" s="9" t="s">
        <v>143</v>
      </c>
      <c r="B58" s="4">
        <v>3561.2482857142859</v>
      </c>
      <c r="C58" s="4">
        <v>3267.7073333333337</v>
      </c>
      <c r="D58" s="4">
        <v>3064.9839047619048</v>
      </c>
      <c r="E58" s="4">
        <v>2645.8211904761906</v>
      </c>
    </row>
    <row r="59" spans="1:5">
      <c r="A59" s="9" t="s">
        <v>159</v>
      </c>
      <c r="B59" s="4">
        <v>4862.8325277777776</v>
      </c>
      <c r="C59" s="4">
        <v>3714.0373611111104</v>
      </c>
      <c r="D59" s="4">
        <v>3453.210222222222</v>
      </c>
      <c r="E59" s="4">
        <v>2939.3758055555554</v>
      </c>
    </row>
    <row r="60" spans="1:5">
      <c r="A60" s="9" t="s">
        <v>234</v>
      </c>
      <c r="B60" s="4">
        <v>4602.7282340425536</v>
      </c>
      <c r="C60" s="4">
        <v>3831.9568723404254</v>
      </c>
      <c r="D60" s="4">
        <v>3688.1092553191493</v>
      </c>
      <c r="E60" s="4">
        <v>2618.6580212765957</v>
      </c>
    </row>
    <row r="61" spans="1:5">
      <c r="A61" s="9" t="s">
        <v>221</v>
      </c>
      <c r="B61" s="4">
        <v>4442.7920487804877</v>
      </c>
      <c r="C61" s="4">
        <v>2987.9217560975608</v>
      </c>
      <c r="D61" s="4">
        <v>2785.1724878048776</v>
      </c>
      <c r="E61" s="4">
        <v>2437.6353170731704</v>
      </c>
    </row>
    <row r="62" spans="1:5">
      <c r="A62" s="9" t="s">
        <v>171</v>
      </c>
      <c r="B62" s="4">
        <v>5926.616</v>
      </c>
      <c r="C62" s="4">
        <v>4844.2332068965516</v>
      </c>
      <c r="D62" s="4">
        <v>4669.6372758620691</v>
      </c>
      <c r="E62" s="4">
        <v>4509.5534137931036</v>
      </c>
    </row>
    <row r="63" spans="1:5">
      <c r="A63" s="9" t="s">
        <v>136</v>
      </c>
      <c r="B63" s="4">
        <v>4459.2638999999999</v>
      </c>
      <c r="C63" s="4">
        <v>3654.2639681818182</v>
      </c>
      <c r="D63" s="4">
        <v>2844.5821272727276</v>
      </c>
      <c r="E63" s="4">
        <v>2632.6247090909092</v>
      </c>
    </row>
    <row r="64" spans="1:5">
      <c r="A64" s="9" t="s">
        <v>188</v>
      </c>
      <c r="B64" s="4">
        <v>6065.083333333333</v>
      </c>
      <c r="C64" s="4">
        <v>6065.083333333333</v>
      </c>
      <c r="D64" s="4">
        <v>5746.1388888888887</v>
      </c>
      <c r="E64" s="4">
        <v>3925.8055555555557</v>
      </c>
    </row>
    <row r="65" spans="1:5">
      <c r="A65" s="9" t="s">
        <v>134</v>
      </c>
      <c r="B65" s="4">
        <v>2326.9951162790694</v>
      </c>
      <c r="C65" s="4">
        <v>1943.7653488372091</v>
      </c>
      <c r="D65" s="4">
        <v>1918.807</v>
      </c>
      <c r="E65" s="4">
        <v>1584.4956744186047</v>
      </c>
    </row>
    <row r="66" spans="1:5">
      <c r="A66" s="9" t="s">
        <v>236</v>
      </c>
      <c r="B66" s="4">
        <v>4565.0148695652179</v>
      </c>
      <c r="C66" s="4">
        <v>3561.6795869565217</v>
      </c>
      <c r="D66" s="4">
        <v>3541.4105652173912</v>
      </c>
      <c r="E66" s="4">
        <v>2062.6839565217392</v>
      </c>
    </row>
    <row r="67" spans="1:5">
      <c r="A67" s="9" t="s">
        <v>182</v>
      </c>
      <c r="B67" s="4">
        <v>3538.8878367346938</v>
      </c>
      <c r="C67" s="4">
        <v>2663.9423469387752</v>
      </c>
      <c r="D67" s="4">
        <v>2658.5566326530611</v>
      </c>
      <c r="E67" s="4">
        <v>2270.8737142857144</v>
      </c>
    </row>
    <row r="68" spans="1:5">
      <c r="A68" s="8" t="s">
        <v>247</v>
      </c>
      <c r="B68" s="4">
        <v>44280.041369092942</v>
      </c>
      <c r="C68" s="4">
        <v>35262.835958236021</v>
      </c>
      <c r="D68" s="4">
        <v>32975.76770029209</v>
      </c>
      <c r="E68" s="4">
        <v>30616.091968566714</v>
      </c>
    </row>
    <row r="69" spans="1:5">
      <c r="A69" s="9" t="s">
        <v>149</v>
      </c>
      <c r="B69" s="4">
        <v>2153.3271281337047</v>
      </c>
      <c r="C69" s="4">
        <v>1711.6778885793872</v>
      </c>
      <c r="D69" s="4">
        <v>1551.9522284122565</v>
      </c>
      <c r="E69" s="4">
        <v>1424.0887409470752</v>
      </c>
    </row>
    <row r="70" spans="1:5">
      <c r="A70" s="9" t="s">
        <v>32</v>
      </c>
      <c r="B70" s="4">
        <v>2115.0957424242424</v>
      </c>
      <c r="C70" s="4">
        <v>1592.5411742424242</v>
      </c>
      <c r="D70" s="4">
        <v>1469.4438030303031</v>
      </c>
      <c r="E70" s="4">
        <v>1403.5633813131315</v>
      </c>
    </row>
    <row r="71" spans="1:5">
      <c r="A71" s="9" t="s">
        <v>208</v>
      </c>
      <c r="B71" s="4">
        <v>2239.3854157608694</v>
      </c>
      <c r="C71" s="4">
        <v>1629.4359048913043</v>
      </c>
      <c r="D71" s="4">
        <v>1588.7041956521739</v>
      </c>
      <c r="E71" s="4">
        <v>1460.1018451086959</v>
      </c>
    </row>
    <row r="72" spans="1:5">
      <c r="A72" s="9" t="s">
        <v>36</v>
      </c>
      <c r="B72" s="4">
        <v>2709.0464689440992</v>
      </c>
      <c r="C72" s="4">
        <v>2082.8251677018634</v>
      </c>
      <c r="D72" s="4">
        <v>1991.9440372670806</v>
      </c>
      <c r="E72" s="4">
        <v>1866.2492639751554</v>
      </c>
    </row>
    <row r="73" spans="1:5">
      <c r="A73" s="9" t="s">
        <v>38</v>
      </c>
      <c r="B73" s="4">
        <v>2085.0214648318042</v>
      </c>
      <c r="C73" s="4">
        <v>1707.1552293577981</v>
      </c>
      <c r="D73" s="4">
        <v>1605.2703639143731</v>
      </c>
      <c r="E73" s="4">
        <v>1275.7386177370031</v>
      </c>
    </row>
    <row r="74" spans="1:5">
      <c r="A74" s="9" t="s">
        <v>162</v>
      </c>
      <c r="B74" s="4">
        <v>1909.1817416020672</v>
      </c>
      <c r="C74" s="4">
        <v>1546.0576098191216</v>
      </c>
      <c r="D74" s="4">
        <v>1411.3359767441862</v>
      </c>
      <c r="E74" s="4">
        <v>1379.3194211886305</v>
      </c>
    </row>
    <row r="75" spans="1:5">
      <c r="A75" s="9" t="s">
        <v>163</v>
      </c>
      <c r="B75" s="4">
        <v>1578.0023168044077</v>
      </c>
      <c r="C75" s="4">
        <v>1326.9523305785124</v>
      </c>
      <c r="D75" s="4">
        <v>1209.6749476584021</v>
      </c>
      <c r="E75" s="4">
        <v>1145.0203085399448</v>
      </c>
    </row>
    <row r="76" spans="1:5">
      <c r="A76" s="9" t="s">
        <v>39</v>
      </c>
      <c r="B76" s="4">
        <v>1756.3210028248589</v>
      </c>
      <c r="C76" s="4">
        <v>1385.689347457627</v>
      </c>
      <c r="D76" s="4">
        <v>1252.8095649717513</v>
      </c>
      <c r="E76" s="4">
        <v>1200.0037853107344</v>
      </c>
    </row>
    <row r="77" spans="1:5">
      <c r="A77" s="9" t="s">
        <v>132</v>
      </c>
      <c r="B77" s="4">
        <v>1975.6478074866311</v>
      </c>
      <c r="C77" s="4">
        <v>1550.8628903743315</v>
      </c>
      <c r="D77" s="4">
        <v>1466.1141417112299</v>
      </c>
      <c r="E77" s="4">
        <v>1343.1417914438503</v>
      </c>
    </row>
    <row r="78" spans="1:5">
      <c r="A78" s="9" t="s">
        <v>117</v>
      </c>
      <c r="B78" s="4">
        <v>1960.4343156146181</v>
      </c>
      <c r="C78" s="4">
        <v>1627.5262823920268</v>
      </c>
      <c r="D78" s="4">
        <v>1620.6514019933556</v>
      </c>
      <c r="E78" s="4">
        <v>1460.2563355481727</v>
      </c>
    </row>
    <row r="79" spans="1:5">
      <c r="A79" s="9" t="s">
        <v>230</v>
      </c>
      <c r="B79" s="4">
        <v>1859.3833</v>
      </c>
      <c r="C79" s="4">
        <v>1669.4780368421052</v>
      </c>
      <c r="D79" s="4">
        <v>1410.9364868421053</v>
      </c>
      <c r="E79" s="4">
        <v>1417.6837078947369</v>
      </c>
    </row>
    <row r="80" spans="1:5">
      <c r="A80" s="9" t="s">
        <v>100</v>
      </c>
      <c r="B80" s="4">
        <v>1772.5832348484848</v>
      </c>
      <c r="C80" s="4">
        <v>1613.5631742424241</v>
      </c>
      <c r="D80" s="4">
        <v>1597.9313383838382</v>
      </c>
      <c r="E80" s="4">
        <v>1393.5800530303031</v>
      </c>
    </row>
    <row r="81" spans="1:5">
      <c r="A81" s="9" t="s">
        <v>47</v>
      </c>
      <c r="B81" s="4">
        <v>1999.2760335051546</v>
      </c>
      <c r="C81" s="4">
        <v>1511.0250567010312</v>
      </c>
      <c r="D81" s="4">
        <v>1370.8265592783507</v>
      </c>
      <c r="E81" s="4">
        <v>1333.2673711340206</v>
      </c>
    </row>
    <row r="82" spans="1:5">
      <c r="A82" s="9" t="s">
        <v>48</v>
      </c>
      <c r="B82" s="4">
        <v>2260.8644434523808</v>
      </c>
      <c r="C82" s="4">
        <v>1602.2968720238093</v>
      </c>
      <c r="D82" s="4">
        <v>1506.6377946428572</v>
      </c>
      <c r="E82" s="4">
        <v>1373.6547738095239</v>
      </c>
    </row>
    <row r="83" spans="1:5">
      <c r="A83" s="9" t="s">
        <v>68</v>
      </c>
      <c r="B83" s="4">
        <v>2045.5523180592993</v>
      </c>
      <c r="C83" s="4">
        <v>1819.8663126684637</v>
      </c>
      <c r="D83" s="4">
        <v>1706.3707169811321</v>
      </c>
      <c r="E83" s="4">
        <v>1616.4462964959569</v>
      </c>
    </row>
    <row r="84" spans="1:5">
      <c r="A84" s="9" t="s">
        <v>51</v>
      </c>
      <c r="B84" s="4">
        <v>1805.569498542274</v>
      </c>
      <c r="C84" s="4">
        <v>1349.9151778425655</v>
      </c>
      <c r="D84" s="4">
        <v>1271.9637317784254</v>
      </c>
      <c r="E84" s="4">
        <v>1181.3344023323616</v>
      </c>
    </row>
    <row r="85" spans="1:5">
      <c r="A85" s="9" t="s">
        <v>101</v>
      </c>
      <c r="B85" s="4">
        <v>1760.6914986376023</v>
      </c>
      <c r="C85" s="4">
        <v>1615.6407629427795</v>
      </c>
      <c r="D85" s="4">
        <v>1551.4900980926432</v>
      </c>
      <c r="E85" s="4">
        <v>1395.6963623978202</v>
      </c>
    </row>
    <row r="86" spans="1:5">
      <c r="A86" s="9" t="s">
        <v>165</v>
      </c>
      <c r="B86" s="4">
        <v>1918.8553549222797</v>
      </c>
      <c r="C86" s="4">
        <v>1392.7082564766838</v>
      </c>
      <c r="D86" s="4">
        <v>1258.3428082901555</v>
      </c>
      <c r="E86" s="4">
        <v>1221.906707253886</v>
      </c>
    </row>
    <row r="87" spans="1:5">
      <c r="A87" s="9" t="s">
        <v>167</v>
      </c>
      <c r="B87" s="4">
        <v>2021.6907134986227</v>
      </c>
      <c r="C87" s="4">
        <v>1693.3648595041323</v>
      </c>
      <c r="D87" s="4">
        <v>1583.421256198347</v>
      </c>
      <c r="E87" s="4">
        <v>1500.6259944903582</v>
      </c>
    </row>
    <row r="88" spans="1:5">
      <c r="A88" s="9" t="s">
        <v>80</v>
      </c>
      <c r="B88" s="4">
        <v>2174.2358039867108</v>
      </c>
      <c r="C88" s="4">
        <v>1730.5705681063121</v>
      </c>
      <c r="D88" s="4">
        <v>1684.9178803986711</v>
      </c>
      <c r="E88" s="4">
        <v>1526.8285514950164</v>
      </c>
    </row>
    <row r="89" spans="1:5">
      <c r="A89" s="9" t="s">
        <v>62</v>
      </c>
      <c r="B89" s="4">
        <v>1763.747092485549</v>
      </c>
      <c r="C89" s="4">
        <v>1379.0703554913293</v>
      </c>
      <c r="D89" s="4">
        <v>1290.3606589595377</v>
      </c>
      <c r="E89" s="4">
        <v>1215.5278843930635</v>
      </c>
    </row>
    <row r="90" spans="1:5">
      <c r="A90" s="9" t="s">
        <v>63</v>
      </c>
      <c r="B90" s="4">
        <v>2416.1286727272727</v>
      </c>
      <c r="C90" s="4">
        <v>1724.6127000000004</v>
      </c>
      <c r="D90" s="4">
        <v>1574.6677090909091</v>
      </c>
      <c r="E90" s="4">
        <v>1482.0563727272727</v>
      </c>
    </row>
    <row r="91" spans="1:5">
      <c r="A91" s="8" t="s">
        <v>248</v>
      </c>
      <c r="B91" s="4">
        <v>36435.221676501773</v>
      </c>
      <c r="C91" s="4">
        <v>29349.229985258276</v>
      </c>
      <c r="D91" s="4">
        <v>27693.001108853488</v>
      </c>
      <c r="E91" s="4">
        <v>25436.709971833196</v>
      </c>
    </row>
    <row r="92" spans="1:5">
      <c r="A92" s="9" t="s">
        <v>97</v>
      </c>
      <c r="B92" s="4">
        <v>1790.8821577726217</v>
      </c>
      <c r="C92" s="4">
        <v>1414.6585475638051</v>
      </c>
      <c r="D92" s="4">
        <v>1382.3636635730859</v>
      </c>
      <c r="E92" s="4">
        <v>1226.755083526682</v>
      </c>
    </row>
    <row r="93" spans="1:5">
      <c r="A93" s="9" t="s">
        <v>76</v>
      </c>
      <c r="B93" s="4">
        <v>1780.3405965770171</v>
      </c>
      <c r="C93" s="4">
        <v>1411.4401173594133</v>
      </c>
      <c r="D93" s="4">
        <v>1409.8112151589241</v>
      </c>
      <c r="E93" s="4">
        <v>1242.3673105134474</v>
      </c>
    </row>
    <row r="94" spans="1:5">
      <c r="A94" s="9" t="s">
        <v>33</v>
      </c>
      <c r="B94" s="4">
        <v>1742.8982686567165</v>
      </c>
      <c r="C94" s="4">
        <v>1299.8885248756219</v>
      </c>
      <c r="D94" s="4">
        <v>1201.2404104477612</v>
      </c>
      <c r="E94" s="4">
        <v>1147.3496990049753</v>
      </c>
    </row>
    <row r="95" spans="1:5">
      <c r="A95" s="9" t="s">
        <v>34</v>
      </c>
      <c r="B95" s="4">
        <v>1952.8244669811322</v>
      </c>
      <c r="C95" s="4">
        <v>1492.9001533018868</v>
      </c>
      <c r="D95" s="4">
        <v>1400.8737806603774</v>
      </c>
      <c r="E95" s="4">
        <v>1281.4463396226415</v>
      </c>
    </row>
    <row r="96" spans="1:5">
      <c r="A96" s="9" t="s">
        <v>112</v>
      </c>
      <c r="B96" s="4">
        <v>1709.7936680942184</v>
      </c>
      <c r="C96" s="4">
        <v>1578.8909336188437</v>
      </c>
      <c r="D96" s="4">
        <v>1484.3502355460384</v>
      </c>
      <c r="E96" s="4">
        <v>1412.2903811563169</v>
      </c>
    </row>
    <row r="97" spans="1:5">
      <c r="A97" s="9" t="s">
        <v>77</v>
      </c>
      <c r="B97" s="4">
        <v>1672.1822727272727</v>
      </c>
      <c r="C97" s="4">
        <v>1347.8589113082039</v>
      </c>
      <c r="D97" s="4">
        <v>1320.16444345898</v>
      </c>
      <c r="E97" s="4">
        <v>1176.4671330376941</v>
      </c>
    </row>
    <row r="98" spans="1:5">
      <c r="A98" s="9" t="s">
        <v>37</v>
      </c>
      <c r="B98" s="4">
        <v>2025.4239233870967</v>
      </c>
      <c r="C98" s="4">
        <v>1572.5307701612903</v>
      </c>
      <c r="D98" s="4">
        <v>1466.8267560483871</v>
      </c>
      <c r="E98" s="4">
        <v>1400.678245967742</v>
      </c>
    </row>
    <row r="99" spans="1:5">
      <c r="A99" s="9" t="s">
        <v>43</v>
      </c>
      <c r="B99" s="4">
        <v>1597.8688980044346</v>
      </c>
      <c r="C99" s="4">
        <v>1310.9506629711752</v>
      </c>
      <c r="D99" s="4">
        <v>1207.3580110864748</v>
      </c>
      <c r="E99" s="4">
        <v>1165.9794368070955</v>
      </c>
    </row>
    <row r="100" spans="1:5">
      <c r="A100" s="9" t="s">
        <v>99</v>
      </c>
      <c r="B100" s="4">
        <v>1633.2702846889954</v>
      </c>
      <c r="C100" s="4">
        <v>1399.6217296650718</v>
      </c>
      <c r="D100" s="4">
        <v>1375.0217727272727</v>
      </c>
      <c r="E100" s="4">
        <v>1183.3301004784689</v>
      </c>
    </row>
    <row r="101" spans="1:5">
      <c r="A101" s="9" t="s">
        <v>85</v>
      </c>
      <c r="B101" s="4">
        <v>1991.8974282238444</v>
      </c>
      <c r="C101" s="4">
        <v>1667.1304209245743</v>
      </c>
      <c r="D101" s="4">
        <v>1556.9006253041362</v>
      </c>
      <c r="E101" s="4">
        <v>1420.9621630170316</v>
      </c>
    </row>
    <row r="102" spans="1:5">
      <c r="A102" s="9" t="s">
        <v>86</v>
      </c>
      <c r="B102" s="4">
        <v>2251.6682077393075</v>
      </c>
      <c r="C102" s="4">
        <v>1658.0802240325868</v>
      </c>
      <c r="D102" s="4">
        <v>1535.5676028513237</v>
      </c>
      <c r="E102" s="4">
        <v>1377.3378187372707</v>
      </c>
    </row>
    <row r="103" spans="1:5">
      <c r="A103" s="9" t="s">
        <v>69</v>
      </c>
      <c r="B103" s="4">
        <v>1723.1704750542301</v>
      </c>
      <c r="C103" s="4">
        <v>1429.2309696312366</v>
      </c>
      <c r="D103" s="4">
        <v>1296.8223058568328</v>
      </c>
      <c r="E103" s="4">
        <v>1223.7751843817787</v>
      </c>
    </row>
    <row r="104" spans="1:5">
      <c r="A104" s="9" t="s">
        <v>164</v>
      </c>
      <c r="B104" s="4">
        <v>1444.4697939914163</v>
      </c>
      <c r="C104" s="4">
        <v>1255.6234442060086</v>
      </c>
      <c r="D104" s="4">
        <v>1143.4172339055795</v>
      </c>
      <c r="E104" s="4">
        <v>1099.813560085837</v>
      </c>
    </row>
    <row r="105" spans="1:5">
      <c r="A105" s="9" t="s">
        <v>102</v>
      </c>
      <c r="B105" s="4">
        <v>1928.4830661764706</v>
      </c>
      <c r="C105" s="4">
        <v>1767.0566544117646</v>
      </c>
      <c r="D105" s="4">
        <v>1735.2468700980392</v>
      </c>
      <c r="E105" s="4">
        <v>1529.0203921568627</v>
      </c>
    </row>
    <row r="106" spans="1:5">
      <c r="A106" s="9" t="s">
        <v>56</v>
      </c>
      <c r="B106" s="4">
        <v>1577.0766209476308</v>
      </c>
      <c r="C106" s="4">
        <v>1200.0400872817954</v>
      </c>
      <c r="D106" s="4">
        <v>1112.4394389027429</v>
      </c>
      <c r="E106" s="4">
        <v>1061.0793640897755</v>
      </c>
    </row>
    <row r="107" spans="1:5">
      <c r="A107" s="9" t="s">
        <v>58</v>
      </c>
      <c r="B107" s="4">
        <v>1918.269423553719</v>
      </c>
      <c r="C107" s="4">
        <v>1340.2235826446279</v>
      </c>
      <c r="D107" s="4">
        <v>1235.636911157025</v>
      </c>
      <c r="E107" s="4">
        <v>1175.3247727272726</v>
      </c>
    </row>
    <row r="108" spans="1:5">
      <c r="A108" s="9" t="s">
        <v>88</v>
      </c>
      <c r="B108" s="4">
        <v>2017.560309859155</v>
      </c>
      <c r="C108" s="4">
        <v>1674.1077464788732</v>
      </c>
      <c r="D108" s="4">
        <v>1581.8955000000001</v>
      </c>
      <c r="E108" s="4">
        <v>1367.1394460093895</v>
      </c>
    </row>
    <row r="109" spans="1:5">
      <c r="A109" s="9" t="s">
        <v>70</v>
      </c>
      <c r="B109" s="4">
        <v>1762.7166146572104</v>
      </c>
      <c r="C109" s="4">
        <v>1470.7508557919621</v>
      </c>
      <c r="D109" s="4">
        <v>1420.4611725768318</v>
      </c>
      <c r="E109" s="4">
        <v>1290.1305130023643</v>
      </c>
    </row>
    <row r="110" spans="1:5">
      <c r="A110" s="9" t="s">
        <v>71</v>
      </c>
      <c r="B110" s="4">
        <v>1758.6093133333334</v>
      </c>
      <c r="C110" s="4">
        <v>1524.63086</v>
      </c>
      <c r="D110" s="4">
        <v>1410.7710666666667</v>
      </c>
      <c r="E110" s="4">
        <v>1315.6366266666666</v>
      </c>
    </row>
    <row r="111" spans="1:5">
      <c r="A111" s="9" t="s">
        <v>61</v>
      </c>
      <c r="B111" s="4">
        <v>2155.8158860759495</v>
      </c>
      <c r="C111" s="4">
        <v>1533.6147890295356</v>
      </c>
      <c r="D111" s="4">
        <v>1415.8320928270043</v>
      </c>
      <c r="E111" s="4">
        <v>1339.8264008438819</v>
      </c>
    </row>
    <row r="112" spans="1:5">
      <c r="A112" s="8" t="s">
        <v>249</v>
      </c>
      <c r="B112" s="4">
        <v>33642.388304427892</v>
      </c>
      <c r="C112" s="4">
        <v>27262.919134635933</v>
      </c>
      <c r="D112" s="4">
        <v>25652.052501480553</v>
      </c>
      <c r="E112" s="4">
        <v>23253.648588248783</v>
      </c>
    </row>
    <row r="113" spans="1:5">
      <c r="A113" s="9" t="s">
        <v>83</v>
      </c>
      <c r="B113" s="4">
        <v>1843.0918992094862</v>
      </c>
      <c r="C113" s="4">
        <v>1833.9968478260871</v>
      </c>
      <c r="D113" s="4">
        <v>1745.637966403162</v>
      </c>
      <c r="E113" s="4">
        <v>1190.81240513834</v>
      </c>
    </row>
    <row r="114" spans="1:5">
      <c r="A114" s="9" t="s">
        <v>161</v>
      </c>
      <c r="B114" s="4">
        <v>1589.1494637964777</v>
      </c>
      <c r="C114" s="4">
        <v>1292.4357729941294</v>
      </c>
      <c r="D114" s="4">
        <v>1186.5805851272016</v>
      </c>
      <c r="E114" s="4">
        <v>1126.4161643835616</v>
      </c>
    </row>
    <row r="115" spans="1:5">
      <c r="A115" s="9" t="s">
        <v>78</v>
      </c>
      <c r="B115" s="4">
        <v>1650.1225394990365</v>
      </c>
      <c r="C115" s="4">
        <v>1345.2020770712909</v>
      </c>
      <c r="D115" s="4">
        <v>1327.4699402697495</v>
      </c>
      <c r="E115" s="4">
        <v>1162.9850732177265</v>
      </c>
    </row>
    <row r="116" spans="1:5">
      <c r="A116" s="9" t="s">
        <v>74</v>
      </c>
      <c r="B116" s="4">
        <v>1971.0201091234346</v>
      </c>
      <c r="C116" s="4">
        <v>1739.801440071556</v>
      </c>
      <c r="D116" s="4">
        <v>1620.5304615384614</v>
      </c>
      <c r="E116" s="4">
        <v>1408.3906994633273</v>
      </c>
    </row>
    <row r="117" spans="1:5">
      <c r="A117" s="9" t="s">
        <v>213</v>
      </c>
      <c r="B117" s="4">
        <v>2004.2730664062501</v>
      </c>
      <c r="C117" s="4">
        <v>1614.5191601562501</v>
      </c>
      <c r="D117" s="4">
        <v>1528.535974609375</v>
      </c>
      <c r="E117" s="4">
        <v>1434.396916015625</v>
      </c>
    </row>
    <row r="118" spans="1:5">
      <c r="A118" s="9" t="s">
        <v>105</v>
      </c>
      <c r="B118" s="4">
        <v>1782.9766353383457</v>
      </c>
      <c r="C118" s="4">
        <v>1367.8262218045111</v>
      </c>
      <c r="D118" s="4">
        <v>1346.0413176691729</v>
      </c>
      <c r="E118" s="4">
        <v>1208.6964398496241</v>
      </c>
    </row>
    <row r="119" spans="1:5">
      <c r="A119" s="9" t="s">
        <v>40</v>
      </c>
      <c r="B119" s="4">
        <v>2137.742560296846</v>
      </c>
      <c r="C119" s="4">
        <v>1629.6945194805196</v>
      </c>
      <c r="D119" s="4">
        <v>1519.0374100185529</v>
      </c>
      <c r="E119" s="4">
        <v>1402.996491651206</v>
      </c>
    </row>
    <row r="120" spans="1:5">
      <c r="A120" s="9" t="s">
        <v>41</v>
      </c>
      <c r="B120" s="4">
        <v>1656.0616</v>
      </c>
      <c r="C120" s="4">
        <v>1331.3528140350877</v>
      </c>
      <c r="D120" s="4">
        <v>1222.7236578947368</v>
      </c>
      <c r="E120" s="4">
        <v>1130.3021210526317</v>
      </c>
    </row>
    <row r="121" spans="1:5">
      <c r="A121" s="9" t="s">
        <v>44</v>
      </c>
      <c r="B121" s="4">
        <v>2034.9190058593749</v>
      </c>
      <c r="C121" s="4">
        <v>1596.461046875</v>
      </c>
      <c r="D121" s="4">
        <v>1507.6857226562499</v>
      </c>
      <c r="E121" s="4">
        <v>1442.6528066406249</v>
      </c>
    </row>
    <row r="122" spans="1:5">
      <c r="A122" s="9" t="s">
        <v>79</v>
      </c>
      <c r="B122" s="4">
        <v>1508.2266581632653</v>
      </c>
      <c r="C122" s="4">
        <v>1203.756331632653</v>
      </c>
      <c r="D122" s="4">
        <v>1190.3242074829932</v>
      </c>
      <c r="E122" s="4">
        <v>1038.9536088435373</v>
      </c>
    </row>
    <row r="123" spans="1:5">
      <c r="A123" s="9" t="s">
        <v>45</v>
      </c>
      <c r="B123" s="4">
        <v>1723.9966035856576</v>
      </c>
      <c r="C123" s="4">
        <v>1338.0882211155379</v>
      </c>
      <c r="D123" s="4">
        <v>1253.4547171314739</v>
      </c>
      <c r="E123" s="4">
        <v>1144.1078725099601</v>
      </c>
    </row>
    <row r="124" spans="1:5">
      <c r="A124" s="9" t="s">
        <v>67</v>
      </c>
      <c r="B124" s="4">
        <v>1639.0173881355931</v>
      </c>
      <c r="C124" s="4">
        <v>1364.5996593220339</v>
      </c>
      <c r="D124" s="4">
        <v>1246.9924322033899</v>
      </c>
      <c r="E124" s="4">
        <v>1201.6622881355931</v>
      </c>
    </row>
    <row r="125" spans="1:5">
      <c r="A125" s="9" t="s">
        <v>52</v>
      </c>
      <c r="B125" s="4">
        <v>1640.7717450628365</v>
      </c>
      <c r="C125" s="4">
        <v>1273.4386265709156</v>
      </c>
      <c r="D125" s="4">
        <v>1150.6704685816876</v>
      </c>
      <c r="E125" s="4">
        <v>1117.6218132854578</v>
      </c>
    </row>
    <row r="126" spans="1:5">
      <c r="A126" s="9" t="s">
        <v>53</v>
      </c>
      <c r="B126" s="4">
        <v>1714.7937701754386</v>
      </c>
      <c r="C126" s="4">
        <v>1429.4632087719299</v>
      </c>
      <c r="D126" s="4">
        <v>1322.4212035087719</v>
      </c>
      <c r="E126" s="4">
        <v>1247.8670263157894</v>
      </c>
    </row>
    <row r="127" spans="1:5">
      <c r="A127" s="9" t="s">
        <v>55</v>
      </c>
      <c r="B127" s="4">
        <v>1817.3752161100197</v>
      </c>
      <c r="C127" s="4">
        <v>1322.9265049115913</v>
      </c>
      <c r="D127" s="4">
        <v>1229.4672043222004</v>
      </c>
      <c r="E127" s="4">
        <v>1173.5591237721023</v>
      </c>
    </row>
    <row r="128" spans="1:5">
      <c r="A128" s="9" t="s">
        <v>87</v>
      </c>
      <c r="B128" s="4">
        <v>1614.0761269565219</v>
      </c>
      <c r="C128" s="4">
        <v>1369.2319252173913</v>
      </c>
      <c r="D128" s="4">
        <v>1365.5629686956522</v>
      </c>
      <c r="E128" s="4">
        <v>1162.5936730434782</v>
      </c>
    </row>
    <row r="129" spans="1:5">
      <c r="A129" s="9" t="s">
        <v>57</v>
      </c>
      <c r="B129" s="4">
        <v>1770.2776507633587</v>
      </c>
      <c r="C129" s="4">
        <v>1349.3207213740457</v>
      </c>
      <c r="D129" s="4">
        <v>1248.3107748091604</v>
      </c>
      <c r="E129" s="4">
        <v>1196.4718721374047</v>
      </c>
    </row>
    <row r="130" spans="1:5">
      <c r="A130" s="9" t="s">
        <v>251</v>
      </c>
      <c r="B130" s="4">
        <v>1789.3658200000002</v>
      </c>
      <c r="C130" s="4">
        <v>1512.9978800000001</v>
      </c>
      <c r="D130" s="4">
        <v>1394.5520966666668</v>
      </c>
      <c r="E130" s="4">
        <v>1336.1134833333333</v>
      </c>
    </row>
    <row r="131" spans="1:5">
      <c r="A131" s="9" t="s">
        <v>72</v>
      </c>
      <c r="B131" s="4">
        <v>1755.1304459459461</v>
      </c>
      <c r="C131" s="4">
        <v>1347.8061554054054</v>
      </c>
      <c r="D131" s="4">
        <v>1246.0533918918918</v>
      </c>
      <c r="E131" s="4">
        <v>1127.0487094594596</v>
      </c>
    </row>
    <row r="132" spans="1:5">
      <c r="A132" s="8" t="s">
        <v>244</v>
      </c>
      <c r="B132" s="4">
        <v>66521.160960621201</v>
      </c>
      <c r="C132" s="4">
        <v>53876.402464662882</v>
      </c>
      <c r="D132" s="4">
        <v>49072.257793476558</v>
      </c>
      <c r="E132" s="4">
        <v>43287.125922375817</v>
      </c>
    </row>
    <row r="133" spans="1:5">
      <c r="A133" s="9" t="s">
        <v>127</v>
      </c>
      <c r="B133" s="4">
        <v>2739.3018314606743</v>
      </c>
      <c r="C133" s="4">
        <v>2014.5421573033709</v>
      </c>
      <c r="D133" s="4">
        <v>1933.877775280899</v>
      </c>
      <c r="E133" s="4">
        <v>1763.3155168539326</v>
      </c>
    </row>
    <row r="134" spans="1:5">
      <c r="A134" s="9" t="s">
        <v>36</v>
      </c>
      <c r="B134" s="4">
        <v>2546.88553</v>
      </c>
      <c r="C134" s="4">
        <v>2023.5829000000001</v>
      </c>
      <c r="D134" s="4">
        <v>1988.2579599999999</v>
      </c>
      <c r="E134" s="4">
        <v>1843.1581799999999</v>
      </c>
    </row>
    <row r="135" spans="1:5">
      <c r="A135" s="9" t="s">
        <v>228</v>
      </c>
      <c r="B135" s="4">
        <v>3032.6956404494385</v>
      </c>
      <c r="C135" s="4">
        <v>2582.0951235955058</v>
      </c>
      <c r="D135" s="4">
        <v>1972.6234606741575</v>
      </c>
      <c r="E135" s="4">
        <v>2099.811325842697</v>
      </c>
    </row>
    <row r="136" spans="1:5">
      <c r="A136" s="9" t="s">
        <v>197</v>
      </c>
      <c r="B136" s="4">
        <v>3262.1558556701034</v>
      </c>
      <c r="C136" s="4">
        <v>2220.0335463917527</v>
      </c>
      <c r="D136" s="4">
        <v>2096.1738659793814</v>
      </c>
      <c r="E136" s="4">
        <v>1778.9385567010311</v>
      </c>
    </row>
    <row r="137" spans="1:5">
      <c r="A137" s="9" t="s">
        <v>191</v>
      </c>
      <c r="B137" s="4">
        <v>2691.088567164179</v>
      </c>
      <c r="C137" s="4">
        <v>2196.4900746268659</v>
      </c>
      <c r="D137" s="4">
        <v>1943.0634328358208</v>
      </c>
      <c r="E137" s="4">
        <v>1922.0527462686566</v>
      </c>
    </row>
    <row r="138" spans="1:5">
      <c r="A138" s="9" t="s">
        <v>150</v>
      </c>
      <c r="B138" s="4">
        <v>3876.2449531249999</v>
      </c>
      <c r="C138" s="4">
        <v>2856.4049062499998</v>
      </c>
      <c r="D138" s="4">
        <v>2623.5675781249997</v>
      </c>
      <c r="E138" s="4">
        <v>2366.0860937500001</v>
      </c>
    </row>
    <row r="139" spans="1:5">
      <c r="A139" s="9" t="s">
        <v>205</v>
      </c>
      <c r="B139" s="4">
        <v>2671.0227999999997</v>
      </c>
      <c r="C139" s="4">
        <v>2382.7112266666668</v>
      </c>
      <c r="D139" s="4">
        <v>2267.4691200000002</v>
      </c>
      <c r="E139" s="4">
        <v>1945.7814000000001</v>
      </c>
    </row>
    <row r="140" spans="1:5">
      <c r="A140" s="9" t="s">
        <v>119</v>
      </c>
      <c r="B140" s="4">
        <v>2754.9168901098901</v>
      </c>
      <c r="C140" s="4">
        <v>2275.0249780219783</v>
      </c>
      <c r="D140" s="4">
        <v>2087.6917692307693</v>
      </c>
      <c r="E140" s="4">
        <v>1978.3286043956043</v>
      </c>
    </row>
    <row r="141" spans="1:5">
      <c r="A141" s="9" t="s">
        <v>99</v>
      </c>
      <c r="B141" s="4">
        <v>4793.6766400000006</v>
      </c>
      <c r="C141" s="4">
        <v>3377.2461466666668</v>
      </c>
      <c r="D141" s="4">
        <v>3259.7761199999995</v>
      </c>
      <c r="E141" s="4">
        <v>2758.787346666667</v>
      </c>
    </row>
    <row r="142" spans="1:5">
      <c r="A142" s="9" t="s">
        <v>157</v>
      </c>
      <c r="B142" s="4">
        <v>2093.0249772727275</v>
      </c>
      <c r="C142" s="4">
        <v>1972.5818068181818</v>
      </c>
      <c r="D142" s="4">
        <v>1511.4262386363635</v>
      </c>
      <c r="E142" s="4">
        <v>1673.7968522727272</v>
      </c>
    </row>
    <row r="143" spans="1:5">
      <c r="A143" s="9" t="s">
        <v>93</v>
      </c>
      <c r="B143" s="4">
        <v>2805.7016977799999</v>
      </c>
      <c r="C143" s="4">
        <v>2181.0344952599999</v>
      </c>
      <c r="D143" s="4">
        <v>1835.3965492999998</v>
      </c>
      <c r="E143" s="4">
        <v>1923.3961212700001</v>
      </c>
    </row>
    <row r="144" spans="1:5">
      <c r="A144" s="9" t="s">
        <v>226</v>
      </c>
      <c r="B144" s="4">
        <v>2645.6620000000003</v>
      </c>
      <c r="C144" s="4">
        <v>2235.5182763157895</v>
      </c>
      <c r="D144" s="4">
        <v>1684.5018815789474</v>
      </c>
      <c r="E144" s="4">
        <v>1536.5089473684209</v>
      </c>
    </row>
    <row r="145" spans="1:5">
      <c r="A145" s="9" t="s">
        <v>238</v>
      </c>
      <c r="B145" s="4">
        <v>3640.9623333333334</v>
      </c>
      <c r="C145" s="4">
        <v>3049.8372941176467</v>
      </c>
      <c r="D145" s="4">
        <v>2985.7057058823525</v>
      </c>
      <c r="E145" s="4">
        <v>2032.8441764705883</v>
      </c>
    </row>
    <row r="146" spans="1:5">
      <c r="A146" s="9" t="s">
        <v>141</v>
      </c>
      <c r="B146" s="4">
        <v>2853.9056049382716</v>
      </c>
      <c r="C146" s="4">
        <v>2450.203111111111</v>
      </c>
      <c r="D146" s="4">
        <v>2339.4757160493828</v>
      </c>
      <c r="E146" s="4">
        <v>2218.052654320988</v>
      </c>
    </row>
    <row r="147" spans="1:5">
      <c r="A147" s="9" t="s">
        <v>239</v>
      </c>
      <c r="B147" s="4">
        <v>3407.7804096385539</v>
      </c>
      <c r="C147" s="4">
        <v>2797.1882168674697</v>
      </c>
      <c r="D147" s="4">
        <v>2500.1358915662654</v>
      </c>
      <c r="E147" s="4">
        <v>2016.5795542168676</v>
      </c>
    </row>
    <row r="148" spans="1:5">
      <c r="A148" s="9" t="s">
        <v>193</v>
      </c>
      <c r="B148" s="4">
        <v>2623.7567638888886</v>
      </c>
      <c r="C148" s="4">
        <v>2385.8945972222223</v>
      </c>
      <c r="D148" s="4">
        <v>2202.6373472222222</v>
      </c>
      <c r="E148" s="4">
        <v>1963.9724027777779</v>
      </c>
    </row>
    <row r="149" spans="1:5">
      <c r="A149" s="9" t="s">
        <v>180</v>
      </c>
      <c r="B149" s="4">
        <v>3934.7877692307688</v>
      </c>
      <c r="C149" s="4">
        <v>3049.1165230769225</v>
      </c>
      <c r="D149" s="4">
        <v>2406.589184615385</v>
      </c>
      <c r="E149" s="4">
        <v>2455.4600923076923</v>
      </c>
    </row>
    <row r="150" spans="1:5">
      <c r="A150" s="9" t="s">
        <v>189</v>
      </c>
      <c r="B150" s="4">
        <v>4313.3999999999996</v>
      </c>
      <c r="C150" s="4">
        <v>4313.3999999999996</v>
      </c>
      <c r="D150" s="4">
        <v>4117.5384615384619</v>
      </c>
      <c r="E150" s="4">
        <v>2948.6615384615384</v>
      </c>
    </row>
    <row r="151" spans="1:5">
      <c r="A151" s="9" t="s">
        <v>81</v>
      </c>
      <c r="B151" s="4">
        <v>3625.1800943396229</v>
      </c>
      <c r="C151" s="4">
        <v>2344.461773584906</v>
      </c>
      <c r="D151" s="4">
        <v>2324.348566037736</v>
      </c>
      <c r="E151" s="4">
        <v>1775.5562075471698</v>
      </c>
    </row>
    <row r="152" spans="1:5">
      <c r="A152" s="9" t="s">
        <v>219</v>
      </c>
      <c r="B152" s="4">
        <v>3163.1709433962264</v>
      </c>
      <c r="C152" s="4">
        <v>2551.6420754716983</v>
      </c>
      <c r="D152" s="4">
        <v>2478.4977924528303</v>
      </c>
      <c r="E152" s="4">
        <v>2099.6420754716983</v>
      </c>
    </row>
    <row r="153" spans="1:5">
      <c r="A153" s="9" t="s">
        <v>201</v>
      </c>
      <c r="B153" s="4">
        <v>3045.8396588235296</v>
      </c>
      <c r="C153" s="4">
        <v>2617.3932352941179</v>
      </c>
      <c r="D153" s="4">
        <v>2513.5033764705886</v>
      </c>
      <c r="E153" s="4">
        <v>2186.3955294117645</v>
      </c>
    </row>
    <row r="154" spans="1:5">
      <c r="A154" s="8" t="s">
        <v>250</v>
      </c>
      <c r="B154" s="4">
        <v>23136.627755528461</v>
      </c>
      <c r="C154" s="4">
        <v>19028.224080585205</v>
      </c>
      <c r="D154" s="4">
        <v>17829.435432765371</v>
      </c>
      <c r="E154" s="4">
        <v>16337.704781853787</v>
      </c>
    </row>
    <row r="155" spans="1:5">
      <c r="A155" s="9" t="s">
        <v>65</v>
      </c>
      <c r="B155" s="4">
        <v>2204.8743926868046</v>
      </c>
      <c r="C155" s="4">
        <v>1891.2033593004769</v>
      </c>
      <c r="D155" s="4">
        <v>1772.8842337042925</v>
      </c>
      <c r="E155" s="4">
        <v>1664.162734499205</v>
      </c>
    </row>
    <row r="156" spans="1:5">
      <c r="A156" s="9" t="s">
        <v>30</v>
      </c>
      <c r="B156" s="4">
        <v>1706.7560763358779</v>
      </c>
      <c r="C156" s="4">
        <v>1311.566693129771</v>
      </c>
      <c r="D156" s="4">
        <v>1214.7531664122139</v>
      </c>
      <c r="E156" s="4">
        <v>1155.998803053435</v>
      </c>
    </row>
    <row r="157" spans="1:5">
      <c r="A157" s="9" t="s">
        <v>113</v>
      </c>
      <c r="B157" s="4">
        <v>1515.2376275430361</v>
      </c>
      <c r="C157" s="4">
        <v>1383.8093458528951</v>
      </c>
      <c r="D157" s="4">
        <v>1282.6273959311422</v>
      </c>
      <c r="E157" s="4">
        <v>1191.9279264475742</v>
      </c>
    </row>
    <row r="158" spans="1:5">
      <c r="A158" s="9" t="s">
        <v>66</v>
      </c>
      <c r="B158" s="4">
        <v>1830.4567321814254</v>
      </c>
      <c r="C158" s="4">
        <v>1472.3005593952485</v>
      </c>
      <c r="D158" s="4">
        <v>1345.8338412526998</v>
      </c>
      <c r="E158" s="4">
        <v>1272.1845971922246</v>
      </c>
    </row>
    <row r="159" spans="1:5">
      <c r="A159" s="9" t="s">
        <v>84</v>
      </c>
      <c r="B159" s="4">
        <v>1793.4217100840337</v>
      </c>
      <c r="C159" s="4">
        <v>1506.9353235294118</v>
      </c>
      <c r="D159" s="4">
        <v>1451.539756302521</v>
      </c>
      <c r="E159" s="4">
        <v>1302.4892324929972</v>
      </c>
    </row>
    <row r="160" spans="1:5">
      <c r="A160" s="9" t="s">
        <v>94</v>
      </c>
      <c r="B160" s="4">
        <v>1622.6765240963857</v>
      </c>
      <c r="C160" s="4">
        <v>1285.6241024096387</v>
      </c>
      <c r="D160" s="4">
        <v>1179.9686430722891</v>
      </c>
      <c r="E160" s="4">
        <v>1049.8148539156625</v>
      </c>
    </row>
    <row r="161" spans="1:5">
      <c r="A161" s="9" t="s">
        <v>50</v>
      </c>
      <c r="B161" s="4">
        <v>1762.7590382916055</v>
      </c>
      <c r="C161" s="4">
        <v>1375.4403240058912</v>
      </c>
      <c r="D161" s="4">
        <v>1280.1299558173787</v>
      </c>
      <c r="E161" s="4">
        <v>1232.8169896907218</v>
      </c>
    </row>
    <row r="162" spans="1:5">
      <c r="A162" s="9" t="s">
        <v>54</v>
      </c>
      <c r="B162" s="4">
        <v>1979.5715123152709</v>
      </c>
      <c r="C162" s="4">
        <v>1426.0032282430213</v>
      </c>
      <c r="D162" s="4">
        <v>1334.0932939244665</v>
      </c>
      <c r="E162" s="4">
        <v>1266.7240788177342</v>
      </c>
    </row>
    <row r="163" spans="1:5">
      <c r="A163" s="9" t="s">
        <v>60</v>
      </c>
      <c r="B163" s="4">
        <v>1536.5709625187408</v>
      </c>
      <c r="C163" s="4">
        <v>1283.2676506746627</v>
      </c>
      <c r="D163" s="4">
        <v>1190.990755622189</v>
      </c>
      <c r="E163" s="4">
        <v>1138.4027226386806</v>
      </c>
    </row>
    <row r="164" spans="1:5">
      <c r="A164" s="9" t="s">
        <v>216</v>
      </c>
      <c r="B164" s="4">
        <v>1955.4133018335683</v>
      </c>
      <c r="C164" s="4">
        <v>1687.0717940761635</v>
      </c>
      <c r="D164" s="4">
        <v>1598.569424541608</v>
      </c>
      <c r="E164" s="4">
        <v>1375.912802538787</v>
      </c>
    </row>
    <row r="165" spans="1:5">
      <c r="A165" s="9" t="s">
        <v>217</v>
      </c>
      <c r="B165" s="4">
        <v>1727.5121417322835</v>
      </c>
      <c r="C165" s="4">
        <v>1475.7068299212597</v>
      </c>
      <c r="D165" s="4">
        <v>1409.1955212598427</v>
      </c>
      <c r="E165" s="4">
        <v>1218.9190188976379</v>
      </c>
    </row>
    <row r="166" spans="1:5">
      <c r="A166" s="9" t="s">
        <v>95</v>
      </c>
      <c r="B166" s="4">
        <v>1764.3385490196079</v>
      </c>
      <c r="C166" s="4">
        <v>1559.0456078431373</v>
      </c>
      <c r="D166" s="4">
        <v>1451.2218786764706</v>
      </c>
      <c r="E166" s="4">
        <v>1305.8217622549018</v>
      </c>
    </row>
    <row r="167" spans="1:5">
      <c r="A167" s="9" t="s">
        <v>90</v>
      </c>
      <c r="B167" s="4">
        <v>1737.0391868898189</v>
      </c>
      <c r="C167" s="4">
        <v>1370.2492622036264</v>
      </c>
      <c r="D167" s="4">
        <v>1317.6275662482567</v>
      </c>
      <c r="E167" s="4">
        <v>1162.5292594142261</v>
      </c>
    </row>
    <row r="168" spans="1:5">
      <c r="A168" s="8" t="s">
        <v>267</v>
      </c>
      <c r="B168" s="4">
        <v>403794.71201197436</v>
      </c>
      <c r="C168" s="4">
        <v>330267.68972423719</v>
      </c>
      <c r="D168" s="4">
        <v>308381.67754063592</v>
      </c>
      <c r="E168" s="4">
        <v>272068.40303477534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659F7-5928-4DFB-93B0-65A9C707E4DA}">
  <dimension ref="A1:AB166"/>
  <sheetViews>
    <sheetView workbookViewId="0">
      <pane ySplit="7" topLeftCell="A8" activePane="bottomLeft" state="frozen"/>
      <selection activeCell="Q1" sqref="Q1"/>
      <selection pane="bottomLeft" activeCell="A7" sqref="A7:AA161"/>
    </sheetView>
  </sheetViews>
  <sheetFormatPr defaultRowHeight="15"/>
  <cols>
    <col min="1" max="1" width="10.7109375" customWidth="1"/>
    <col min="2" max="2" width="28.7109375" customWidth="1"/>
    <col min="3" max="3" width="30.42578125" customWidth="1"/>
    <col min="4" max="15" width="14" customWidth="1"/>
    <col min="16" max="16" width="12.85546875" customWidth="1"/>
    <col min="17" max="19" width="14" customWidth="1"/>
    <col min="20" max="20" width="13.5703125" customWidth="1"/>
    <col min="21" max="21" width="13.7109375" customWidth="1"/>
    <col min="22" max="22" width="12.42578125" customWidth="1"/>
    <col min="23" max="24" width="11.7109375" customWidth="1"/>
    <col min="25" max="25" width="15" customWidth="1"/>
    <col min="26" max="26" width="12.7109375" customWidth="1"/>
    <col min="27" max="27" width="12.140625" customWidth="1"/>
  </cols>
  <sheetData>
    <row r="1" spans="1:28">
      <c r="A1" s="1" t="s">
        <v>0</v>
      </c>
      <c r="B1" s="2"/>
      <c r="C1" s="1"/>
      <c r="D1" s="1"/>
      <c r="E1" s="1"/>
      <c r="F1" s="1" t="s">
        <v>3</v>
      </c>
      <c r="G1" s="1"/>
      <c r="H1" s="1" t="s">
        <v>1</v>
      </c>
      <c r="I1" s="1"/>
      <c r="J1" s="1" t="s">
        <v>257</v>
      </c>
      <c r="K1" s="1"/>
      <c r="L1" s="1"/>
      <c r="M1" s="1"/>
      <c r="N1" s="1" t="s">
        <v>2</v>
      </c>
      <c r="O1" s="1"/>
      <c r="R1" s="3"/>
      <c r="S1" s="3"/>
    </row>
    <row r="2" spans="1:28">
      <c r="U2" s="4"/>
    </row>
    <row r="7" spans="1:28" ht="76.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254</v>
      </c>
      <c r="W7" s="5" t="s">
        <v>255</v>
      </c>
      <c r="X7" s="5" t="s">
        <v>256</v>
      </c>
      <c r="Y7" s="6" t="s">
        <v>25</v>
      </c>
      <c r="Z7" s="7" t="s">
        <v>26</v>
      </c>
      <c r="AA7" s="6" t="s">
        <v>27</v>
      </c>
    </row>
    <row r="8" spans="1:28">
      <c r="A8" t="s">
        <v>250</v>
      </c>
      <c r="B8" s="8" t="s">
        <v>29</v>
      </c>
      <c r="C8" s="9" t="s">
        <v>30</v>
      </c>
      <c r="D8">
        <v>655</v>
      </c>
      <c r="E8" s="12">
        <v>1</v>
      </c>
      <c r="F8" s="12">
        <v>2</v>
      </c>
      <c r="G8" s="12">
        <v>52.57</v>
      </c>
      <c r="H8" s="12">
        <v>1.49</v>
      </c>
      <c r="I8" s="12">
        <v>6.07</v>
      </c>
      <c r="J8" s="12">
        <v>54.84</v>
      </c>
      <c r="K8" s="12">
        <v>8.2899999999999991</v>
      </c>
      <c r="L8" s="12">
        <v>63.13</v>
      </c>
      <c r="M8" s="10">
        <f t="shared" ref="M8:M39" si="0">+J8/L8</f>
        <v>0.86868366862030733</v>
      </c>
      <c r="N8" s="12">
        <v>31.5</v>
      </c>
      <c r="O8" s="12">
        <v>94.63</v>
      </c>
      <c r="P8" s="11">
        <f t="shared" ref="P8:P39" si="1">+D8/(G8+H8)</f>
        <v>12.116167221605624</v>
      </c>
      <c r="Q8" s="4">
        <v>-63412.86</v>
      </c>
      <c r="R8" s="4">
        <v>757179.21600000001</v>
      </c>
      <c r="S8" s="4">
        <v>360746.01400000002</v>
      </c>
      <c r="T8" s="4">
        <v>258849.046</v>
      </c>
      <c r="U8" s="4">
        <v>0</v>
      </c>
      <c r="V8" s="4">
        <v>1117925.23</v>
      </c>
      <c r="W8" s="4">
        <v>1054512.3700000001</v>
      </c>
      <c r="X8" s="4">
        <f>+V8/D8</f>
        <v>1706.7560763358779</v>
      </c>
      <c r="Y8" s="4">
        <f>+(V8-(U8+T8))/D8</f>
        <v>1311.566693129771</v>
      </c>
      <c r="Z8" s="4">
        <f>+(W8-(U8+T8))/D8</f>
        <v>1214.7531664122139</v>
      </c>
      <c r="AA8" s="4">
        <f>+R8/D8</f>
        <v>1155.998803053435</v>
      </c>
      <c r="AB8" s="4"/>
    </row>
    <row r="9" spans="1:28">
      <c r="A9" t="s">
        <v>245</v>
      </c>
      <c r="B9" s="8" t="s">
        <v>29</v>
      </c>
      <c r="C9" s="9" t="s">
        <v>31</v>
      </c>
      <c r="D9">
        <v>190</v>
      </c>
      <c r="E9" s="12">
        <v>0.75</v>
      </c>
      <c r="F9" s="12">
        <v>1</v>
      </c>
      <c r="G9" s="12">
        <v>18.96</v>
      </c>
      <c r="H9" s="12">
        <v>1.81</v>
      </c>
      <c r="I9" s="12">
        <v>0</v>
      </c>
      <c r="J9" s="12">
        <v>20.51</v>
      </c>
      <c r="K9" s="12">
        <v>2.0099999999999998</v>
      </c>
      <c r="L9" s="12">
        <v>22.52</v>
      </c>
      <c r="M9" s="10">
        <f t="shared" si="0"/>
        <v>0.91074600355239799</v>
      </c>
      <c r="N9" s="12">
        <v>6.35</v>
      </c>
      <c r="O9" s="12">
        <v>28.870000000000005</v>
      </c>
      <c r="P9" s="11">
        <f t="shared" si="1"/>
        <v>9.1478093403948009</v>
      </c>
      <c r="Q9" s="4">
        <v>-13820.785</v>
      </c>
      <c r="R9" s="4">
        <v>187146.38</v>
      </c>
      <c r="S9" s="4">
        <v>84391.837</v>
      </c>
      <c r="T9" s="4">
        <v>45050.584000000003</v>
      </c>
      <c r="U9" s="4">
        <v>0</v>
      </c>
      <c r="V9" s="4">
        <v>271538.217</v>
      </c>
      <c r="W9" s="4">
        <v>257717.432</v>
      </c>
      <c r="X9" s="4">
        <f t="shared" ref="X9:X72" si="2">+V9/D9</f>
        <v>1429.1485105263157</v>
      </c>
      <c r="Y9" s="4">
        <f t="shared" ref="Y9:Y72" si="3">+(V9-(U9+T9))/D9</f>
        <v>1192.0401736842105</v>
      </c>
      <c r="Z9" s="4">
        <f t="shared" ref="Z9:Z72" si="4">+(W9-(U9+T9))/D9</f>
        <v>1119.2991999999999</v>
      </c>
      <c r="AA9" s="4">
        <f t="shared" ref="AA9:AA72" si="5">+R9/D9</f>
        <v>984.98094736842108</v>
      </c>
      <c r="AB9" s="4"/>
    </row>
    <row r="10" spans="1:28">
      <c r="A10" t="s">
        <v>247</v>
      </c>
      <c r="B10" s="8" t="s">
        <v>29</v>
      </c>
      <c r="C10" s="9" t="s">
        <v>32</v>
      </c>
      <c r="D10">
        <v>396</v>
      </c>
      <c r="E10" s="12">
        <v>1</v>
      </c>
      <c r="F10" s="12">
        <v>1</v>
      </c>
      <c r="G10" s="12">
        <v>32.14</v>
      </c>
      <c r="H10" s="12">
        <v>1.5</v>
      </c>
      <c r="I10" s="12">
        <v>7.1</v>
      </c>
      <c r="J10" s="12">
        <v>39.15</v>
      </c>
      <c r="K10" s="12">
        <v>3.59</v>
      </c>
      <c r="L10" s="12">
        <v>42.74</v>
      </c>
      <c r="M10" s="10">
        <f t="shared" si="0"/>
        <v>0.91600374356574632</v>
      </c>
      <c r="N10" s="12">
        <v>19.62</v>
      </c>
      <c r="O10" s="12">
        <v>62.36</v>
      </c>
      <c r="P10" s="11">
        <f t="shared" si="1"/>
        <v>11.771700356718192</v>
      </c>
      <c r="Q10" s="4">
        <v>-48746.559000000001</v>
      </c>
      <c r="R10" s="4">
        <v>555811.09900000005</v>
      </c>
      <c r="S10" s="4">
        <v>281766.815</v>
      </c>
      <c r="T10" s="4">
        <v>206931.609</v>
      </c>
      <c r="U10" s="4">
        <v>0</v>
      </c>
      <c r="V10" s="4">
        <v>837577.91399999999</v>
      </c>
      <c r="W10" s="4">
        <v>788831.35499999998</v>
      </c>
      <c r="X10" s="4">
        <f t="shared" si="2"/>
        <v>2115.0957424242424</v>
      </c>
      <c r="Y10" s="4">
        <f t="shared" si="3"/>
        <v>1592.5411742424242</v>
      </c>
      <c r="Z10" s="4">
        <f t="shared" si="4"/>
        <v>1469.4438030303031</v>
      </c>
      <c r="AA10" s="4">
        <f t="shared" si="5"/>
        <v>1403.5633813131315</v>
      </c>
      <c r="AB10" s="4"/>
    </row>
    <row r="11" spans="1:28">
      <c r="A11" t="s">
        <v>248</v>
      </c>
      <c r="B11" s="8" t="s">
        <v>29</v>
      </c>
      <c r="C11" s="9" t="s">
        <v>33</v>
      </c>
      <c r="D11">
        <v>402</v>
      </c>
      <c r="E11" s="12">
        <v>1</v>
      </c>
      <c r="F11" s="12">
        <v>1</v>
      </c>
      <c r="G11" s="12">
        <v>34.53</v>
      </c>
      <c r="H11" s="12">
        <v>0.49</v>
      </c>
      <c r="I11" s="12">
        <v>0.65</v>
      </c>
      <c r="J11" s="12">
        <v>31.5</v>
      </c>
      <c r="K11" s="12">
        <v>6.17</v>
      </c>
      <c r="L11" s="12">
        <v>37.67</v>
      </c>
      <c r="M11" s="10">
        <f t="shared" si="0"/>
        <v>0.83620918502787356</v>
      </c>
      <c r="N11" s="12">
        <v>19.940000000000001</v>
      </c>
      <c r="O11" s="12">
        <v>57.61</v>
      </c>
      <c r="P11" s="11">
        <f t="shared" si="1"/>
        <v>11.479154768703596</v>
      </c>
      <c r="Q11" s="4">
        <v>-39656.542000000001</v>
      </c>
      <c r="R11" s="4">
        <v>461234.57900000003</v>
      </c>
      <c r="S11" s="4">
        <v>239410.52499999999</v>
      </c>
      <c r="T11" s="4">
        <v>178089.91699999999</v>
      </c>
      <c r="U11" s="4">
        <v>0</v>
      </c>
      <c r="V11" s="4">
        <v>700645.10400000005</v>
      </c>
      <c r="W11" s="4">
        <v>660988.56200000003</v>
      </c>
      <c r="X11" s="4">
        <f t="shared" si="2"/>
        <v>1742.8982686567165</v>
      </c>
      <c r="Y11" s="4">
        <f t="shared" si="3"/>
        <v>1299.8885248756219</v>
      </c>
      <c r="Z11" s="4">
        <f t="shared" si="4"/>
        <v>1201.2404104477612</v>
      </c>
      <c r="AA11" s="4">
        <f t="shared" si="5"/>
        <v>1147.3496990049753</v>
      </c>
      <c r="AB11" s="4"/>
    </row>
    <row r="12" spans="1:28">
      <c r="A12" t="s">
        <v>248</v>
      </c>
      <c r="B12" s="8" t="s">
        <v>29</v>
      </c>
      <c r="C12" s="9" t="s">
        <v>34</v>
      </c>
      <c r="D12">
        <v>424</v>
      </c>
      <c r="E12" s="12">
        <v>1</v>
      </c>
      <c r="F12" s="12">
        <v>1</v>
      </c>
      <c r="G12" s="12">
        <v>27.24</v>
      </c>
      <c r="H12" s="12">
        <v>1.6</v>
      </c>
      <c r="I12" s="12">
        <v>3.54</v>
      </c>
      <c r="J12" s="12">
        <v>26.13</v>
      </c>
      <c r="K12" s="12">
        <v>8.25</v>
      </c>
      <c r="L12" s="12">
        <v>34.380000000000003</v>
      </c>
      <c r="M12" s="10">
        <f t="shared" si="0"/>
        <v>0.76003490401396157</v>
      </c>
      <c r="N12" s="12">
        <v>17.670000000000002</v>
      </c>
      <c r="O12" s="12">
        <v>52.05</v>
      </c>
      <c r="P12" s="11">
        <f t="shared" si="1"/>
        <v>14.701803051317615</v>
      </c>
      <c r="Q12" s="4">
        <v>-39019.182000000001</v>
      </c>
      <c r="R12" s="4">
        <v>543333.24800000002</v>
      </c>
      <c r="S12" s="4">
        <v>284664.326</v>
      </c>
      <c r="T12" s="4">
        <v>195007.90900000001</v>
      </c>
      <c r="U12" s="4">
        <v>0</v>
      </c>
      <c r="V12" s="4">
        <v>827997.57400000002</v>
      </c>
      <c r="W12" s="4">
        <v>788978.39199999999</v>
      </c>
      <c r="X12" s="4">
        <f t="shared" si="2"/>
        <v>1952.8244669811322</v>
      </c>
      <c r="Y12" s="4">
        <f t="shared" si="3"/>
        <v>1492.9001533018868</v>
      </c>
      <c r="Z12" s="4">
        <f t="shared" si="4"/>
        <v>1400.8737806603774</v>
      </c>
      <c r="AA12" s="4">
        <f t="shared" si="5"/>
        <v>1281.4463396226415</v>
      </c>
      <c r="AB12" s="4"/>
    </row>
    <row r="13" spans="1:28">
      <c r="A13" t="s">
        <v>246</v>
      </c>
      <c r="B13" s="8" t="s">
        <v>29</v>
      </c>
      <c r="C13" s="9" t="s">
        <v>35</v>
      </c>
      <c r="D13">
        <v>299</v>
      </c>
      <c r="E13" s="12">
        <v>0.5</v>
      </c>
      <c r="F13" s="12">
        <v>1</v>
      </c>
      <c r="G13" s="12">
        <v>29.43</v>
      </c>
      <c r="H13" s="12">
        <v>2</v>
      </c>
      <c r="I13" s="12">
        <v>2.81</v>
      </c>
      <c r="J13" s="12">
        <v>32.94</v>
      </c>
      <c r="K13" s="12">
        <v>2.8</v>
      </c>
      <c r="L13" s="12">
        <v>35.74</v>
      </c>
      <c r="M13" s="10">
        <f t="shared" si="0"/>
        <v>0.92165640738668142</v>
      </c>
      <c r="N13" s="12">
        <v>16.54</v>
      </c>
      <c r="O13" s="12">
        <v>52.279999999999994</v>
      </c>
      <c r="P13" s="11">
        <f t="shared" si="1"/>
        <v>9.5132039452752153</v>
      </c>
      <c r="Q13" s="4">
        <v>-15250.218999999999</v>
      </c>
      <c r="R13" s="4">
        <v>277945.25900000002</v>
      </c>
      <c r="S13" s="4">
        <v>154521.49400000001</v>
      </c>
      <c r="T13" s="4">
        <v>88288.592999999993</v>
      </c>
      <c r="U13" s="4">
        <v>0</v>
      </c>
      <c r="V13" s="4">
        <v>432466.75300000003</v>
      </c>
      <c r="W13" s="4">
        <v>417216.53399999999</v>
      </c>
      <c r="X13" s="4">
        <f t="shared" si="2"/>
        <v>1446.3771003344482</v>
      </c>
      <c r="Y13" s="4">
        <f t="shared" si="3"/>
        <v>1151.0975250836123</v>
      </c>
      <c r="Z13" s="4">
        <f t="shared" si="4"/>
        <v>1100.093448160535</v>
      </c>
      <c r="AA13" s="4">
        <f t="shared" si="5"/>
        <v>929.58280602006698</v>
      </c>
      <c r="AB13" s="4"/>
    </row>
    <row r="14" spans="1:28">
      <c r="A14" t="s">
        <v>247</v>
      </c>
      <c r="B14" s="8" t="s">
        <v>29</v>
      </c>
      <c r="C14" s="9" t="s">
        <v>36</v>
      </c>
      <c r="D14">
        <v>322</v>
      </c>
      <c r="E14" s="12">
        <v>1</v>
      </c>
      <c r="F14" s="12">
        <v>1</v>
      </c>
      <c r="G14" s="12">
        <v>33.799999999999997</v>
      </c>
      <c r="H14" s="12">
        <v>3</v>
      </c>
      <c r="I14" s="12">
        <v>4</v>
      </c>
      <c r="J14" s="12">
        <v>38.049999999999997</v>
      </c>
      <c r="K14" s="12">
        <v>4.75</v>
      </c>
      <c r="L14" s="12">
        <v>42.8</v>
      </c>
      <c r="M14" s="10">
        <f t="shared" si="0"/>
        <v>0.88901869158878499</v>
      </c>
      <c r="N14" s="12">
        <v>28.8</v>
      </c>
      <c r="O14" s="12">
        <v>71.599999999999994</v>
      </c>
      <c r="P14" s="11">
        <f t="shared" si="1"/>
        <v>8.75</v>
      </c>
      <c r="Q14" s="4">
        <v>-29263.723999999998</v>
      </c>
      <c r="R14" s="4">
        <v>600932.26300000004</v>
      </c>
      <c r="S14" s="4">
        <v>271380.7</v>
      </c>
      <c r="T14" s="4">
        <v>201643.25899999999</v>
      </c>
      <c r="U14" s="4">
        <v>0</v>
      </c>
      <c r="V14" s="4">
        <v>872312.96299999999</v>
      </c>
      <c r="W14" s="4">
        <v>843049.23899999994</v>
      </c>
      <c r="X14" s="4">
        <f t="shared" si="2"/>
        <v>2709.0464689440992</v>
      </c>
      <c r="Y14" s="4">
        <f t="shared" si="3"/>
        <v>2082.8251677018634</v>
      </c>
      <c r="Z14" s="4">
        <f t="shared" si="4"/>
        <v>1991.9440372670806</v>
      </c>
      <c r="AA14" s="4">
        <f t="shared" si="5"/>
        <v>1866.2492639751554</v>
      </c>
      <c r="AB14" s="4"/>
    </row>
    <row r="15" spans="1:28">
      <c r="A15" t="s">
        <v>248</v>
      </c>
      <c r="B15" s="8" t="s">
        <v>29</v>
      </c>
      <c r="C15" s="9" t="s">
        <v>37</v>
      </c>
      <c r="D15">
        <v>496</v>
      </c>
      <c r="E15" s="12">
        <v>1</v>
      </c>
      <c r="F15" s="12">
        <v>1</v>
      </c>
      <c r="G15" s="12">
        <v>41.49</v>
      </c>
      <c r="H15" s="12">
        <v>2</v>
      </c>
      <c r="I15" s="12">
        <v>6.75</v>
      </c>
      <c r="J15" s="12">
        <v>46.57</v>
      </c>
      <c r="K15" s="12">
        <v>5.67</v>
      </c>
      <c r="L15" s="12">
        <v>52.24</v>
      </c>
      <c r="M15" s="10">
        <f t="shared" si="0"/>
        <v>0.8914624808575804</v>
      </c>
      <c r="N15" s="12">
        <v>27.58</v>
      </c>
      <c r="O15" s="12">
        <v>79.819999999999993</v>
      </c>
      <c r="P15" s="11">
        <f t="shared" si="1"/>
        <v>11.404920671418717</v>
      </c>
      <c r="Q15" s="4">
        <v>-52429.190999999999</v>
      </c>
      <c r="R15" s="4">
        <v>694736.41</v>
      </c>
      <c r="S15" s="4">
        <v>309873.85600000003</v>
      </c>
      <c r="T15" s="4">
        <v>224635.00399999999</v>
      </c>
      <c r="U15" s="4">
        <v>0</v>
      </c>
      <c r="V15" s="4">
        <v>1004610.2659999999</v>
      </c>
      <c r="W15" s="4">
        <v>952181.07499999995</v>
      </c>
      <c r="X15" s="4">
        <f t="shared" si="2"/>
        <v>2025.4239233870967</v>
      </c>
      <c r="Y15" s="4">
        <f t="shared" si="3"/>
        <v>1572.5307701612903</v>
      </c>
      <c r="Z15" s="4">
        <f t="shared" si="4"/>
        <v>1466.8267560483871</v>
      </c>
      <c r="AA15" s="4">
        <f t="shared" si="5"/>
        <v>1400.678245967742</v>
      </c>
      <c r="AB15" s="4"/>
    </row>
    <row r="16" spans="1:28">
      <c r="A16" t="s">
        <v>247</v>
      </c>
      <c r="B16" s="8" t="s">
        <v>29</v>
      </c>
      <c r="C16" s="9" t="s">
        <v>38</v>
      </c>
      <c r="D16">
        <v>327</v>
      </c>
      <c r="E16" s="12">
        <v>1</v>
      </c>
      <c r="F16" s="12">
        <v>1</v>
      </c>
      <c r="G16" s="12">
        <v>25.09</v>
      </c>
      <c r="H16" s="12">
        <v>2</v>
      </c>
      <c r="I16" s="12">
        <v>1.3</v>
      </c>
      <c r="J16" s="12">
        <v>29.38</v>
      </c>
      <c r="K16" s="12">
        <v>1.01</v>
      </c>
      <c r="L16" s="12">
        <v>30.39</v>
      </c>
      <c r="M16" s="10">
        <f t="shared" si="0"/>
        <v>0.96676538334978601</v>
      </c>
      <c r="N16" s="12">
        <v>14.92</v>
      </c>
      <c r="O16" s="12">
        <v>45.31</v>
      </c>
      <c r="P16" s="11">
        <f t="shared" si="1"/>
        <v>12.070874861572536</v>
      </c>
      <c r="Q16" s="4">
        <v>-33316.351000000002</v>
      </c>
      <c r="R16" s="4">
        <v>417166.52799999999</v>
      </c>
      <c r="S16" s="4">
        <v>264635.49099999998</v>
      </c>
      <c r="T16" s="4">
        <v>123562.25900000001</v>
      </c>
      <c r="U16" s="4">
        <v>0</v>
      </c>
      <c r="V16" s="4">
        <v>681802.01899999997</v>
      </c>
      <c r="W16" s="4">
        <v>648485.66799999995</v>
      </c>
      <c r="X16" s="4">
        <f t="shared" si="2"/>
        <v>2085.0214648318042</v>
      </c>
      <c r="Y16" s="4">
        <f t="shared" si="3"/>
        <v>1707.1552293577981</v>
      </c>
      <c r="Z16" s="4">
        <f t="shared" si="4"/>
        <v>1605.2703639143731</v>
      </c>
      <c r="AA16" s="4">
        <f t="shared" si="5"/>
        <v>1275.7386177370031</v>
      </c>
      <c r="AB16" s="4"/>
    </row>
    <row r="17" spans="1:28">
      <c r="A17" t="s">
        <v>247</v>
      </c>
      <c r="B17" s="8" t="s">
        <v>29</v>
      </c>
      <c r="C17" s="9" t="s">
        <v>39</v>
      </c>
      <c r="D17">
        <v>354</v>
      </c>
      <c r="E17" s="12">
        <v>1</v>
      </c>
      <c r="F17" s="12">
        <v>1</v>
      </c>
      <c r="G17" s="12">
        <v>26.71</v>
      </c>
      <c r="H17" s="12">
        <v>2.16</v>
      </c>
      <c r="I17" s="12">
        <v>2.09</v>
      </c>
      <c r="J17" s="12">
        <v>29</v>
      </c>
      <c r="K17" s="12">
        <v>3.96</v>
      </c>
      <c r="L17" s="12">
        <v>32.96</v>
      </c>
      <c r="M17" s="10">
        <f t="shared" si="0"/>
        <v>0.87985436893203883</v>
      </c>
      <c r="N17" s="12">
        <v>15.85</v>
      </c>
      <c r="O17" s="12">
        <v>48.81</v>
      </c>
      <c r="P17" s="11">
        <f t="shared" si="1"/>
        <v>12.261863526151714</v>
      </c>
      <c r="Q17" s="4">
        <v>-47039.442999999999</v>
      </c>
      <c r="R17" s="4">
        <v>424801.34</v>
      </c>
      <c r="S17" s="4">
        <v>196936.29500000001</v>
      </c>
      <c r="T17" s="4">
        <v>131203.606</v>
      </c>
      <c r="U17" s="4">
        <v>0</v>
      </c>
      <c r="V17" s="4">
        <v>621737.63500000001</v>
      </c>
      <c r="W17" s="4">
        <v>574698.19200000004</v>
      </c>
      <c r="X17" s="4">
        <f t="shared" si="2"/>
        <v>1756.3210028248589</v>
      </c>
      <c r="Y17" s="4">
        <f t="shared" si="3"/>
        <v>1385.689347457627</v>
      </c>
      <c r="Z17" s="4">
        <f t="shared" si="4"/>
        <v>1252.8095649717513</v>
      </c>
      <c r="AA17" s="4">
        <f t="shared" si="5"/>
        <v>1200.0037853107344</v>
      </c>
      <c r="AB17" s="4"/>
    </row>
    <row r="18" spans="1:28">
      <c r="A18" t="s">
        <v>249</v>
      </c>
      <c r="B18" s="8" t="s">
        <v>29</v>
      </c>
      <c r="C18" s="9" t="s">
        <v>40</v>
      </c>
      <c r="D18">
        <v>539</v>
      </c>
      <c r="E18" s="12">
        <v>1</v>
      </c>
      <c r="F18" s="12">
        <v>2</v>
      </c>
      <c r="G18" s="12">
        <v>51.78</v>
      </c>
      <c r="H18" s="12">
        <v>5.98</v>
      </c>
      <c r="I18" s="12">
        <v>1.5</v>
      </c>
      <c r="J18" s="12">
        <v>57.14</v>
      </c>
      <c r="K18" s="12">
        <v>5.12</v>
      </c>
      <c r="L18" s="12">
        <v>62.260000000000005</v>
      </c>
      <c r="M18" s="10">
        <f t="shared" si="0"/>
        <v>0.91776421458400248</v>
      </c>
      <c r="N18" s="12">
        <v>28.78</v>
      </c>
      <c r="O18" s="12">
        <v>91.039999999999992</v>
      </c>
      <c r="P18" s="11">
        <f t="shared" si="1"/>
        <v>9.331717451523545</v>
      </c>
      <c r="Q18" s="4">
        <v>-59644.182000000001</v>
      </c>
      <c r="R18" s="4">
        <v>756215.10900000005</v>
      </c>
      <c r="S18" s="4">
        <v>396028.13099999999</v>
      </c>
      <c r="T18" s="4">
        <v>273837.89399999997</v>
      </c>
      <c r="U18" s="4">
        <v>0</v>
      </c>
      <c r="V18" s="4">
        <v>1152243.24</v>
      </c>
      <c r="W18" s="4">
        <v>1092599.058</v>
      </c>
      <c r="X18" s="4">
        <f t="shared" si="2"/>
        <v>2137.742560296846</v>
      </c>
      <c r="Y18" s="4">
        <f t="shared" si="3"/>
        <v>1629.6945194805196</v>
      </c>
      <c r="Z18" s="4">
        <f t="shared" si="4"/>
        <v>1519.0374100185529</v>
      </c>
      <c r="AA18" s="4">
        <f t="shared" si="5"/>
        <v>1402.996491651206</v>
      </c>
      <c r="AB18" s="4"/>
    </row>
    <row r="19" spans="1:28">
      <c r="A19" t="s">
        <v>249</v>
      </c>
      <c r="B19" s="8" t="s">
        <v>29</v>
      </c>
      <c r="C19" s="9" t="s">
        <v>41</v>
      </c>
      <c r="D19">
        <v>570</v>
      </c>
      <c r="E19" s="12">
        <v>1</v>
      </c>
      <c r="F19" s="12">
        <v>1</v>
      </c>
      <c r="G19" s="12">
        <v>50.07</v>
      </c>
      <c r="H19" s="12">
        <v>1</v>
      </c>
      <c r="I19" s="12">
        <v>2.0699999999999998</v>
      </c>
      <c r="J19" s="12">
        <v>45.23</v>
      </c>
      <c r="K19" s="12">
        <v>9.91</v>
      </c>
      <c r="L19" s="12">
        <v>55.14</v>
      </c>
      <c r="M19" s="10">
        <f t="shared" si="0"/>
        <v>0.82027566195139634</v>
      </c>
      <c r="N19" s="12">
        <v>9.5399999999999991</v>
      </c>
      <c r="O19" s="12">
        <v>64.680000000000007</v>
      </c>
      <c r="P19" s="11">
        <f t="shared" si="1"/>
        <v>11.161151360877227</v>
      </c>
      <c r="Q19" s="4">
        <v>-61918.618999999999</v>
      </c>
      <c r="R19" s="4">
        <v>644272.20900000003</v>
      </c>
      <c r="S19" s="4">
        <v>299682.90299999999</v>
      </c>
      <c r="T19" s="4">
        <v>185084.008</v>
      </c>
      <c r="U19" s="4">
        <v>0</v>
      </c>
      <c r="V19" s="4">
        <v>943955.11199999996</v>
      </c>
      <c r="W19" s="4">
        <v>882036.49300000002</v>
      </c>
      <c r="X19" s="4">
        <f t="shared" si="2"/>
        <v>1656.0616</v>
      </c>
      <c r="Y19" s="4">
        <f t="shared" si="3"/>
        <v>1331.3528140350877</v>
      </c>
      <c r="Z19" s="4">
        <f t="shared" si="4"/>
        <v>1222.7236578947368</v>
      </c>
      <c r="AA19" s="4">
        <f t="shared" si="5"/>
        <v>1130.3021210526317</v>
      </c>
      <c r="AB19" s="4"/>
    </row>
    <row r="20" spans="1:28">
      <c r="A20" t="s">
        <v>245</v>
      </c>
      <c r="B20" s="8" t="s">
        <v>29</v>
      </c>
      <c r="C20" s="9" t="s">
        <v>42</v>
      </c>
      <c r="D20">
        <v>175</v>
      </c>
      <c r="E20" s="12">
        <v>1</v>
      </c>
      <c r="F20" s="12">
        <v>1</v>
      </c>
      <c r="G20" s="12">
        <v>15.33</v>
      </c>
      <c r="H20" s="12">
        <v>3.24</v>
      </c>
      <c r="I20" s="12">
        <v>2.02</v>
      </c>
      <c r="J20" s="12">
        <v>21.98</v>
      </c>
      <c r="K20" s="12">
        <v>0.61</v>
      </c>
      <c r="L20" s="12">
        <v>22.59</v>
      </c>
      <c r="M20" s="10">
        <f t="shared" si="0"/>
        <v>0.97299690128375393</v>
      </c>
      <c r="N20" s="12">
        <v>11.86</v>
      </c>
      <c r="O20" s="12">
        <v>34.450000000000003</v>
      </c>
      <c r="P20" s="11">
        <f t="shared" si="1"/>
        <v>9.4238018309100706</v>
      </c>
      <c r="Q20" s="4">
        <v>-30299.194</v>
      </c>
      <c r="R20" s="4">
        <v>293034.82900000003</v>
      </c>
      <c r="S20" s="4">
        <v>188319.50399999999</v>
      </c>
      <c r="T20" s="4">
        <v>137042.601</v>
      </c>
      <c r="U20" s="4">
        <v>0</v>
      </c>
      <c r="V20" s="4">
        <v>481354.33299999998</v>
      </c>
      <c r="W20" s="4">
        <v>451055.13900000002</v>
      </c>
      <c r="X20" s="4">
        <f t="shared" si="2"/>
        <v>2750.5961885714287</v>
      </c>
      <c r="Y20" s="4">
        <f t="shared" si="3"/>
        <v>1967.4956114285712</v>
      </c>
      <c r="Z20" s="4">
        <f t="shared" si="4"/>
        <v>1794.3573600000004</v>
      </c>
      <c r="AA20" s="4">
        <f t="shared" si="5"/>
        <v>1674.4847371428573</v>
      </c>
      <c r="AB20" s="4"/>
    </row>
    <row r="21" spans="1:28">
      <c r="A21" t="s">
        <v>248</v>
      </c>
      <c r="B21" s="8" t="s">
        <v>29</v>
      </c>
      <c r="C21" s="9" t="s">
        <v>43</v>
      </c>
      <c r="D21">
        <v>451</v>
      </c>
      <c r="E21" s="12">
        <v>1</v>
      </c>
      <c r="F21" s="12">
        <v>1</v>
      </c>
      <c r="G21" s="12">
        <v>31.44</v>
      </c>
      <c r="H21" s="12">
        <v>5.7</v>
      </c>
      <c r="I21" s="12">
        <v>1.99</v>
      </c>
      <c r="J21" s="12">
        <v>37.200000000000003</v>
      </c>
      <c r="K21" s="12">
        <v>3.93</v>
      </c>
      <c r="L21" s="12">
        <v>41.13</v>
      </c>
      <c r="M21" s="10">
        <f t="shared" si="0"/>
        <v>0.90444930707512761</v>
      </c>
      <c r="N21" s="12">
        <v>21.65</v>
      </c>
      <c r="O21" s="12">
        <v>62.78</v>
      </c>
      <c r="P21" s="11">
        <f t="shared" si="1"/>
        <v>12.143241787829833</v>
      </c>
      <c r="Q21" s="4">
        <v>-46720.286</v>
      </c>
      <c r="R21" s="4">
        <v>525856.72600000002</v>
      </c>
      <c r="S21" s="4">
        <v>194782.147</v>
      </c>
      <c r="T21" s="4">
        <v>129400.124</v>
      </c>
      <c r="U21" s="4">
        <v>0</v>
      </c>
      <c r="V21" s="4">
        <v>720638.87300000002</v>
      </c>
      <c r="W21" s="4">
        <v>673918.58700000006</v>
      </c>
      <c r="X21" s="4">
        <f t="shared" si="2"/>
        <v>1597.8688980044346</v>
      </c>
      <c r="Y21" s="4">
        <f t="shared" si="3"/>
        <v>1310.9506629711752</v>
      </c>
      <c r="Z21" s="4">
        <f t="shared" si="4"/>
        <v>1207.3580110864748</v>
      </c>
      <c r="AA21" s="4">
        <f t="shared" si="5"/>
        <v>1165.9794368070955</v>
      </c>
      <c r="AB21" s="4"/>
    </row>
    <row r="22" spans="1:28">
      <c r="A22" t="s">
        <v>249</v>
      </c>
      <c r="B22" s="8" t="s">
        <v>29</v>
      </c>
      <c r="C22" s="9" t="s">
        <v>44</v>
      </c>
      <c r="D22">
        <v>512</v>
      </c>
      <c r="E22" s="12">
        <v>1</v>
      </c>
      <c r="F22" s="12">
        <v>1</v>
      </c>
      <c r="G22" s="12">
        <v>38.74</v>
      </c>
      <c r="H22" s="12">
        <v>3.53</v>
      </c>
      <c r="I22" s="12">
        <v>7.84</v>
      </c>
      <c r="J22" s="12">
        <v>49.38</v>
      </c>
      <c r="K22" s="12">
        <v>2.73</v>
      </c>
      <c r="L22" s="12">
        <v>52.11</v>
      </c>
      <c r="M22" s="10">
        <f t="shared" si="0"/>
        <v>0.94761082325849166</v>
      </c>
      <c r="N22" s="12">
        <v>15.79</v>
      </c>
      <c r="O22" s="12">
        <v>67.900000000000006</v>
      </c>
      <c r="P22" s="11">
        <f t="shared" si="1"/>
        <v>12.112609415661225</v>
      </c>
      <c r="Q22" s="4">
        <v>-45452.966</v>
      </c>
      <c r="R22" s="4">
        <v>738638.23699999996</v>
      </c>
      <c r="S22" s="4">
        <v>303240.29399999999</v>
      </c>
      <c r="T22" s="4">
        <v>224490.47500000001</v>
      </c>
      <c r="U22" s="4">
        <v>0</v>
      </c>
      <c r="V22" s="4">
        <v>1041878.531</v>
      </c>
      <c r="W22" s="4">
        <v>996425.56499999994</v>
      </c>
      <c r="X22" s="4">
        <f t="shared" si="2"/>
        <v>2034.9190058593749</v>
      </c>
      <c r="Y22" s="4">
        <f t="shared" si="3"/>
        <v>1596.461046875</v>
      </c>
      <c r="Z22" s="4">
        <f t="shared" si="4"/>
        <v>1507.6857226562499</v>
      </c>
      <c r="AA22" s="4">
        <f t="shared" si="5"/>
        <v>1442.6528066406249</v>
      </c>
      <c r="AB22" s="4"/>
    </row>
    <row r="23" spans="1:28">
      <c r="A23" t="s">
        <v>249</v>
      </c>
      <c r="B23" s="8" t="s">
        <v>29</v>
      </c>
      <c r="C23" s="9" t="s">
        <v>45</v>
      </c>
      <c r="D23">
        <v>502</v>
      </c>
      <c r="E23" s="12">
        <v>1</v>
      </c>
      <c r="F23" s="12">
        <v>1</v>
      </c>
      <c r="G23" s="12">
        <v>39.11</v>
      </c>
      <c r="H23" s="12">
        <v>4.0199999999999996</v>
      </c>
      <c r="I23" s="12">
        <v>1.1000000000000001</v>
      </c>
      <c r="J23" s="12">
        <v>39.5</v>
      </c>
      <c r="K23" s="12">
        <v>6.73</v>
      </c>
      <c r="L23" s="12">
        <v>46.23</v>
      </c>
      <c r="M23" s="10">
        <f t="shared" si="0"/>
        <v>0.85442353450140607</v>
      </c>
      <c r="N23" s="12">
        <v>13.24</v>
      </c>
      <c r="O23" s="12">
        <v>59.470000000000006</v>
      </c>
      <c r="P23" s="11">
        <f t="shared" si="1"/>
        <v>11.639230234175749</v>
      </c>
      <c r="Q23" s="4">
        <v>-42486.019</v>
      </c>
      <c r="R23" s="4">
        <v>574342.152</v>
      </c>
      <c r="S23" s="4">
        <v>291104.14299999998</v>
      </c>
      <c r="T23" s="4">
        <v>193726.008</v>
      </c>
      <c r="U23" s="4">
        <v>0</v>
      </c>
      <c r="V23" s="4">
        <v>865446.29500000004</v>
      </c>
      <c r="W23" s="4">
        <v>822960.27599999995</v>
      </c>
      <c r="X23" s="4">
        <f t="shared" si="2"/>
        <v>1723.9966035856576</v>
      </c>
      <c r="Y23" s="4">
        <f t="shared" si="3"/>
        <v>1338.0882211155379</v>
      </c>
      <c r="Z23" s="4">
        <f t="shared" si="4"/>
        <v>1253.4547171314739</v>
      </c>
      <c r="AA23" s="4">
        <f t="shared" si="5"/>
        <v>1144.1078725099601</v>
      </c>
      <c r="AB23" s="4"/>
    </row>
    <row r="24" spans="1:28">
      <c r="A24" t="s">
        <v>245</v>
      </c>
      <c r="B24" s="8" t="s">
        <v>29</v>
      </c>
      <c r="C24" s="9" t="s">
        <v>46</v>
      </c>
      <c r="D24">
        <v>154</v>
      </c>
      <c r="E24" s="12">
        <v>1</v>
      </c>
      <c r="F24" s="12">
        <v>1</v>
      </c>
      <c r="G24" s="12">
        <v>12.21</v>
      </c>
      <c r="H24" s="12">
        <v>1</v>
      </c>
      <c r="I24" s="12">
        <v>2.96</v>
      </c>
      <c r="J24" s="12">
        <v>17.649999999999999</v>
      </c>
      <c r="K24" s="12">
        <v>0.52</v>
      </c>
      <c r="L24" s="12">
        <v>18.170000000000002</v>
      </c>
      <c r="M24" s="10">
        <f t="shared" si="0"/>
        <v>0.97138139790864042</v>
      </c>
      <c r="N24" s="12">
        <v>8.8000000000000007</v>
      </c>
      <c r="O24" s="12">
        <v>26.97</v>
      </c>
      <c r="P24" s="11">
        <f t="shared" si="1"/>
        <v>11.65783497350492</v>
      </c>
      <c r="Q24" s="4">
        <v>-21844.235000000001</v>
      </c>
      <c r="R24" s="4">
        <v>252126.79399999999</v>
      </c>
      <c r="S24" s="4">
        <v>188921.59400000001</v>
      </c>
      <c r="T24" s="4">
        <v>144730.13699999999</v>
      </c>
      <c r="U24" s="4">
        <v>0</v>
      </c>
      <c r="V24" s="4">
        <v>441048.38799999998</v>
      </c>
      <c r="W24" s="4">
        <v>419204.15299999999</v>
      </c>
      <c r="X24" s="4">
        <f t="shared" si="2"/>
        <v>2863.9505714285715</v>
      </c>
      <c r="Y24" s="4">
        <f t="shared" si="3"/>
        <v>1924.1444870129869</v>
      </c>
      <c r="Z24" s="4">
        <f t="shared" si="4"/>
        <v>1782.2988051948053</v>
      </c>
      <c r="AA24" s="4">
        <f t="shared" si="5"/>
        <v>1637.186974025974</v>
      </c>
      <c r="AB24" s="4"/>
    </row>
    <row r="25" spans="1:28">
      <c r="A25" t="s">
        <v>247</v>
      </c>
      <c r="B25" s="8" t="s">
        <v>29</v>
      </c>
      <c r="C25" s="9" t="s">
        <v>47</v>
      </c>
      <c r="D25">
        <v>388</v>
      </c>
      <c r="E25" s="12">
        <v>1</v>
      </c>
      <c r="F25" s="12">
        <v>1</v>
      </c>
      <c r="G25" s="12">
        <v>33.22</v>
      </c>
      <c r="H25" s="12">
        <v>2.0499999999999998</v>
      </c>
      <c r="I25" s="12">
        <v>0.8</v>
      </c>
      <c r="J25" s="12">
        <v>35.39</v>
      </c>
      <c r="K25" s="12">
        <v>2.68</v>
      </c>
      <c r="L25" s="12">
        <v>38.069999999999993</v>
      </c>
      <c r="M25" s="10">
        <f t="shared" si="0"/>
        <v>0.92960336222747586</v>
      </c>
      <c r="N25" s="12">
        <v>22.83</v>
      </c>
      <c r="O25" s="12">
        <v>60.9</v>
      </c>
      <c r="P25" s="11">
        <f t="shared" si="1"/>
        <v>11.000850581230509</v>
      </c>
      <c r="Q25" s="4">
        <v>-54397.017</v>
      </c>
      <c r="R25" s="4">
        <v>517307.74</v>
      </c>
      <c r="S25" s="4">
        <v>258411.361</v>
      </c>
      <c r="T25" s="4">
        <v>189441.37899999999</v>
      </c>
      <c r="U25" s="4">
        <v>0</v>
      </c>
      <c r="V25" s="4">
        <v>775719.10100000002</v>
      </c>
      <c r="W25" s="4">
        <v>721322.08400000003</v>
      </c>
      <c r="X25" s="4">
        <f t="shared" si="2"/>
        <v>1999.2760335051546</v>
      </c>
      <c r="Y25" s="4">
        <f t="shared" si="3"/>
        <v>1511.0250567010312</v>
      </c>
      <c r="Z25" s="4">
        <f t="shared" si="4"/>
        <v>1370.8265592783507</v>
      </c>
      <c r="AA25" s="4">
        <f t="shared" si="5"/>
        <v>1333.2673711340206</v>
      </c>
      <c r="AB25" s="4"/>
    </row>
    <row r="26" spans="1:28">
      <c r="A26" t="s">
        <v>247</v>
      </c>
      <c r="B26" s="8" t="s">
        <v>29</v>
      </c>
      <c r="C26" s="9" t="s">
        <v>48</v>
      </c>
      <c r="D26">
        <v>336</v>
      </c>
      <c r="E26" s="12">
        <v>1</v>
      </c>
      <c r="F26" s="12">
        <v>1</v>
      </c>
      <c r="G26" s="12">
        <v>32.770000000000003</v>
      </c>
      <c r="H26" s="12">
        <v>2.5099999999999998</v>
      </c>
      <c r="I26" s="12">
        <v>0</v>
      </c>
      <c r="J26" s="12">
        <v>36.28</v>
      </c>
      <c r="K26" s="12">
        <v>1</v>
      </c>
      <c r="L26" s="12">
        <v>37.28</v>
      </c>
      <c r="M26" s="10">
        <f t="shared" si="0"/>
        <v>0.97317596566523601</v>
      </c>
      <c r="N26" s="12">
        <v>12.41</v>
      </c>
      <c r="O26" s="12">
        <v>49.69</v>
      </c>
      <c r="P26" s="11">
        <f t="shared" si="1"/>
        <v>9.5238095238095237</v>
      </c>
      <c r="Q26" s="4">
        <v>-32141.45</v>
      </c>
      <c r="R26" s="4">
        <v>461548.00400000002</v>
      </c>
      <c r="S26" s="4">
        <v>298102.44900000002</v>
      </c>
      <c r="T26" s="4">
        <v>221278.704</v>
      </c>
      <c r="U26" s="4">
        <v>0</v>
      </c>
      <c r="V26" s="4">
        <v>759650.45299999998</v>
      </c>
      <c r="W26" s="4">
        <v>727509.00300000003</v>
      </c>
      <c r="X26" s="4">
        <f t="shared" si="2"/>
        <v>2260.8644434523808</v>
      </c>
      <c r="Y26" s="4">
        <f t="shared" si="3"/>
        <v>1602.2968720238093</v>
      </c>
      <c r="Z26" s="4">
        <f t="shared" si="4"/>
        <v>1506.6377946428572</v>
      </c>
      <c r="AA26" s="4">
        <f t="shared" si="5"/>
        <v>1373.6547738095239</v>
      </c>
      <c r="AB26" s="4"/>
    </row>
    <row r="27" spans="1:28">
      <c r="A27" t="s">
        <v>245</v>
      </c>
      <c r="B27" s="8" t="s">
        <v>29</v>
      </c>
      <c r="C27" s="9" t="s">
        <v>49</v>
      </c>
      <c r="D27">
        <v>121</v>
      </c>
      <c r="E27" s="12">
        <v>0.7</v>
      </c>
      <c r="F27" s="12">
        <v>0</v>
      </c>
      <c r="G27" s="12">
        <v>12.2</v>
      </c>
      <c r="H27" s="12">
        <v>1</v>
      </c>
      <c r="I27" s="12">
        <v>1.49</v>
      </c>
      <c r="J27" s="12">
        <v>12.27</v>
      </c>
      <c r="K27" s="12">
        <v>3.12</v>
      </c>
      <c r="L27" s="12">
        <v>15.389999999999999</v>
      </c>
      <c r="M27" s="10">
        <f t="shared" si="0"/>
        <v>0.79727095516569202</v>
      </c>
      <c r="N27" s="12">
        <v>11.85</v>
      </c>
      <c r="O27" s="12">
        <v>27.240000000000002</v>
      </c>
      <c r="P27" s="11">
        <f t="shared" si="1"/>
        <v>9.1666666666666679</v>
      </c>
      <c r="Q27" s="4">
        <v>-19601.215</v>
      </c>
      <c r="R27" s="4">
        <v>239862.80300000001</v>
      </c>
      <c r="S27" s="4">
        <v>162469.052</v>
      </c>
      <c r="T27" s="4">
        <v>118244.59</v>
      </c>
      <c r="U27" s="4">
        <v>0</v>
      </c>
      <c r="V27" s="4">
        <v>402331.85499999998</v>
      </c>
      <c r="W27" s="4">
        <v>382730.64</v>
      </c>
      <c r="X27" s="4">
        <f t="shared" si="2"/>
        <v>3325.0566528925619</v>
      </c>
      <c r="Y27" s="4">
        <f t="shared" si="3"/>
        <v>2347.8286363636366</v>
      </c>
      <c r="Z27" s="4">
        <f t="shared" si="4"/>
        <v>2185.8351239669423</v>
      </c>
      <c r="AA27" s="4">
        <f t="shared" si="5"/>
        <v>1982.3372148760332</v>
      </c>
      <c r="AB27" s="4"/>
    </row>
    <row r="28" spans="1:28">
      <c r="A28" t="s">
        <v>250</v>
      </c>
      <c r="B28" s="8" t="s">
        <v>29</v>
      </c>
      <c r="C28" s="9" t="s">
        <v>50</v>
      </c>
      <c r="D28">
        <v>679</v>
      </c>
      <c r="E28" s="12">
        <v>1</v>
      </c>
      <c r="F28" s="12">
        <v>1</v>
      </c>
      <c r="G28" s="12">
        <v>46.88</v>
      </c>
      <c r="H28" s="12">
        <v>6.16</v>
      </c>
      <c r="I28" s="12">
        <v>11.91</v>
      </c>
      <c r="J28" s="12">
        <v>63.3</v>
      </c>
      <c r="K28" s="12">
        <v>3.65</v>
      </c>
      <c r="L28" s="12">
        <v>66.95</v>
      </c>
      <c r="M28" s="10">
        <f t="shared" si="0"/>
        <v>0.94548170276325605</v>
      </c>
      <c r="N28" s="12">
        <v>29.47</v>
      </c>
      <c r="O28" s="12">
        <v>96.42</v>
      </c>
      <c r="P28" s="11">
        <f t="shared" si="1"/>
        <v>12.801659125188536</v>
      </c>
      <c r="Q28" s="4">
        <v>-64715.74</v>
      </c>
      <c r="R28" s="4">
        <v>837082.73600000003</v>
      </c>
      <c r="S28" s="4">
        <v>359830.65100000001</v>
      </c>
      <c r="T28" s="4">
        <v>262989.40700000001</v>
      </c>
      <c r="U28" s="4">
        <v>0</v>
      </c>
      <c r="V28" s="4">
        <v>1196913.3870000001</v>
      </c>
      <c r="W28" s="4">
        <v>1132197.6470000001</v>
      </c>
      <c r="X28" s="4">
        <f t="shared" si="2"/>
        <v>1762.7590382916055</v>
      </c>
      <c r="Y28" s="4">
        <f t="shared" si="3"/>
        <v>1375.4403240058912</v>
      </c>
      <c r="Z28" s="4">
        <f t="shared" si="4"/>
        <v>1280.1299558173787</v>
      </c>
      <c r="AA28" s="4">
        <f t="shared" si="5"/>
        <v>1232.8169896907218</v>
      </c>
      <c r="AB28" s="4"/>
    </row>
    <row r="29" spans="1:28">
      <c r="A29" t="s">
        <v>247</v>
      </c>
      <c r="B29" s="8" t="s">
        <v>29</v>
      </c>
      <c r="C29" s="9" t="s">
        <v>51</v>
      </c>
      <c r="D29">
        <v>343</v>
      </c>
      <c r="E29" s="12">
        <v>1</v>
      </c>
      <c r="F29" s="12">
        <v>1</v>
      </c>
      <c r="G29" s="12">
        <v>27.89</v>
      </c>
      <c r="H29" s="12">
        <v>3</v>
      </c>
      <c r="I29" s="12">
        <v>1.78</v>
      </c>
      <c r="J29" s="12">
        <v>32.82</v>
      </c>
      <c r="K29" s="12">
        <v>1.85</v>
      </c>
      <c r="L29" s="12">
        <v>34.67</v>
      </c>
      <c r="M29" s="10">
        <f t="shared" si="0"/>
        <v>0.94663974617825208</v>
      </c>
      <c r="N29" s="12">
        <v>10</v>
      </c>
      <c r="O29" s="12">
        <v>44.67</v>
      </c>
      <c r="P29" s="11">
        <f t="shared" si="1"/>
        <v>11.103917125283264</v>
      </c>
      <c r="Q29" s="4">
        <v>-26737.346000000001</v>
      </c>
      <c r="R29" s="4">
        <v>405197.7</v>
      </c>
      <c r="S29" s="4">
        <v>214112.63800000001</v>
      </c>
      <c r="T29" s="4">
        <v>156289.432</v>
      </c>
      <c r="U29" s="4">
        <v>0</v>
      </c>
      <c r="V29" s="4">
        <v>619310.33799999999</v>
      </c>
      <c r="W29" s="4">
        <v>592572.99199999997</v>
      </c>
      <c r="X29" s="4">
        <f t="shared" si="2"/>
        <v>1805.569498542274</v>
      </c>
      <c r="Y29" s="4">
        <f t="shared" si="3"/>
        <v>1349.9151778425655</v>
      </c>
      <c r="Z29" s="4">
        <f t="shared" si="4"/>
        <v>1271.9637317784254</v>
      </c>
      <c r="AA29" s="4">
        <f t="shared" si="5"/>
        <v>1181.3344023323616</v>
      </c>
      <c r="AB29" s="4"/>
    </row>
    <row r="30" spans="1:28">
      <c r="A30" t="s">
        <v>249</v>
      </c>
      <c r="B30" s="8" t="s">
        <v>29</v>
      </c>
      <c r="C30" s="9" t="s">
        <v>52</v>
      </c>
      <c r="D30">
        <v>557</v>
      </c>
      <c r="E30" s="12">
        <v>1</v>
      </c>
      <c r="F30" s="12">
        <v>1</v>
      </c>
      <c r="G30" s="12">
        <v>43.69</v>
      </c>
      <c r="H30" s="12">
        <v>0.52</v>
      </c>
      <c r="I30" s="12">
        <v>2.79</v>
      </c>
      <c r="J30" s="12">
        <v>49</v>
      </c>
      <c r="K30" s="12">
        <v>0</v>
      </c>
      <c r="L30" s="12">
        <v>49</v>
      </c>
      <c r="M30" s="10">
        <f t="shared" si="0"/>
        <v>1</v>
      </c>
      <c r="N30" s="12">
        <v>3.22</v>
      </c>
      <c r="O30" s="12">
        <v>52.22</v>
      </c>
      <c r="P30" s="11">
        <f t="shared" si="1"/>
        <v>12.598959511422755</v>
      </c>
      <c r="Q30" s="4">
        <v>-68381.864000000001</v>
      </c>
      <c r="R30" s="4">
        <v>622515.35</v>
      </c>
      <c r="S30" s="4">
        <v>291394.51199999999</v>
      </c>
      <c r="T30" s="4">
        <v>204604.54699999999</v>
      </c>
      <c r="U30" s="4">
        <v>0</v>
      </c>
      <c r="V30" s="4">
        <v>913909.86199999996</v>
      </c>
      <c r="W30" s="4">
        <v>845527.99800000002</v>
      </c>
      <c r="X30" s="4">
        <f t="shared" si="2"/>
        <v>1640.7717450628365</v>
      </c>
      <c r="Y30" s="4">
        <f t="shared" si="3"/>
        <v>1273.4386265709156</v>
      </c>
      <c r="Z30" s="4">
        <f t="shared" si="4"/>
        <v>1150.6704685816876</v>
      </c>
      <c r="AA30" s="4">
        <f t="shared" si="5"/>
        <v>1117.6218132854578</v>
      </c>
      <c r="AB30" s="4"/>
    </row>
    <row r="31" spans="1:28">
      <c r="A31" t="s">
        <v>249</v>
      </c>
      <c r="B31" s="8" t="s">
        <v>29</v>
      </c>
      <c r="C31" s="9" t="s">
        <v>53</v>
      </c>
      <c r="D31">
        <v>570</v>
      </c>
      <c r="E31" s="12">
        <v>1</v>
      </c>
      <c r="F31" s="12">
        <v>0</v>
      </c>
      <c r="G31" s="12">
        <v>45.95</v>
      </c>
      <c r="H31" s="12">
        <v>5.27</v>
      </c>
      <c r="I31" s="12">
        <v>1.84</v>
      </c>
      <c r="J31" s="12">
        <v>46.58</v>
      </c>
      <c r="K31" s="12">
        <v>7.48</v>
      </c>
      <c r="L31" s="12">
        <v>54.06</v>
      </c>
      <c r="M31" s="10">
        <f t="shared" si="0"/>
        <v>0.86163522012578608</v>
      </c>
      <c r="N31" s="12">
        <v>21.73</v>
      </c>
      <c r="O31" s="12">
        <v>75.790000000000006</v>
      </c>
      <c r="P31" s="11">
        <f t="shared" si="1"/>
        <v>11.128465443186256</v>
      </c>
      <c r="Q31" s="4">
        <v>-61013.942999999999</v>
      </c>
      <c r="R31" s="4">
        <v>711284.20499999996</v>
      </c>
      <c r="S31" s="4">
        <v>266148.24400000001</v>
      </c>
      <c r="T31" s="4">
        <v>162638.42000000001</v>
      </c>
      <c r="U31" s="4">
        <v>0</v>
      </c>
      <c r="V31" s="4">
        <v>977432.44900000002</v>
      </c>
      <c r="W31" s="4">
        <v>916418.50600000005</v>
      </c>
      <c r="X31" s="4">
        <f t="shared" si="2"/>
        <v>1714.7937701754386</v>
      </c>
      <c r="Y31" s="4">
        <f t="shared" si="3"/>
        <v>1429.4632087719299</v>
      </c>
      <c r="Z31" s="4">
        <f t="shared" si="4"/>
        <v>1322.4212035087719</v>
      </c>
      <c r="AA31" s="4">
        <f t="shared" si="5"/>
        <v>1247.8670263157894</v>
      </c>
      <c r="AB31" s="4"/>
    </row>
    <row r="32" spans="1:28">
      <c r="A32" t="s">
        <v>250</v>
      </c>
      <c r="B32" s="8" t="s">
        <v>29</v>
      </c>
      <c r="C32" s="9" t="s">
        <v>54</v>
      </c>
      <c r="D32">
        <v>609</v>
      </c>
      <c r="E32" s="12">
        <v>1</v>
      </c>
      <c r="F32" s="12">
        <v>2</v>
      </c>
      <c r="G32" s="12">
        <v>47.61</v>
      </c>
      <c r="H32" s="12">
        <v>4.37</v>
      </c>
      <c r="I32" s="12">
        <v>5.81</v>
      </c>
      <c r="J32" s="12">
        <v>55.75</v>
      </c>
      <c r="K32" s="12">
        <v>5.04</v>
      </c>
      <c r="L32" s="12">
        <v>60.79</v>
      </c>
      <c r="M32" s="10">
        <f t="shared" si="0"/>
        <v>0.91709162691232116</v>
      </c>
      <c r="N32" s="12">
        <v>37.89</v>
      </c>
      <c r="O32" s="12">
        <v>98.68</v>
      </c>
      <c r="P32" s="11">
        <f t="shared" si="1"/>
        <v>11.716044632550982</v>
      </c>
      <c r="Q32" s="4">
        <v>-55973.15</v>
      </c>
      <c r="R32" s="4">
        <v>771434.96400000004</v>
      </c>
      <c r="S32" s="4">
        <v>434124.087</v>
      </c>
      <c r="T32" s="4">
        <v>337123.08500000002</v>
      </c>
      <c r="U32" s="4">
        <v>0</v>
      </c>
      <c r="V32" s="4">
        <v>1205559.051</v>
      </c>
      <c r="W32" s="4">
        <v>1149585.9010000001</v>
      </c>
      <c r="X32" s="4">
        <f t="shared" si="2"/>
        <v>1979.5715123152709</v>
      </c>
      <c r="Y32" s="4">
        <f t="shared" si="3"/>
        <v>1426.0032282430213</v>
      </c>
      <c r="Z32" s="4">
        <f t="shared" si="4"/>
        <v>1334.0932939244665</v>
      </c>
      <c r="AA32" s="4">
        <f t="shared" si="5"/>
        <v>1266.7240788177342</v>
      </c>
      <c r="AB32" s="4"/>
    </row>
    <row r="33" spans="1:28">
      <c r="A33" t="s">
        <v>249</v>
      </c>
      <c r="B33" s="8" t="s">
        <v>29</v>
      </c>
      <c r="C33" s="9" t="s">
        <v>55</v>
      </c>
      <c r="D33">
        <v>509</v>
      </c>
      <c r="E33" s="12">
        <v>1</v>
      </c>
      <c r="F33" s="12">
        <v>1</v>
      </c>
      <c r="G33" s="12">
        <v>35.340000000000003</v>
      </c>
      <c r="H33" s="12">
        <v>2</v>
      </c>
      <c r="I33" s="12">
        <v>7.74</v>
      </c>
      <c r="J33" s="12">
        <v>42.28</v>
      </c>
      <c r="K33" s="12">
        <v>4.8</v>
      </c>
      <c r="L33" s="12">
        <v>47.080000000000005</v>
      </c>
      <c r="M33" s="10">
        <f t="shared" si="0"/>
        <v>0.89804587935429048</v>
      </c>
      <c r="N33" s="12">
        <v>22.56</v>
      </c>
      <c r="O33" s="12">
        <v>69.64</v>
      </c>
      <c r="P33" s="11">
        <f t="shared" si="1"/>
        <v>13.631494376004284</v>
      </c>
      <c r="Q33" s="4">
        <v>-47570.784</v>
      </c>
      <c r="R33" s="4">
        <v>597341.59400000004</v>
      </c>
      <c r="S33" s="4">
        <v>327702.391</v>
      </c>
      <c r="T33" s="4">
        <v>251674.394</v>
      </c>
      <c r="U33" s="4">
        <v>0</v>
      </c>
      <c r="V33" s="4">
        <v>925043.98499999999</v>
      </c>
      <c r="W33" s="4">
        <v>877473.201</v>
      </c>
      <c r="X33" s="4">
        <f t="shared" si="2"/>
        <v>1817.3752161100197</v>
      </c>
      <c r="Y33" s="4">
        <f t="shared" si="3"/>
        <v>1322.9265049115913</v>
      </c>
      <c r="Z33" s="4">
        <f t="shared" si="4"/>
        <v>1229.4672043222004</v>
      </c>
      <c r="AA33" s="4">
        <f t="shared" si="5"/>
        <v>1173.5591237721023</v>
      </c>
      <c r="AB33" s="4"/>
    </row>
    <row r="34" spans="1:28">
      <c r="A34" t="s">
        <v>248</v>
      </c>
      <c r="B34" s="8" t="s">
        <v>29</v>
      </c>
      <c r="C34" s="9" t="s">
        <v>56</v>
      </c>
      <c r="D34">
        <v>401</v>
      </c>
      <c r="E34" s="12">
        <v>1</v>
      </c>
      <c r="F34" s="12">
        <v>1.6</v>
      </c>
      <c r="G34" s="12">
        <v>28.77</v>
      </c>
      <c r="H34" s="12">
        <v>1</v>
      </c>
      <c r="I34" s="12">
        <v>2.2400000000000002</v>
      </c>
      <c r="J34" s="12">
        <v>33.61</v>
      </c>
      <c r="K34" s="12">
        <v>1</v>
      </c>
      <c r="L34" s="12">
        <v>34.610000000000007</v>
      </c>
      <c r="M34" s="10">
        <f t="shared" si="0"/>
        <v>0.97110661658480191</v>
      </c>
      <c r="N34" s="12">
        <v>11.52</v>
      </c>
      <c r="O34" s="12">
        <v>46.129999999999995</v>
      </c>
      <c r="P34" s="11">
        <f t="shared" si="1"/>
        <v>13.469936177359758</v>
      </c>
      <c r="Q34" s="4">
        <v>-35127.86</v>
      </c>
      <c r="R34" s="4">
        <v>425492.82500000001</v>
      </c>
      <c r="S34" s="4">
        <v>206914.9</v>
      </c>
      <c r="T34" s="4">
        <v>151191.65</v>
      </c>
      <c r="U34" s="4">
        <v>0</v>
      </c>
      <c r="V34" s="4">
        <v>632407.72499999998</v>
      </c>
      <c r="W34" s="4">
        <v>597279.86499999999</v>
      </c>
      <c r="X34" s="4">
        <f t="shared" si="2"/>
        <v>1577.0766209476308</v>
      </c>
      <c r="Y34" s="4">
        <f t="shared" si="3"/>
        <v>1200.0400872817954</v>
      </c>
      <c r="Z34" s="4">
        <f t="shared" si="4"/>
        <v>1112.4394389027429</v>
      </c>
      <c r="AA34" s="4">
        <f t="shared" si="5"/>
        <v>1061.0793640897755</v>
      </c>
      <c r="AB34" s="4"/>
    </row>
    <row r="35" spans="1:28">
      <c r="A35" t="s">
        <v>249</v>
      </c>
      <c r="B35" s="8" t="s">
        <v>29</v>
      </c>
      <c r="C35" s="9" t="s">
        <v>57</v>
      </c>
      <c r="D35">
        <v>524</v>
      </c>
      <c r="E35" s="12">
        <v>1</v>
      </c>
      <c r="F35" s="12">
        <v>0</v>
      </c>
      <c r="G35" s="12">
        <v>40.06</v>
      </c>
      <c r="H35" s="12">
        <v>2.0499999999999998</v>
      </c>
      <c r="I35" s="12">
        <v>2.69</v>
      </c>
      <c r="J35" s="12">
        <v>43.26</v>
      </c>
      <c r="K35" s="12">
        <v>2.54</v>
      </c>
      <c r="L35" s="12">
        <v>45.8</v>
      </c>
      <c r="M35" s="10">
        <f t="shared" si="0"/>
        <v>0.94454148471615718</v>
      </c>
      <c r="N35" s="12">
        <v>25.55</v>
      </c>
      <c r="O35" s="12">
        <v>71.349999999999994</v>
      </c>
      <c r="P35" s="11">
        <f t="shared" si="1"/>
        <v>12.443600094989314</v>
      </c>
      <c r="Q35" s="4">
        <v>-52929.212</v>
      </c>
      <c r="R35" s="4">
        <v>626951.26100000006</v>
      </c>
      <c r="S35" s="4">
        <v>300674.228</v>
      </c>
      <c r="T35" s="4">
        <v>220581.43100000001</v>
      </c>
      <c r="U35" s="4">
        <v>0</v>
      </c>
      <c r="V35" s="4">
        <v>927625.48899999994</v>
      </c>
      <c r="W35" s="4">
        <v>874696.277</v>
      </c>
      <c r="X35" s="4">
        <f t="shared" si="2"/>
        <v>1770.2776507633587</v>
      </c>
      <c r="Y35" s="4">
        <f t="shared" si="3"/>
        <v>1349.3207213740457</v>
      </c>
      <c r="Z35" s="4">
        <f t="shared" si="4"/>
        <v>1248.3107748091604</v>
      </c>
      <c r="AA35" s="4">
        <f t="shared" si="5"/>
        <v>1196.4718721374047</v>
      </c>
      <c r="AB35" s="4"/>
    </row>
    <row r="36" spans="1:28">
      <c r="A36" t="s">
        <v>248</v>
      </c>
      <c r="B36" s="8" t="s">
        <v>29</v>
      </c>
      <c r="C36" s="9" t="s">
        <v>58</v>
      </c>
      <c r="D36">
        <v>484</v>
      </c>
      <c r="E36" s="12">
        <v>1</v>
      </c>
      <c r="F36" s="12">
        <v>1</v>
      </c>
      <c r="G36" s="12">
        <v>38.200000000000003</v>
      </c>
      <c r="H36" s="12">
        <v>4.37</v>
      </c>
      <c r="I36" s="12">
        <v>0</v>
      </c>
      <c r="J36" s="12">
        <v>41.36</v>
      </c>
      <c r="K36" s="12">
        <v>3.21</v>
      </c>
      <c r="L36" s="12">
        <v>44.57</v>
      </c>
      <c r="M36" s="10">
        <f t="shared" si="0"/>
        <v>0.92797846084810409</v>
      </c>
      <c r="N36" s="12">
        <v>25.66</v>
      </c>
      <c r="O36" s="12">
        <v>70.23</v>
      </c>
      <c r="P36" s="11">
        <f t="shared" si="1"/>
        <v>11.369509043927648</v>
      </c>
      <c r="Q36" s="4">
        <v>-50619.949000000001</v>
      </c>
      <c r="R36" s="4">
        <v>568857.18999999994</v>
      </c>
      <c r="S36" s="4">
        <v>359585.21100000001</v>
      </c>
      <c r="T36" s="4">
        <v>279774.18699999998</v>
      </c>
      <c r="U36" s="4">
        <v>0</v>
      </c>
      <c r="V36" s="4">
        <v>928442.40099999995</v>
      </c>
      <c r="W36" s="4">
        <v>877822.45200000005</v>
      </c>
      <c r="X36" s="4">
        <f t="shared" si="2"/>
        <v>1918.269423553719</v>
      </c>
      <c r="Y36" s="4">
        <f t="shared" si="3"/>
        <v>1340.2235826446279</v>
      </c>
      <c r="Z36" s="4">
        <f t="shared" si="4"/>
        <v>1235.636911157025</v>
      </c>
      <c r="AA36" s="4">
        <f t="shared" si="5"/>
        <v>1175.3247727272726</v>
      </c>
      <c r="AB36" s="4"/>
    </row>
    <row r="37" spans="1:28">
      <c r="A37" t="s">
        <v>246</v>
      </c>
      <c r="B37" s="8" t="s">
        <v>29</v>
      </c>
      <c r="C37" s="9" t="s">
        <v>59</v>
      </c>
      <c r="D37">
        <v>213</v>
      </c>
      <c r="E37" s="12">
        <v>1</v>
      </c>
      <c r="F37" s="12">
        <v>1</v>
      </c>
      <c r="G37" s="12">
        <v>18.84</v>
      </c>
      <c r="H37" s="12">
        <v>1</v>
      </c>
      <c r="I37" s="12">
        <v>0.85</v>
      </c>
      <c r="J37" s="12">
        <v>21.69</v>
      </c>
      <c r="K37" s="12">
        <v>1</v>
      </c>
      <c r="L37" s="12">
        <v>22.69</v>
      </c>
      <c r="M37" s="10">
        <f t="shared" si="0"/>
        <v>0.9559277214631996</v>
      </c>
      <c r="N37" s="12">
        <v>18.55</v>
      </c>
      <c r="O37" s="12">
        <v>41.24</v>
      </c>
      <c r="P37" s="11">
        <f t="shared" si="1"/>
        <v>10.735887096774194</v>
      </c>
      <c r="Q37" s="4">
        <v>-28896.208999999999</v>
      </c>
      <c r="R37" s="4">
        <v>324576.01899999997</v>
      </c>
      <c r="S37" s="4">
        <v>188727.08900000001</v>
      </c>
      <c r="T37" s="4">
        <v>145144.64199999999</v>
      </c>
      <c r="U37" s="4">
        <v>0</v>
      </c>
      <c r="V37" s="4">
        <v>513303.10800000001</v>
      </c>
      <c r="W37" s="4">
        <v>484406.89899999998</v>
      </c>
      <c r="X37" s="4">
        <f t="shared" si="2"/>
        <v>2409.8737464788733</v>
      </c>
      <c r="Y37" s="4">
        <f t="shared" si="3"/>
        <v>1728.443502347418</v>
      </c>
      <c r="Z37" s="4">
        <f t="shared" si="4"/>
        <v>1592.7805492957746</v>
      </c>
      <c r="AA37" s="4">
        <f t="shared" si="5"/>
        <v>1523.8310751173708</v>
      </c>
      <c r="AB37" s="4"/>
    </row>
    <row r="38" spans="1:28">
      <c r="A38" t="s">
        <v>250</v>
      </c>
      <c r="B38" s="8" t="s">
        <v>29</v>
      </c>
      <c r="C38" s="9" t="s">
        <v>60</v>
      </c>
      <c r="D38">
        <v>667</v>
      </c>
      <c r="E38" s="12">
        <v>1</v>
      </c>
      <c r="F38" s="12">
        <v>1</v>
      </c>
      <c r="G38" s="12">
        <v>56.3</v>
      </c>
      <c r="H38" s="12">
        <v>3.2</v>
      </c>
      <c r="I38" s="12">
        <v>0</v>
      </c>
      <c r="J38" s="12">
        <v>56.12</v>
      </c>
      <c r="K38" s="12">
        <v>5.38</v>
      </c>
      <c r="L38" s="12">
        <v>61.5</v>
      </c>
      <c r="M38" s="10">
        <f t="shared" si="0"/>
        <v>0.91252032520325199</v>
      </c>
      <c r="N38" s="12">
        <v>28.38</v>
      </c>
      <c r="O38" s="12">
        <v>89.88</v>
      </c>
      <c r="P38" s="11">
        <f t="shared" si="1"/>
        <v>11.210084033613445</v>
      </c>
      <c r="Q38" s="4">
        <v>-61548.688999999998</v>
      </c>
      <c r="R38" s="4">
        <v>759314.61600000004</v>
      </c>
      <c r="S38" s="4">
        <v>265578.21600000001</v>
      </c>
      <c r="T38" s="4">
        <v>168953.30900000001</v>
      </c>
      <c r="U38" s="4">
        <v>0</v>
      </c>
      <c r="V38" s="4">
        <v>1024892.8320000001</v>
      </c>
      <c r="W38" s="4">
        <v>963344.14300000004</v>
      </c>
      <c r="X38" s="4">
        <f t="shared" si="2"/>
        <v>1536.5709625187408</v>
      </c>
      <c r="Y38" s="4">
        <f t="shared" si="3"/>
        <v>1283.2676506746627</v>
      </c>
      <c r="Z38" s="4">
        <f t="shared" si="4"/>
        <v>1190.990755622189</v>
      </c>
      <c r="AA38" s="4">
        <f t="shared" si="5"/>
        <v>1138.4027226386806</v>
      </c>
      <c r="AB38" s="4"/>
    </row>
    <row r="39" spans="1:28">
      <c r="A39" t="s">
        <v>248</v>
      </c>
      <c r="B39" s="8" t="s">
        <v>29</v>
      </c>
      <c r="C39" s="9" t="s">
        <v>61</v>
      </c>
      <c r="D39">
        <v>474</v>
      </c>
      <c r="E39" s="12">
        <v>1</v>
      </c>
      <c r="F39" s="12">
        <v>2</v>
      </c>
      <c r="G39" s="12">
        <v>42.49</v>
      </c>
      <c r="H39" s="12">
        <v>2</v>
      </c>
      <c r="I39" s="12">
        <v>2.4900000000000002</v>
      </c>
      <c r="J39" s="12">
        <v>43.17</v>
      </c>
      <c r="K39" s="12">
        <v>6.81</v>
      </c>
      <c r="L39" s="12">
        <v>49.980000000000004</v>
      </c>
      <c r="M39" s="10">
        <f t="shared" si="0"/>
        <v>0.8637454981992797</v>
      </c>
      <c r="N39" s="12">
        <v>28.55</v>
      </c>
      <c r="O39" s="12">
        <v>78.53</v>
      </c>
      <c r="P39" s="11">
        <f t="shared" si="1"/>
        <v>10.654079568442347</v>
      </c>
      <c r="Q39" s="4">
        <v>-55828.998</v>
      </c>
      <c r="R39" s="4">
        <v>635077.71400000004</v>
      </c>
      <c r="S39" s="4">
        <v>386779.016</v>
      </c>
      <c r="T39" s="4">
        <v>294923.32</v>
      </c>
      <c r="U39" s="4">
        <v>0</v>
      </c>
      <c r="V39" s="4">
        <v>1021856.73</v>
      </c>
      <c r="W39" s="4">
        <v>966027.73199999996</v>
      </c>
      <c r="X39" s="4">
        <f t="shared" si="2"/>
        <v>2155.8158860759495</v>
      </c>
      <c r="Y39" s="4">
        <f t="shared" si="3"/>
        <v>1533.6147890295356</v>
      </c>
      <c r="Z39" s="4">
        <f t="shared" si="4"/>
        <v>1415.8320928270043</v>
      </c>
      <c r="AA39" s="4">
        <f t="shared" si="5"/>
        <v>1339.8264008438819</v>
      </c>
      <c r="AB39" s="4"/>
    </row>
    <row r="40" spans="1:28">
      <c r="A40" t="s">
        <v>247</v>
      </c>
      <c r="B40" s="8" t="s">
        <v>29</v>
      </c>
      <c r="C40" s="9" t="s">
        <v>62</v>
      </c>
      <c r="D40">
        <v>346</v>
      </c>
      <c r="E40" s="12">
        <v>1</v>
      </c>
      <c r="F40" s="12">
        <v>1</v>
      </c>
      <c r="G40" s="12">
        <v>26.36</v>
      </c>
      <c r="H40" s="12">
        <v>1.98</v>
      </c>
      <c r="I40" s="12">
        <v>1.2</v>
      </c>
      <c r="J40" s="12">
        <v>29.1</v>
      </c>
      <c r="K40" s="12">
        <v>2.44</v>
      </c>
      <c r="L40" s="12">
        <v>31.54</v>
      </c>
      <c r="M40" s="10">
        <f t="shared" ref="M40:M71" si="6">+J40/L40</f>
        <v>0.92263792010145851</v>
      </c>
      <c r="N40" s="12">
        <v>8.14</v>
      </c>
      <c r="O40" s="12">
        <v>39.680000000000007</v>
      </c>
      <c r="P40" s="11">
        <f t="shared" ref="P40:P71" si="7">+D40/(G40+H40)</f>
        <v>12.208892025405786</v>
      </c>
      <c r="Q40" s="4">
        <v>-30693.555</v>
      </c>
      <c r="R40" s="4">
        <v>420572.64799999999</v>
      </c>
      <c r="S40" s="4">
        <v>189683.84599999999</v>
      </c>
      <c r="T40" s="4">
        <v>133098.15100000001</v>
      </c>
      <c r="U40" s="4">
        <v>0</v>
      </c>
      <c r="V40" s="4">
        <v>610256.49399999995</v>
      </c>
      <c r="W40" s="4">
        <v>579562.93900000001</v>
      </c>
      <c r="X40" s="4">
        <f t="shared" si="2"/>
        <v>1763.747092485549</v>
      </c>
      <c r="Y40" s="4">
        <f t="shared" si="3"/>
        <v>1379.0703554913293</v>
      </c>
      <c r="Z40" s="4">
        <f t="shared" si="4"/>
        <v>1290.3606589595377</v>
      </c>
      <c r="AA40" s="4">
        <f t="shared" si="5"/>
        <v>1215.5278843930635</v>
      </c>
      <c r="AB40" s="4"/>
    </row>
    <row r="41" spans="1:28">
      <c r="A41" t="s">
        <v>247</v>
      </c>
      <c r="B41" s="8" t="s">
        <v>29</v>
      </c>
      <c r="C41" s="9" t="s">
        <v>63</v>
      </c>
      <c r="D41">
        <v>330</v>
      </c>
      <c r="E41" s="12">
        <v>1</v>
      </c>
      <c r="F41" s="12">
        <v>1</v>
      </c>
      <c r="G41" s="12">
        <v>29.71</v>
      </c>
      <c r="H41" s="12">
        <v>2</v>
      </c>
      <c r="I41" s="12">
        <v>2.42</v>
      </c>
      <c r="J41" s="12">
        <v>35.049999999999997</v>
      </c>
      <c r="K41" s="12">
        <v>1.08</v>
      </c>
      <c r="L41" s="12">
        <v>36.130000000000003</v>
      </c>
      <c r="M41" s="10">
        <f t="shared" si="6"/>
        <v>0.97010794353722651</v>
      </c>
      <c r="N41" s="12">
        <v>16.82</v>
      </c>
      <c r="O41" s="12">
        <v>52.949999999999996</v>
      </c>
      <c r="P41" s="11">
        <f t="shared" si="7"/>
        <v>10.406811731315042</v>
      </c>
      <c r="Q41" s="4">
        <v>-49481.847000000002</v>
      </c>
      <c r="R41" s="4">
        <v>489078.603</v>
      </c>
      <c r="S41" s="4">
        <v>308243.859</v>
      </c>
      <c r="T41" s="4">
        <v>228200.27100000001</v>
      </c>
      <c r="U41" s="4">
        <v>0</v>
      </c>
      <c r="V41" s="4">
        <v>797322.46200000006</v>
      </c>
      <c r="W41" s="4">
        <v>747840.61499999999</v>
      </c>
      <c r="X41" s="4">
        <f t="shared" si="2"/>
        <v>2416.1286727272727</v>
      </c>
      <c r="Y41" s="4">
        <f t="shared" si="3"/>
        <v>1724.6127000000004</v>
      </c>
      <c r="Z41" s="4">
        <f t="shared" si="4"/>
        <v>1574.6677090909091</v>
      </c>
      <c r="AA41" s="4">
        <f t="shared" si="5"/>
        <v>1482.0563727272727</v>
      </c>
      <c r="AB41" s="4"/>
    </row>
    <row r="42" spans="1:28">
      <c r="A42" t="s">
        <v>250</v>
      </c>
      <c r="B42" s="8" t="s">
        <v>64</v>
      </c>
      <c r="C42" s="9" t="s">
        <v>65</v>
      </c>
      <c r="D42">
        <v>629</v>
      </c>
      <c r="E42" s="12">
        <v>1</v>
      </c>
      <c r="F42" s="12">
        <v>0</v>
      </c>
      <c r="G42" s="12">
        <v>50.78</v>
      </c>
      <c r="H42" s="12">
        <v>3</v>
      </c>
      <c r="I42" s="12">
        <v>19.489999999999998</v>
      </c>
      <c r="J42" s="12">
        <v>57.66</v>
      </c>
      <c r="K42" s="12">
        <v>16.61</v>
      </c>
      <c r="L42" s="12">
        <v>74.27</v>
      </c>
      <c r="M42" s="10">
        <f t="shared" si="6"/>
        <v>0.77635653695974149</v>
      </c>
      <c r="N42" s="12">
        <v>46.91</v>
      </c>
      <c r="O42" s="12">
        <v>121.17999999999999</v>
      </c>
      <c r="P42" s="11">
        <f t="shared" si="7"/>
        <v>11.695797694310151</v>
      </c>
      <c r="Q42" s="4">
        <v>-74422.73</v>
      </c>
      <c r="R42" s="4">
        <v>1046758.36</v>
      </c>
      <c r="S42" s="4">
        <v>340107.63299999997</v>
      </c>
      <c r="T42" s="4">
        <v>197299.08</v>
      </c>
      <c r="U42" s="4">
        <v>0</v>
      </c>
      <c r="V42" s="4">
        <v>1386865.993</v>
      </c>
      <c r="W42" s="4">
        <v>1312443.263</v>
      </c>
      <c r="X42" s="4">
        <f t="shared" si="2"/>
        <v>2204.8743926868046</v>
      </c>
      <c r="Y42" s="4">
        <f t="shared" si="3"/>
        <v>1891.2033593004769</v>
      </c>
      <c r="Z42" s="4">
        <f t="shared" si="4"/>
        <v>1772.8842337042925</v>
      </c>
      <c r="AA42" s="4">
        <f t="shared" si="5"/>
        <v>1664.162734499205</v>
      </c>
      <c r="AB42" s="4"/>
    </row>
    <row r="43" spans="1:28">
      <c r="A43" t="s">
        <v>250</v>
      </c>
      <c r="B43" s="8" t="s">
        <v>64</v>
      </c>
      <c r="C43" s="9" t="s">
        <v>66</v>
      </c>
      <c r="D43">
        <v>926</v>
      </c>
      <c r="E43" s="12">
        <v>1</v>
      </c>
      <c r="F43" s="12">
        <v>0</v>
      </c>
      <c r="G43" s="12">
        <v>73.16</v>
      </c>
      <c r="H43" s="12">
        <v>3</v>
      </c>
      <c r="I43" s="12">
        <v>11.33</v>
      </c>
      <c r="J43" s="12">
        <v>74.540000000000006</v>
      </c>
      <c r="K43" s="12">
        <v>13.95</v>
      </c>
      <c r="L43" s="12">
        <v>88.49</v>
      </c>
      <c r="M43" s="10">
        <f t="shared" si="6"/>
        <v>0.8423550683693074</v>
      </c>
      <c r="N43" s="12">
        <v>56.94</v>
      </c>
      <c r="O43" s="12">
        <v>145.43</v>
      </c>
      <c r="P43" s="11">
        <f t="shared" si="7"/>
        <v>12.158613445378151</v>
      </c>
      <c r="Q43" s="4">
        <v>-117108.181</v>
      </c>
      <c r="R43" s="4">
        <v>1178042.9369999999</v>
      </c>
      <c r="S43" s="4">
        <v>516959.99699999997</v>
      </c>
      <c r="T43" s="4">
        <v>331652.61599999998</v>
      </c>
      <c r="U43" s="4">
        <v>0</v>
      </c>
      <c r="V43" s="4">
        <v>1695002.9339999999</v>
      </c>
      <c r="W43" s="4">
        <v>1577894.753</v>
      </c>
      <c r="X43" s="4">
        <f t="shared" si="2"/>
        <v>1830.4567321814254</v>
      </c>
      <c r="Y43" s="4">
        <f t="shared" si="3"/>
        <v>1472.3005593952485</v>
      </c>
      <c r="Z43" s="4">
        <f t="shared" si="4"/>
        <v>1345.8338412526998</v>
      </c>
      <c r="AA43" s="4">
        <f t="shared" si="5"/>
        <v>1272.1845971922246</v>
      </c>
      <c r="AB43" s="4"/>
    </row>
    <row r="44" spans="1:28">
      <c r="A44" t="s">
        <v>249</v>
      </c>
      <c r="B44" s="8" t="s">
        <v>64</v>
      </c>
      <c r="C44" s="9" t="s">
        <v>67</v>
      </c>
      <c r="D44">
        <v>590</v>
      </c>
      <c r="E44" s="12">
        <v>1</v>
      </c>
      <c r="F44" s="12">
        <v>1</v>
      </c>
      <c r="G44" s="12">
        <v>45.47</v>
      </c>
      <c r="H44" s="12">
        <v>1</v>
      </c>
      <c r="I44" s="12">
        <v>4.8600000000000003</v>
      </c>
      <c r="J44" s="12">
        <v>48.59</v>
      </c>
      <c r="K44" s="12">
        <v>4.74</v>
      </c>
      <c r="L44" s="12">
        <v>53.33</v>
      </c>
      <c r="M44" s="10">
        <f t="shared" si="6"/>
        <v>0.91111944496531039</v>
      </c>
      <c r="N44" s="12">
        <v>18.79</v>
      </c>
      <c r="O44" s="12">
        <v>72.12</v>
      </c>
      <c r="P44" s="11">
        <f t="shared" si="7"/>
        <v>12.696363245104369</v>
      </c>
      <c r="Q44" s="4">
        <v>-69388.263999999996</v>
      </c>
      <c r="R44" s="4">
        <v>708980.75</v>
      </c>
      <c r="S44" s="4">
        <v>258039.50899999999</v>
      </c>
      <c r="T44" s="4">
        <v>161906.46</v>
      </c>
      <c r="U44" s="4">
        <v>0</v>
      </c>
      <c r="V44" s="4">
        <v>967020.25899999996</v>
      </c>
      <c r="W44" s="4">
        <v>897631.995</v>
      </c>
      <c r="X44" s="4">
        <f t="shared" si="2"/>
        <v>1639.0173881355931</v>
      </c>
      <c r="Y44" s="4">
        <f t="shared" si="3"/>
        <v>1364.5996593220339</v>
      </c>
      <c r="Z44" s="4">
        <f t="shared" si="4"/>
        <v>1246.9924322033899</v>
      </c>
      <c r="AA44" s="4">
        <f t="shared" si="5"/>
        <v>1201.6622881355931</v>
      </c>
      <c r="AB44" s="4"/>
    </row>
    <row r="45" spans="1:28">
      <c r="A45" t="s">
        <v>247</v>
      </c>
      <c r="B45" s="8" t="s">
        <v>64</v>
      </c>
      <c r="C45" s="9" t="s">
        <v>68</v>
      </c>
      <c r="D45">
        <v>371</v>
      </c>
      <c r="E45" s="12">
        <v>1</v>
      </c>
      <c r="F45" s="12">
        <v>1</v>
      </c>
      <c r="G45" s="12">
        <v>39.619999999999997</v>
      </c>
      <c r="H45" s="12">
        <v>3.08</v>
      </c>
      <c r="I45" s="12">
        <v>5.71</v>
      </c>
      <c r="J45" s="12">
        <v>42.4</v>
      </c>
      <c r="K45" s="12">
        <v>8.01</v>
      </c>
      <c r="L45" s="12">
        <v>50.41</v>
      </c>
      <c r="M45" s="10">
        <f t="shared" si="6"/>
        <v>0.84110295576274552</v>
      </c>
      <c r="N45" s="12">
        <v>22.37</v>
      </c>
      <c r="O45" s="12">
        <v>72.78</v>
      </c>
      <c r="P45" s="11">
        <f t="shared" si="7"/>
        <v>8.6885245901639347</v>
      </c>
      <c r="Q45" s="4">
        <v>-42106.866000000002</v>
      </c>
      <c r="R45" s="4">
        <v>599701.576</v>
      </c>
      <c r="S45" s="4">
        <v>159198.334</v>
      </c>
      <c r="T45" s="4">
        <v>83729.508000000002</v>
      </c>
      <c r="U45" s="4">
        <v>0</v>
      </c>
      <c r="V45" s="4">
        <v>758899.91</v>
      </c>
      <c r="W45" s="4">
        <v>716793.04399999999</v>
      </c>
      <c r="X45" s="4">
        <f t="shared" si="2"/>
        <v>2045.5523180592993</v>
      </c>
      <c r="Y45" s="4">
        <f t="shared" si="3"/>
        <v>1819.8663126684637</v>
      </c>
      <c r="Z45" s="4">
        <f t="shared" si="4"/>
        <v>1706.3707169811321</v>
      </c>
      <c r="AA45" s="4">
        <f t="shared" si="5"/>
        <v>1616.4462964959569</v>
      </c>
      <c r="AB45" s="4"/>
    </row>
    <row r="46" spans="1:28">
      <c r="A46" t="s">
        <v>248</v>
      </c>
      <c r="B46" s="8" t="s">
        <v>64</v>
      </c>
      <c r="C46" s="9" t="s">
        <v>69</v>
      </c>
      <c r="D46">
        <v>461</v>
      </c>
      <c r="E46" s="12">
        <v>1</v>
      </c>
      <c r="F46" s="12">
        <v>1</v>
      </c>
      <c r="G46" s="12">
        <v>38.39</v>
      </c>
      <c r="H46" s="12">
        <v>2</v>
      </c>
      <c r="I46" s="12">
        <v>2.88</v>
      </c>
      <c r="J46" s="12">
        <v>44.24</v>
      </c>
      <c r="K46" s="12">
        <v>1.03</v>
      </c>
      <c r="L46" s="12">
        <v>45.27</v>
      </c>
      <c r="M46" s="10">
        <f t="shared" si="6"/>
        <v>0.97724762535895737</v>
      </c>
      <c r="N46" s="12">
        <v>20.29</v>
      </c>
      <c r="O46" s="12">
        <v>65.56</v>
      </c>
      <c r="P46" s="11">
        <f t="shared" si="7"/>
        <v>11.413716266402576</v>
      </c>
      <c r="Q46" s="4">
        <v>-61040.394</v>
      </c>
      <c r="R46" s="4">
        <v>564160.36</v>
      </c>
      <c r="S46" s="4">
        <v>230221.22899999999</v>
      </c>
      <c r="T46" s="4">
        <v>135506.11199999999</v>
      </c>
      <c r="U46" s="4">
        <v>0</v>
      </c>
      <c r="V46" s="4">
        <v>794381.58900000004</v>
      </c>
      <c r="W46" s="4">
        <v>733341.19499999995</v>
      </c>
      <c r="X46" s="4">
        <f t="shared" si="2"/>
        <v>1723.1704750542301</v>
      </c>
      <c r="Y46" s="4">
        <f t="shared" si="3"/>
        <v>1429.2309696312366</v>
      </c>
      <c r="Z46" s="4">
        <f t="shared" si="4"/>
        <v>1296.8223058568328</v>
      </c>
      <c r="AA46" s="4">
        <f t="shared" si="5"/>
        <v>1223.7751843817787</v>
      </c>
      <c r="AB46" s="4"/>
    </row>
    <row r="47" spans="1:28">
      <c r="A47" t="s">
        <v>249</v>
      </c>
      <c r="B47" s="8" t="s">
        <v>64</v>
      </c>
      <c r="C47" s="9" t="s">
        <v>251</v>
      </c>
      <c r="D47">
        <v>600</v>
      </c>
      <c r="E47" s="12">
        <v>1</v>
      </c>
      <c r="F47" s="12">
        <v>1</v>
      </c>
      <c r="G47" s="12">
        <v>45.85</v>
      </c>
      <c r="H47" s="12">
        <v>4.24</v>
      </c>
      <c r="I47" s="12">
        <v>3.99</v>
      </c>
      <c r="J47" s="12">
        <v>51.7</v>
      </c>
      <c r="K47" s="12">
        <v>4.38</v>
      </c>
      <c r="L47" s="12">
        <v>56.080000000000005</v>
      </c>
      <c r="M47" s="10">
        <f t="shared" si="6"/>
        <v>0.92189728958630524</v>
      </c>
      <c r="N47" s="12">
        <v>33.31</v>
      </c>
      <c r="O47" s="12">
        <v>89.390000000000015</v>
      </c>
      <c r="P47" s="11">
        <f t="shared" si="7"/>
        <v>11.978438810141744</v>
      </c>
      <c r="Q47" s="4">
        <v>-71067.47</v>
      </c>
      <c r="R47" s="4">
        <v>801668.09</v>
      </c>
      <c r="S47" s="4">
        <v>271951.402</v>
      </c>
      <c r="T47" s="4">
        <v>165820.764</v>
      </c>
      <c r="U47" s="4">
        <v>0</v>
      </c>
      <c r="V47" s="4">
        <v>1073619.4920000001</v>
      </c>
      <c r="W47" s="4">
        <v>1002552.022</v>
      </c>
      <c r="X47" s="4">
        <f t="shared" si="2"/>
        <v>1789.3658200000002</v>
      </c>
      <c r="Y47" s="4">
        <f t="shared" si="3"/>
        <v>1512.9978800000001</v>
      </c>
      <c r="Z47" s="4">
        <f t="shared" si="4"/>
        <v>1394.5520966666668</v>
      </c>
      <c r="AA47" s="4">
        <f t="shared" si="5"/>
        <v>1336.1134833333333</v>
      </c>
      <c r="AB47" s="4"/>
    </row>
    <row r="48" spans="1:28">
      <c r="A48" t="s">
        <v>248</v>
      </c>
      <c r="B48" s="8" t="s">
        <v>64</v>
      </c>
      <c r="C48" s="9" t="s">
        <v>70</v>
      </c>
      <c r="D48">
        <v>423</v>
      </c>
      <c r="E48" s="12">
        <v>1</v>
      </c>
      <c r="F48" s="12">
        <v>1</v>
      </c>
      <c r="G48" s="12">
        <v>29.33</v>
      </c>
      <c r="H48" s="12">
        <v>3.14</v>
      </c>
      <c r="I48" s="12">
        <v>3.53</v>
      </c>
      <c r="J48" s="12">
        <v>33.06</v>
      </c>
      <c r="K48" s="12">
        <v>4.9400000000000004</v>
      </c>
      <c r="L48" s="12">
        <v>38</v>
      </c>
      <c r="M48" s="10">
        <f t="shared" si="6"/>
        <v>0.87000000000000011</v>
      </c>
      <c r="N48" s="12">
        <v>21.13</v>
      </c>
      <c r="O48" s="12">
        <v>59.129999999999995</v>
      </c>
      <c r="P48" s="11">
        <f t="shared" si="7"/>
        <v>13.02740991684632</v>
      </c>
      <c r="Q48" s="4">
        <v>-21272.536</v>
      </c>
      <c r="R48" s="4">
        <v>545725.20700000005</v>
      </c>
      <c r="S48" s="4">
        <v>199903.921</v>
      </c>
      <c r="T48" s="4">
        <v>123501.516</v>
      </c>
      <c r="U48" s="4">
        <v>0</v>
      </c>
      <c r="V48" s="4">
        <v>745629.12800000003</v>
      </c>
      <c r="W48" s="4">
        <v>724356.59199999995</v>
      </c>
      <c r="X48" s="4">
        <f t="shared" si="2"/>
        <v>1762.7166146572104</v>
      </c>
      <c r="Y48" s="4">
        <f t="shared" si="3"/>
        <v>1470.7508557919621</v>
      </c>
      <c r="Z48" s="4">
        <f t="shared" si="4"/>
        <v>1420.4611725768318</v>
      </c>
      <c r="AA48" s="4">
        <f t="shared" si="5"/>
        <v>1290.1305130023643</v>
      </c>
      <c r="AB48" s="4"/>
    </row>
    <row r="49" spans="1:28">
      <c r="A49" t="s">
        <v>248</v>
      </c>
      <c r="B49" s="8" t="s">
        <v>64</v>
      </c>
      <c r="C49" s="9" t="s">
        <v>71</v>
      </c>
      <c r="D49">
        <v>450</v>
      </c>
      <c r="E49" s="12">
        <v>1</v>
      </c>
      <c r="F49" s="12">
        <v>1</v>
      </c>
      <c r="G49" s="12">
        <v>34.74</v>
      </c>
      <c r="H49" s="12">
        <v>2</v>
      </c>
      <c r="I49" s="12">
        <v>3.83</v>
      </c>
      <c r="J49" s="12">
        <v>37.6</v>
      </c>
      <c r="K49" s="12">
        <v>4.97</v>
      </c>
      <c r="L49" s="12">
        <v>42.57</v>
      </c>
      <c r="M49" s="10">
        <f t="shared" si="6"/>
        <v>0.88325111580925542</v>
      </c>
      <c r="N49" s="12">
        <v>8.89</v>
      </c>
      <c r="O49" s="12">
        <v>51.46</v>
      </c>
      <c r="P49" s="11">
        <f t="shared" si="7"/>
        <v>12.248230811105062</v>
      </c>
      <c r="Q49" s="4">
        <v>-51236.906999999999</v>
      </c>
      <c r="R49" s="4">
        <v>592036.48199999996</v>
      </c>
      <c r="S49" s="4">
        <v>199337.709</v>
      </c>
      <c r="T49" s="4">
        <v>105290.304</v>
      </c>
      <c r="U49" s="4">
        <v>0</v>
      </c>
      <c r="V49" s="4">
        <v>791374.19099999999</v>
      </c>
      <c r="W49" s="4">
        <v>740137.28399999999</v>
      </c>
      <c r="X49" s="4">
        <f t="shared" si="2"/>
        <v>1758.6093133333334</v>
      </c>
      <c r="Y49" s="4">
        <f t="shared" si="3"/>
        <v>1524.63086</v>
      </c>
      <c r="Z49" s="4">
        <f t="shared" si="4"/>
        <v>1410.7710666666667</v>
      </c>
      <c r="AA49" s="4">
        <f t="shared" si="5"/>
        <v>1315.6366266666666</v>
      </c>
      <c r="AB49" s="4"/>
    </row>
    <row r="50" spans="1:28">
      <c r="A50" t="s">
        <v>249</v>
      </c>
      <c r="B50" s="8" t="s">
        <v>64</v>
      </c>
      <c r="C50" s="9" t="s">
        <v>72</v>
      </c>
      <c r="D50">
        <v>592</v>
      </c>
      <c r="E50" s="12">
        <v>1</v>
      </c>
      <c r="F50" s="12">
        <v>1</v>
      </c>
      <c r="G50" s="12">
        <v>42.66</v>
      </c>
      <c r="H50" s="12">
        <v>3.01</v>
      </c>
      <c r="I50" s="12">
        <v>6.32</v>
      </c>
      <c r="J50" s="12">
        <v>48.59</v>
      </c>
      <c r="K50" s="12">
        <v>5.4</v>
      </c>
      <c r="L50" s="12">
        <v>53.989999999999995</v>
      </c>
      <c r="M50" s="10">
        <f t="shared" si="6"/>
        <v>0.8999814780514912</v>
      </c>
      <c r="N50" s="12">
        <v>18.905000000000001</v>
      </c>
      <c r="O50" s="12">
        <v>72.89500000000001</v>
      </c>
      <c r="P50" s="11">
        <f t="shared" si="7"/>
        <v>12.962557477556384</v>
      </c>
      <c r="Q50" s="4">
        <v>-60237.635999999999</v>
      </c>
      <c r="R50" s="4">
        <v>667212.83600000001</v>
      </c>
      <c r="S50" s="4">
        <v>371824.38799999998</v>
      </c>
      <c r="T50" s="4">
        <v>241135.98</v>
      </c>
      <c r="U50" s="4">
        <v>0</v>
      </c>
      <c r="V50" s="4">
        <v>1039037.224</v>
      </c>
      <c r="W50" s="4">
        <v>978799.58799999999</v>
      </c>
      <c r="X50" s="4">
        <f t="shared" si="2"/>
        <v>1755.1304459459461</v>
      </c>
      <c r="Y50" s="4">
        <f t="shared" si="3"/>
        <v>1347.8061554054054</v>
      </c>
      <c r="Z50" s="4">
        <f t="shared" si="4"/>
        <v>1246.0533918918918</v>
      </c>
      <c r="AA50" s="4">
        <f t="shared" si="5"/>
        <v>1127.0487094594596</v>
      </c>
      <c r="AB50" s="4"/>
    </row>
    <row r="51" spans="1:28">
      <c r="A51" t="s">
        <v>249</v>
      </c>
      <c r="B51" s="8" t="s">
        <v>73</v>
      </c>
      <c r="C51" s="9" t="s">
        <v>74</v>
      </c>
      <c r="D51">
        <v>559</v>
      </c>
      <c r="E51" s="12">
        <v>1</v>
      </c>
      <c r="F51" s="12">
        <v>0</v>
      </c>
      <c r="G51" s="12">
        <v>42.06</v>
      </c>
      <c r="H51" s="12">
        <v>1</v>
      </c>
      <c r="I51" s="12">
        <v>4.38</v>
      </c>
      <c r="J51" s="12">
        <v>44.31</v>
      </c>
      <c r="K51" s="12">
        <v>4.13</v>
      </c>
      <c r="L51" s="12">
        <v>48.440000000000005</v>
      </c>
      <c r="M51" s="10">
        <f t="shared" si="6"/>
        <v>0.91473988439306353</v>
      </c>
      <c r="N51" s="12">
        <v>12.97</v>
      </c>
      <c r="O51" s="12">
        <v>61.410000000000004</v>
      </c>
      <c r="P51" s="11">
        <f t="shared" si="7"/>
        <v>12.981885740826753</v>
      </c>
      <c r="Q51" s="4">
        <v>-66672.476999999999</v>
      </c>
      <c r="R51" s="4">
        <v>787290.40099999995</v>
      </c>
      <c r="S51" s="4">
        <v>314509.84000000003</v>
      </c>
      <c r="T51" s="4">
        <v>129251.236</v>
      </c>
      <c r="U51" s="4">
        <v>0</v>
      </c>
      <c r="V51" s="4">
        <v>1101800.2409999999</v>
      </c>
      <c r="W51" s="4">
        <v>1035127.764</v>
      </c>
      <c r="X51" s="4">
        <f t="shared" si="2"/>
        <v>1971.0201091234346</v>
      </c>
      <c r="Y51" s="4">
        <f t="shared" si="3"/>
        <v>1739.801440071556</v>
      </c>
      <c r="Z51" s="4">
        <f t="shared" si="4"/>
        <v>1620.5304615384614</v>
      </c>
      <c r="AA51" s="4">
        <f t="shared" si="5"/>
        <v>1408.3906994633273</v>
      </c>
      <c r="AB51" s="4"/>
    </row>
    <row r="52" spans="1:28">
      <c r="A52" t="s">
        <v>248</v>
      </c>
      <c r="B52" s="8" t="s">
        <v>75</v>
      </c>
      <c r="C52" s="9" t="s">
        <v>76</v>
      </c>
      <c r="D52">
        <v>409</v>
      </c>
      <c r="E52" s="12">
        <v>1</v>
      </c>
      <c r="F52" s="12">
        <v>1.24</v>
      </c>
      <c r="G52" s="12">
        <v>32.700000000000003</v>
      </c>
      <c r="H52" s="12">
        <v>6.09</v>
      </c>
      <c r="I52" s="12">
        <v>3.01</v>
      </c>
      <c r="J52" s="12">
        <v>36.630000000000003</v>
      </c>
      <c r="K52" s="12">
        <v>7.41</v>
      </c>
      <c r="L52" s="12">
        <v>44.04</v>
      </c>
      <c r="M52" s="10">
        <f t="shared" si="6"/>
        <v>0.83174386920980936</v>
      </c>
      <c r="N52" s="12">
        <v>15.43</v>
      </c>
      <c r="O52" s="12">
        <v>59.470000000000006</v>
      </c>
      <c r="P52" s="11">
        <f t="shared" si="7"/>
        <v>10.543954627481307</v>
      </c>
      <c r="Q52" s="4">
        <v>-666.221</v>
      </c>
      <c r="R52" s="4">
        <v>508128.23</v>
      </c>
      <c r="S52" s="4">
        <v>220031.07399999999</v>
      </c>
      <c r="T52" s="4">
        <v>150880.296</v>
      </c>
      <c r="U52" s="4">
        <v>0</v>
      </c>
      <c r="V52" s="4">
        <v>728159.304</v>
      </c>
      <c r="W52" s="4">
        <v>727493.08299999998</v>
      </c>
      <c r="X52" s="4">
        <f t="shared" si="2"/>
        <v>1780.3405965770171</v>
      </c>
      <c r="Y52" s="4">
        <f t="shared" si="3"/>
        <v>1411.4401173594133</v>
      </c>
      <c r="Z52" s="4">
        <f t="shared" si="4"/>
        <v>1409.8112151589241</v>
      </c>
      <c r="AA52" s="4">
        <f t="shared" si="5"/>
        <v>1242.3673105134474</v>
      </c>
      <c r="AB52" s="4"/>
    </row>
    <row r="53" spans="1:28">
      <c r="A53" t="s">
        <v>248</v>
      </c>
      <c r="B53" s="8" t="s">
        <v>75</v>
      </c>
      <c r="C53" s="9" t="s">
        <v>77</v>
      </c>
      <c r="D53">
        <v>451</v>
      </c>
      <c r="E53" s="12">
        <v>1</v>
      </c>
      <c r="F53" s="12">
        <v>1</v>
      </c>
      <c r="G53" s="12">
        <v>34.229999999999997</v>
      </c>
      <c r="H53" s="12">
        <v>3.3</v>
      </c>
      <c r="I53" s="12">
        <v>0.5</v>
      </c>
      <c r="J53" s="12">
        <v>35.24</v>
      </c>
      <c r="K53" s="12">
        <v>4.79</v>
      </c>
      <c r="L53" s="12">
        <v>40.029999999999994</v>
      </c>
      <c r="M53" s="10">
        <f t="shared" si="6"/>
        <v>0.8803397451911068</v>
      </c>
      <c r="N53" s="12">
        <v>19.82</v>
      </c>
      <c r="O53" s="12">
        <v>59.85</v>
      </c>
      <c r="P53" s="11">
        <f t="shared" si="7"/>
        <v>12.017053024247272</v>
      </c>
      <c r="Q53" s="4">
        <v>-12490.205</v>
      </c>
      <c r="R53" s="4">
        <v>530586.67700000003</v>
      </c>
      <c r="S53" s="4">
        <v>223567.52799999999</v>
      </c>
      <c r="T53" s="4">
        <v>146269.83600000001</v>
      </c>
      <c r="U53" s="4">
        <v>0</v>
      </c>
      <c r="V53" s="4">
        <v>754154.20499999996</v>
      </c>
      <c r="W53" s="4">
        <v>741664</v>
      </c>
      <c r="X53" s="4">
        <f t="shared" si="2"/>
        <v>1672.1822727272727</v>
      </c>
      <c r="Y53" s="4">
        <f t="shared" si="3"/>
        <v>1347.8589113082039</v>
      </c>
      <c r="Z53" s="4">
        <f t="shared" si="4"/>
        <v>1320.16444345898</v>
      </c>
      <c r="AA53" s="4">
        <f t="shared" si="5"/>
        <v>1176.4671330376941</v>
      </c>
      <c r="AB53" s="4"/>
    </row>
    <row r="54" spans="1:28">
      <c r="A54" t="s">
        <v>249</v>
      </c>
      <c r="B54" s="8" t="s">
        <v>75</v>
      </c>
      <c r="C54" s="9" t="s">
        <v>78</v>
      </c>
      <c r="D54">
        <v>519</v>
      </c>
      <c r="E54" s="12">
        <v>1</v>
      </c>
      <c r="F54" s="12">
        <v>1</v>
      </c>
      <c r="G54" s="12">
        <v>39.520000000000003</v>
      </c>
      <c r="H54" s="12">
        <v>5</v>
      </c>
      <c r="I54" s="12">
        <v>0</v>
      </c>
      <c r="J54" s="12">
        <v>45.52</v>
      </c>
      <c r="K54" s="12">
        <v>1</v>
      </c>
      <c r="L54" s="12">
        <v>46.52</v>
      </c>
      <c r="M54" s="10">
        <f t="shared" si="6"/>
        <v>0.9785038693035254</v>
      </c>
      <c r="N54" s="12">
        <v>15.78</v>
      </c>
      <c r="O54" s="12">
        <v>62.300000000000004</v>
      </c>
      <c r="P54" s="11">
        <f t="shared" si="7"/>
        <v>11.657681940700808</v>
      </c>
      <c r="Q54" s="4">
        <v>-9202.9789999999994</v>
      </c>
      <c r="R54" s="4">
        <v>603589.25300000003</v>
      </c>
      <c r="S54" s="4">
        <v>252824.345</v>
      </c>
      <c r="T54" s="4">
        <v>158253.72</v>
      </c>
      <c r="U54" s="4">
        <v>0</v>
      </c>
      <c r="V54" s="4">
        <v>856413.598</v>
      </c>
      <c r="W54" s="4">
        <v>847210.61899999995</v>
      </c>
      <c r="X54" s="4">
        <f t="shared" si="2"/>
        <v>1650.1225394990365</v>
      </c>
      <c r="Y54" s="4">
        <f t="shared" si="3"/>
        <v>1345.2020770712909</v>
      </c>
      <c r="Z54" s="4">
        <f t="shared" si="4"/>
        <v>1327.4699402697495</v>
      </c>
      <c r="AA54" s="4">
        <f t="shared" si="5"/>
        <v>1162.9850732177265</v>
      </c>
      <c r="AB54" s="4"/>
    </row>
    <row r="55" spans="1:28">
      <c r="A55" t="s">
        <v>249</v>
      </c>
      <c r="B55" s="8" t="s">
        <v>75</v>
      </c>
      <c r="C55" s="9" t="s">
        <v>79</v>
      </c>
      <c r="D55">
        <v>588</v>
      </c>
      <c r="E55" s="12">
        <v>1</v>
      </c>
      <c r="F55" s="12">
        <v>0</v>
      </c>
      <c r="G55" s="12">
        <v>41.1</v>
      </c>
      <c r="H55" s="12">
        <v>2</v>
      </c>
      <c r="I55" s="12">
        <v>3.01</v>
      </c>
      <c r="J55" s="12">
        <v>45.57</v>
      </c>
      <c r="K55" s="12">
        <v>1.54</v>
      </c>
      <c r="L55" s="12">
        <v>47.11</v>
      </c>
      <c r="M55" s="10">
        <f t="shared" si="6"/>
        <v>0.96731054977711739</v>
      </c>
      <c r="N55" s="12">
        <v>27.11</v>
      </c>
      <c r="O55" s="12">
        <v>74.22</v>
      </c>
      <c r="P55" s="11">
        <f t="shared" si="7"/>
        <v>13.642691415313225</v>
      </c>
      <c r="Q55" s="4">
        <v>-7898.0889999999999</v>
      </c>
      <c r="R55" s="4">
        <v>610904.72199999995</v>
      </c>
      <c r="S55" s="4">
        <v>275932.55300000001</v>
      </c>
      <c r="T55" s="4">
        <v>179028.552</v>
      </c>
      <c r="U55" s="4">
        <v>0</v>
      </c>
      <c r="V55" s="4">
        <v>886837.27500000002</v>
      </c>
      <c r="W55" s="4">
        <v>878939.18599999999</v>
      </c>
      <c r="X55" s="4">
        <f t="shared" si="2"/>
        <v>1508.2266581632653</v>
      </c>
      <c r="Y55" s="4">
        <f t="shared" si="3"/>
        <v>1203.756331632653</v>
      </c>
      <c r="Z55" s="4">
        <f t="shared" si="4"/>
        <v>1190.3242074829932</v>
      </c>
      <c r="AA55" s="4">
        <f t="shared" si="5"/>
        <v>1038.9536088435373</v>
      </c>
      <c r="AB55" s="4"/>
    </row>
    <row r="56" spans="1:28">
      <c r="A56" t="s">
        <v>247</v>
      </c>
      <c r="B56" s="8" t="s">
        <v>75</v>
      </c>
      <c r="C56" s="9" t="s">
        <v>80</v>
      </c>
      <c r="D56">
        <v>301</v>
      </c>
      <c r="E56" s="12">
        <v>1</v>
      </c>
      <c r="F56" s="12">
        <v>1</v>
      </c>
      <c r="G56" s="12">
        <v>23.66</v>
      </c>
      <c r="H56" s="12">
        <v>1</v>
      </c>
      <c r="I56" s="12">
        <v>3.5</v>
      </c>
      <c r="J56" s="12">
        <v>28.21</v>
      </c>
      <c r="K56" s="12">
        <v>1.95</v>
      </c>
      <c r="L56" s="12">
        <v>30.16</v>
      </c>
      <c r="M56" s="10">
        <f t="shared" si="6"/>
        <v>0.93534482758620696</v>
      </c>
      <c r="N56" s="12">
        <v>25.2</v>
      </c>
      <c r="O56" s="12">
        <v>55.36</v>
      </c>
      <c r="P56" s="11">
        <f t="shared" si="7"/>
        <v>12.206001622060016</v>
      </c>
      <c r="Q56" s="4">
        <v>-13741.459000000001</v>
      </c>
      <c r="R56" s="4">
        <v>459575.39399999997</v>
      </c>
      <c r="S56" s="4">
        <v>194869.58300000001</v>
      </c>
      <c r="T56" s="4">
        <v>133543.236</v>
      </c>
      <c r="U56" s="4">
        <v>0</v>
      </c>
      <c r="V56" s="4">
        <v>654444.97699999996</v>
      </c>
      <c r="W56" s="4">
        <v>640703.51800000004</v>
      </c>
      <c r="X56" s="4">
        <f t="shared" si="2"/>
        <v>2174.2358039867108</v>
      </c>
      <c r="Y56" s="4">
        <f t="shared" si="3"/>
        <v>1730.5705681063121</v>
      </c>
      <c r="Z56" s="4">
        <f t="shared" si="4"/>
        <v>1684.9178803986711</v>
      </c>
      <c r="AA56" s="4">
        <f t="shared" si="5"/>
        <v>1526.8285514950164</v>
      </c>
      <c r="AB56" s="4"/>
    </row>
    <row r="57" spans="1:28">
      <c r="A57" t="s">
        <v>244</v>
      </c>
      <c r="B57" s="8" t="s">
        <v>75</v>
      </c>
      <c r="C57" s="9" t="s">
        <v>81</v>
      </c>
      <c r="D57">
        <v>53</v>
      </c>
      <c r="E57" s="12">
        <v>0.5</v>
      </c>
      <c r="F57" s="12">
        <v>0.5</v>
      </c>
      <c r="G57" s="12">
        <v>5.63</v>
      </c>
      <c r="H57" s="12">
        <v>0</v>
      </c>
      <c r="I57" s="12">
        <v>0</v>
      </c>
      <c r="J57" s="12">
        <v>5.9</v>
      </c>
      <c r="K57" s="12">
        <v>0.73</v>
      </c>
      <c r="L57" s="12">
        <v>6.63</v>
      </c>
      <c r="M57" s="10">
        <f t="shared" si="6"/>
        <v>0.88989441930618407</v>
      </c>
      <c r="N57" s="12">
        <v>2.7</v>
      </c>
      <c r="O57" s="12">
        <v>9.3300000000000018</v>
      </c>
      <c r="P57" s="11">
        <f t="shared" si="7"/>
        <v>9.4138543516873892</v>
      </c>
      <c r="Q57" s="4">
        <v>-1066</v>
      </c>
      <c r="R57" s="4">
        <v>94104.479000000007</v>
      </c>
      <c r="S57" s="4">
        <v>98030.066000000006</v>
      </c>
      <c r="T57" s="4">
        <v>62002.296000000002</v>
      </c>
      <c r="U57" s="4">
        <v>5875.7749999999996</v>
      </c>
      <c r="V57" s="4">
        <v>192134.54500000001</v>
      </c>
      <c r="W57" s="4">
        <v>191068.54500000001</v>
      </c>
      <c r="X57" s="4">
        <f t="shared" si="2"/>
        <v>3625.1800943396229</v>
      </c>
      <c r="Y57" s="4">
        <f t="shared" si="3"/>
        <v>2344.461773584906</v>
      </c>
      <c r="Z57" s="4">
        <f t="shared" si="4"/>
        <v>2324.348566037736</v>
      </c>
      <c r="AA57" s="4">
        <f t="shared" si="5"/>
        <v>1775.5562075471698</v>
      </c>
      <c r="AB57" s="4"/>
    </row>
    <row r="58" spans="1:28">
      <c r="A58" t="s">
        <v>249</v>
      </c>
      <c r="B58" s="8" t="s">
        <v>82</v>
      </c>
      <c r="C58" s="9" t="s">
        <v>83</v>
      </c>
      <c r="D58">
        <v>506</v>
      </c>
      <c r="E58" s="12">
        <v>1</v>
      </c>
      <c r="F58" s="12">
        <v>1</v>
      </c>
      <c r="G58" s="12">
        <v>42.67</v>
      </c>
      <c r="H58" s="12">
        <v>5.84</v>
      </c>
      <c r="I58" s="12">
        <v>2.23</v>
      </c>
      <c r="J58" s="12">
        <v>47.39</v>
      </c>
      <c r="K58" s="12">
        <v>5.35</v>
      </c>
      <c r="L58" s="12">
        <v>52.74</v>
      </c>
      <c r="M58" s="10">
        <f t="shared" si="6"/>
        <v>0.89855896852483885</v>
      </c>
      <c r="N58" s="12">
        <v>22.89</v>
      </c>
      <c r="O58" s="12">
        <v>75.63</v>
      </c>
      <c r="P58" s="11">
        <f t="shared" si="7"/>
        <v>10.430839002267573</v>
      </c>
      <c r="Q58" s="4">
        <v>-44709.593999999997</v>
      </c>
      <c r="R58" s="4">
        <v>602551.07700000005</v>
      </c>
      <c r="S58" s="4">
        <v>330053.424</v>
      </c>
      <c r="T58" s="4">
        <v>4602.0959999999995</v>
      </c>
      <c r="U58" s="4">
        <v>0</v>
      </c>
      <c r="V58" s="4">
        <v>932604.50100000005</v>
      </c>
      <c r="W58" s="4">
        <v>887894.90700000001</v>
      </c>
      <c r="X58" s="4">
        <f t="shared" si="2"/>
        <v>1843.0918992094862</v>
      </c>
      <c r="Y58" s="4">
        <f t="shared" si="3"/>
        <v>1833.9968478260871</v>
      </c>
      <c r="Z58" s="4">
        <f t="shared" si="4"/>
        <v>1745.637966403162</v>
      </c>
      <c r="AA58" s="4">
        <f t="shared" si="5"/>
        <v>1190.81240513834</v>
      </c>
      <c r="AB58" s="4"/>
    </row>
    <row r="59" spans="1:28">
      <c r="A59" t="s">
        <v>250</v>
      </c>
      <c r="B59" s="8" t="s">
        <v>82</v>
      </c>
      <c r="C59" s="9" t="s">
        <v>84</v>
      </c>
      <c r="D59">
        <v>714</v>
      </c>
      <c r="E59" s="12">
        <v>1</v>
      </c>
      <c r="F59" s="12">
        <v>3</v>
      </c>
      <c r="G59" s="12">
        <v>63.39</v>
      </c>
      <c r="H59" s="12">
        <v>8.41</v>
      </c>
      <c r="I59" s="12">
        <v>9.49</v>
      </c>
      <c r="J59" s="12">
        <v>59.31</v>
      </c>
      <c r="K59" s="12">
        <v>25.98</v>
      </c>
      <c r="L59" s="12">
        <v>85.289999999999992</v>
      </c>
      <c r="M59" s="10">
        <f t="shared" si="6"/>
        <v>0.69539219134716856</v>
      </c>
      <c r="N59" s="12">
        <v>34.869999999999997</v>
      </c>
      <c r="O59" s="12">
        <v>120.16</v>
      </c>
      <c r="P59" s="11">
        <f t="shared" si="7"/>
        <v>9.9442896935933156</v>
      </c>
      <c r="Q59" s="4">
        <v>-39552.434999999998</v>
      </c>
      <c r="R59" s="4">
        <v>929977.31200000003</v>
      </c>
      <c r="S59" s="4">
        <v>350525.78899999999</v>
      </c>
      <c r="T59" s="4">
        <v>204551.28</v>
      </c>
      <c r="U59" s="4">
        <v>0</v>
      </c>
      <c r="V59" s="4">
        <v>1280503.101</v>
      </c>
      <c r="W59" s="4">
        <v>1240950.666</v>
      </c>
      <c r="X59" s="4">
        <f t="shared" si="2"/>
        <v>1793.4217100840337</v>
      </c>
      <c r="Y59" s="4">
        <f t="shared" si="3"/>
        <v>1506.9353235294118</v>
      </c>
      <c r="Z59" s="4">
        <f t="shared" si="4"/>
        <v>1451.539756302521</v>
      </c>
      <c r="AA59" s="4">
        <f t="shared" si="5"/>
        <v>1302.4892324929972</v>
      </c>
      <c r="AB59" s="4"/>
    </row>
    <row r="60" spans="1:28">
      <c r="A60" t="s">
        <v>248</v>
      </c>
      <c r="B60" s="8" t="s">
        <v>82</v>
      </c>
      <c r="C60" s="9" t="s">
        <v>85</v>
      </c>
      <c r="D60">
        <v>411</v>
      </c>
      <c r="E60" s="12">
        <v>1</v>
      </c>
      <c r="F60" s="12">
        <v>1</v>
      </c>
      <c r="G60" s="12">
        <v>38.409999999999997</v>
      </c>
      <c r="H60" s="12">
        <v>7.1</v>
      </c>
      <c r="I60" s="12">
        <v>4.84</v>
      </c>
      <c r="J60" s="12">
        <v>45.86</v>
      </c>
      <c r="K60" s="12">
        <v>6.49</v>
      </c>
      <c r="L60" s="12">
        <v>52.349999999999994</v>
      </c>
      <c r="M60" s="10">
        <f t="shared" si="6"/>
        <v>0.87602674307545381</v>
      </c>
      <c r="N60" s="12">
        <v>18.79</v>
      </c>
      <c r="O60" s="12">
        <v>71.14</v>
      </c>
      <c r="P60" s="11">
        <f t="shared" si="7"/>
        <v>9.0309822017139094</v>
      </c>
      <c r="Q60" s="4">
        <v>-45304.446000000004</v>
      </c>
      <c r="R60" s="4">
        <v>584015.44900000002</v>
      </c>
      <c r="S60" s="4">
        <v>234654.394</v>
      </c>
      <c r="T60" s="4">
        <v>133479.24</v>
      </c>
      <c r="U60" s="4">
        <v>0</v>
      </c>
      <c r="V60" s="4">
        <v>818669.84299999999</v>
      </c>
      <c r="W60" s="4">
        <v>773365.397</v>
      </c>
      <c r="X60" s="4">
        <f t="shared" si="2"/>
        <v>1991.8974282238444</v>
      </c>
      <c r="Y60" s="4">
        <f t="shared" si="3"/>
        <v>1667.1304209245743</v>
      </c>
      <c r="Z60" s="4">
        <f t="shared" si="4"/>
        <v>1556.9006253041362</v>
      </c>
      <c r="AA60" s="4">
        <f t="shared" si="5"/>
        <v>1420.9621630170316</v>
      </c>
      <c r="AB60" s="4"/>
    </row>
    <row r="61" spans="1:28">
      <c r="A61" t="s">
        <v>248</v>
      </c>
      <c r="B61" s="8" t="s">
        <v>82</v>
      </c>
      <c r="C61" s="9" t="s">
        <v>86</v>
      </c>
      <c r="D61">
        <v>491</v>
      </c>
      <c r="E61" s="12">
        <v>1</v>
      </c>
      <c r="F61" s="12">
        <v>1.05</v>
      </c>
      <c r="G61" s="12">
        <v>37.11</v>
      </c>
      <c r="H61" s="12">
        <v>5.62</v>
      </c>
      <c r="I61" s="12">
        <v>10.92</v>
      </c>
      <c r="J61" s="12">
        <v>47.07</v>
      </c>
      <c r="K61" s="12">
        <v>8.6300000000000008</v>
      </c>
      <c r="L61" s="12">
        <v>55.699999999999996</v>
      </c>
      <c r="M61" s="10">
        <f t="shared" si="6"/>
        <v>0.84506283662477566</v>
      </c>
      <c r="N61" s="12">
        <v>20.93</v>
      </c>
      <c r="O61" s="12">
        <v>76.63</v>
      </c>
      <c r="P61" s="11">
        <f t="shared" si="7"/>
        <v>11.490755909197286</v>
      </c>
      <c r="Q61" s="4">
        <v>-60153.697</v>
      </c>
      <c r="R61" s="4">
        <v>676272.86899999995</v>
      </c>
      <c r="S61" s="4">
        <v>429296.22100000002</v>
      </c>
      <c r="T61" s="4">
        <v>291451.7</v>
      </c>
      <c r="U61" s="4">
        <v>0</v>
      </c>
      <c r="V61" s="4">
        <v>1105569.0900000001</v>
      </c>
      <c r="W61" s="4">
        <v>1045415.393</v>
      </c>
      <c r="X61" s="4">
        <f t="shared" si="2"/>
        <v>2251.6682077393075</v>
      </c>
      <c r="Y61" s="4">
        <f t="shared" si="3"/>
        <v>1658.0802240325868</v>
      </c>
      <c r="Z61" s="4">
        <f t="shared" si="4"/>
        <v>1535.5676028513237</v>
      </c>
      <c r="AA61" s="4">
        <f t="shared" si="5"/>
        <v>1377.3378187372707</v>
      </c>
      <c r="AB61" s="4"/>
    </row>
    <row r="62" spans="1:28">
      <c r="A62" t="s">
        <v>249</v>
      </c>
      <c r="B62" s="8" t="s">
        <v>82</v>
      </c>
      <c r="C62" s="9" t="s">
        <v>87</v>
      </c>
      <c r="D62">
        <v>575</v>
      </c>
      <c r="E62" s="12">
        <v>2</v>
      </c>
      <c r="F62" s="12">
        <v>1</v>
      </c>
      <c r="G62" s="12">
        <v>49.51</v>
      </c>
      <c r="H62" s="12">
        <v>6.2</v>
      </c>
      <c r="I62" s="12">
        <v>9.92</v>
      </c>
      <c r="J62" s="12">
        <v>50.96</v>
      </c>
      <c r="K62" s="12">
        <v>17.670000000000002</v>
      </c>
      <c r="L62" s="12">
        <v>68.63</v>
      </c>
      <c r="M62" s="10">
        <f t="shared" si="6"/>
        <v>0.7425324202243917</v>
      </c>
      <c r="N62" s="12">
        <v>17.3</v>
      </c>
      <c r="O62" s="12">
        <v>85.929999999999993</v>
      </c>
      <c r="P62" s="11">
        <f t="shared" si="7"/>
        <v>10.321306767187219</v>
      </c>
      <c r="Q62" s="4">
        <v>-2109.65</v>
      </c>
      <c r="R62" s="4">
        <v>668491.36199999996</v>
      </c>
      <c r="S62" s="4">
        <v>259602.41099999999</v>
      </c>
      <c r="T62" s="4">
        <v>140785.416</v>
      </c>
      <c r="U62" s="4">
        <v>0</v>
      </c>
      <c r="V62" s="4">
        <v>928093.77300000004</v>
      </c>
      <c r="W62" s="4">
        <v>925984.12300000002</v>
      </c>
      <c r="X62" s="4">
        <f t="shared" si="2"/>
        <v>1614.0761269565219</v>
      </c>
      <c r="Y62" s="4">
        <f t="shared" si="3"/>
        <v>1369.2319252173913</v>
      </c>
      <c r="Z62" s="4">
        <f t="shared" si="4"/>
        <v>1365.5629686956522</v>
      </c>
      <c r="AA62" s="4">
        <f t="shared" si="5"/>
        <v>1162.5936730434782</v>
      </c>
      <c r="AB62" s="4"/>
    </row>
    <row r="63" spans="1:28">
      <c r="A63" t="s">
        <v>248</v>
      </c>
      <c r="B63" s="8" t="s">
        <v>82</v>
      </c>
      <c r="C63" s="9" t="s">
        <v>88</v>
      </c>
      <c r="D63">
        <v>426</v>
      </c>
      <c r="E63" s="12">
        <v>1</v>
      </c>
      <c r="F63" s="12">
        <v>2.02</v>
      </c>
      <c r="G63" s="12">
        <v>31.5</v>
      </c>
      <c r="H63" s="12">
        <v>8.94</v>
      </c>
      <c r="I63" s="12">
        <v>4.66</v>
      </c>
      <c r="J63" s="12">
        <v>35.39</v>
      </c>
      <c r="K63" s="12">
        <v>12.73</v>
      </c>
      <c r="L63" s="12">
        <v>48.120000000000005</v>
      </c>
      <c r="M63" s="10">
        <f t="shared" si="6"/>
        <v>0.7354530340814629</v>
      </c>
      <c r="N63" s="12">
        <v>21.9</v>
      </c>
      <c r="O63" s="12">
        <v>70.02000000000001</v>
      </c>
      <c r="P63" s="11">
        <f t="shared" si="7"/>
        <v>10.53412462908012</v>
      </c>
      <c r="Q63" s="4">
        <v>-39282.417000000001</v>
      </c>
      <c r="R63" s="4">
        <v>582401.40399999998</v>
      </c>
      <c r="S63" s="4">
        <v>277079.288</v>
      </c>
      <c r="T63" s="4">
        <v>146310.79199999999</v>
      </c>
      <c r="U63" s="4">
        <v>0</v>
      </c>
      <c r="V63" s="4">
        <v>859480.69200000004</v>
      </c>
      <c r="W63" s="4">
        <v>820198.27500000002</v>
      </c>
      <c r="X63" s="4">
        <f t="shared" si="2"/>
        <v>2017.560309859155</v>
      </c>
      <c r="Y63" s="4">
        <f t="shared" si="3"/>
        <v>1674.1077464788732</v>
      </c>
      <c r="Z63" s="4">
        <f t="shared" si="4"/>
        <v>1581.8955000000001</v>
      </c>
      <c r="AA63" s="4">
        <f t="shared" si="5"/>
        <v>1367.1394460093895</v>
      </c>
      <c r="AB63" s="4"/>
    </row>
    <row r="64" spans="1:28">
      <c r="A64" t="s">
        <v>246</v>
      </c>
      <c r="B64" s="8" t="s">
        <v>82</v>
      </c>
      <c r="C64" s="9" t="s">
        <v>89</v>
      </c>
      <c r="D64">
        <v>215</v>
      </c>
      <c r="E64" s="12">
        <v>1</v>
      </c>
      <c r="F64" s="12">
        <v>1</v>
      </c>
      <c r="G64" s="12">
        <v>16.66</v>
      </c>
      <c r="H64" s="12">
        <v>3</v>
      </c>
      <c r="I64" s="12">
        <v>1</v>
      </c>
      <c r="J64" s="12">
        <v>16.350000000000001</v>
      </c>
      <c r="K64" s="12">
        <v>6.31</v>
      </c>
      <c r="L64" s="12">
        <v>22.66</v>
      </c>
      <c r="M64" s="10">
        <f t="shared" si="6"/>
        <v>0.7215357458075905</v>
      </c>
      <c r="N64" s="12">
        <v>11.5</v>
      </c>
      <c r="O64" s="12">
        <v>34.159999999999997</v>
      </c>
      <c r="P64" s="11">
        <f t="shared" si="7"/>
        <v>10.935910478128179</v>
      </c>
      <c r="Q64" s="4">
        <v>-281.125</v>
      </c>
      <c r="R64" s="4">
        <v>256213.52900000001</v>
      </c>
      <c r="S64" s="4">
        <v>107992.276</v>
      </c>
      <c r="T64" s="4">
        <v>65761.703999999998</v>
      </c>
      <c r="U64" s="4">
        <v>0</v>
      </c>
      <c r="V64" s="4">
        <v>364205.80499999999</v>
      </c>
      <c r="W64" s="4">
        <v>363924.68</v>
      </c>
      <c r="X64" s="4">
        <f t="shared" si="2"/>
        <v>1693.9804883720931</v>
      </c>
      <c r="Y64" s="4">
        <f t="shared" si="3"/>
        <v>1388.1120976744187</v>
      </c>
      <c r="Z64" s="4">
        <f t="shared" si="4"/>
        <v>1386.8045395348838</v>
      </c>
      <c r="AA64" s="4">
        <f t="shared" si="5"/>
        <v>1191.6908325581396</v>
      </c>
      <c r="AB64" s="4"/>
    </row>
    <row r="65" spans="1:28">
      <c r="A65" t="s">
        <v>250</v>
      </c>
      <c r="B65" s="8" t="s">
        <v>82</v>
      </c>
      <c r="C65" s="9" t="s">
        <v>90</v>
      </c>
      <c r="D65">
        <v>717</v>
      </c>
      <c r="E65" s="12">
        <v>1</v>
      </c>
      <c r="F65" s="12">
        <v>2</v>
      </c>
      <c r="G65" s="12">
        <v>61.12</v>
      </c>
      <c r="H65" s="12">
        <v>8.41</v>
      </c>
      <c r="I65" s="12">
        <v>5.93</v>
      </c>
      <c r="J65" s="12">
        <v>60.52</v>
      </c>
      <c r="K65" s="12">
        <v>17.940000000000001</v>
      </c>
      <c r="L65" s="12">
        <v>78.460000000000008</v>
      </c>
      <c r="M65" s="10">
        <f t="shared" si="6"/>
        <v>0.77134845781289829</v>
      </c>
      <c r="N65" s="12">
        <v>30.42</v>
      </c>
      <c r="O65" s="12">
        <v>108.88000000000001</v>
      </c>
      <c r="P65" s="11">
        <f t="shared" si="7"/>
        <v>10.312095498346038</v>
      </c>
      <c r="Q65" s="4">
        <v>-37729.756000000001</v>
      </c>
      <c r="R65" s="4">
        <v>833533.47900000005</v>
      </c>
      <c r="S65" s="4">
        <v>411923.61800000002</v>
      </c>
      <c r="T65" s="4">
        <v>262988.37599999999</v>
      </c>
      <c r="U65" s="4">
        <v>0</v>
      </c>
      <c r="V65" s="4">
        <v>1245457.0970000001</v>
      </c>
      <c r="W65" s="4">
        <v>1207727.341</v>
      </c>
      <c r="X65" s="4">
        <f t="shared" si="2"/>
        <v>1737.0391868898189</v>
      </c>
      <c r="Y65" s="4">
        <f t="shared" si="3"/>
        <v>1370.2492622036264</v>
      </c>
      <c r="Z65" s="4">
        <f t="shared" si="4"/>
        <v>1317.6275662482567</v>
      </c>
      <c r="AA65" s="4">
        <f t="shared" si="5"/>
        <v>1162.5292594142261</v>
      </c>
      <c r="AB65" s="4"/>
    </row>
    <row r="66" spans="1:28">
      <c r="A66" t="s">
        <v>245</v>
      </c>
      <c r="B66" s="8" t="s">
        <v>91</v>
      </c>
      <c r="C66" s="9" t="s">
        <v>92</v>
      </c>
      <c r="D66">
        <v>153</v>
      </c>
      <c r="E66" s="12">
        <v>1</v>
      </c>
      <c r="F66" s="12">
        <v>0</v>
      </c>
      <c r="G66" s="12">
        <v>15.49</v>
      </c>
      <c r="H66" s="12">
        <v>2</v>
      </c>
      <c r="I66" s="12">
        <v>0</v>
      </c>
      <c r="J66" s="12">
        <v>13.99</v>
      </c>
      <c r="K66" s="12">
        <v>4.5</v>
      </c>
      <c r="L66" s="12">
        <v>18.490000000000002</v>
      </c>
      <c r="M66" s="10">
        <f t="shared" si="6"/>
        <v>0.75662520281233092</v>
      </c>
      <c r="N66" s="12">
        <v>9.18</v>
      </c>
      <c r="O66" s="12">
        <v>27.67</v>
      </c>
      <c r="P66" s="11">
        <f t="shared" si="7"/>
        <v>8.7478559176672377</v>
      </c>
      <c r="Q66" s="4">
        <v>-20082.813160000002</v>
      </c>
      <c r="R66" s="4">
        <v>166349.81234</v>
      </c>
      <c r="S66" s="4">
        <v>176056.34756000002</v>
      </c>
      <c r="T66" s="4">
        <v>114298.59372</v>
      </c>
      <c r="U66" s="4">
        <v>0</v>
      </c>
      <c r="V66" s="4">
        <v>342406.15990000003</v>
      </c>
      <c r="W66" s="4">
        <v>322323.34674000001</v>
      </c>
      <c r="X66" s="4">
        <f t="shared" si="2"/>
        <v>2237.9487575163403</v>
      </c>
      <c r="Y66" s="4">
        <f t="shared" si="3"/>
        <v>1490.8991253594772</v>
      </c>
      <c r="Z66" s="4">
        <f t="shared" si="4"/>
        <v>1359.638908627451</v>
      </c>
      <c r="AA66" s="4">
        <f t="shared" si="5"/>
        <v>1087.2536754248367</v>
      </c>
      <c r="AB66" s="4"/>
    </row>
    <row r="67" spans="1:28">
      <c r="A67" t="s">
        <v>244</v>
      </c>
      <c r="B67" s="8" t="s">
        <v>91</v>
      </c>
      <c r="C67" s="9" t="s">
        <v>93</v>
      </c>
      <c r="D67">
        <v>100</v>
      </c>
      <c r="E67" s="12">
        <v>0.5</v>
      </c>
      <c r="F67" s="12">
        <v>0.5</v>
      </c>
      <c r="G67" s="12">
        <v>8.9</v>
      </c>
      <c r="H67" s="12">
        <v>1</v>
      </c>
      <c r="I67" s="12">
        <v>0</v>
      </c>
      <c r="J67" s="12">
        <v>9.9</v>
      </c>
      <c r="K67" s="12">
        <v>1</v>
      </c>
      <c r="L67" s="12">
        <v>10.9</v>
      </c>
      <c r="M67" s="10">
        <f t="shared" si="6"/>
        <v>0.90825688073394495</v>
      </c>
      <c r="N67" s="12">
        <v>6.85</v>
      </c>
      <c r="O67" s="12">
        <v>17.75</v>
      </c>
      <c r="P67" s="11">
        <f t="shared" si="7"/>
        <v>10.1010101010101</v>
      </c>
      <c r="Q67" s="4">
        <v>-34563.794596000007</v>
      </c>
      <c r="R67" s="4">
        <v>192339.612127</v>
      </c>
      <c r="S67" s="4">
        <v>88230.55765100001</v>
      </c>
      <c r="T67" s="4">
        <v>62466.720252000006</v>
      </c>
      <c r="U67" s="4">
        <v>0</v>
      </c>
      <c r="V67" s="4">
        <v>280570.16977799998</v>
      </c>
      <c r="W67" s="4">
        <v>246006.37518199999</v>
      </c>
      <c r="X67" s="4">
        <f>+V67/D67</f>
        <v>2805.7016977799999</v>
      </c>
      <c r="Y67" s="4">
        <f>+(V67-(T67+U67))/D67</f>
        <v>2181.0344952599999</v>
      </c>
      <c r="Z67" s="4">
        <f>+(W67-(T67+U67))/D67</f>
        <v>1835.3965492999998</v>
      </c>
      <c r="AA67" s="4">
        <f>+R67/D67</f>
        <v>1923.3961212700001</v>
      </c>
      <c r="AB67" s="4"/>
    </row>
    <row r="68" spans="1:28">
      <c r="A68" t="s">
        <v>250</v>
      </c>
      <c r="B68" s="8" t="s">
        <v>91</v>
      </c>
      <c r="C68" s="9" t="s">
        <v>94</v>
      </c>
      <c r="D68">
        <v>664</v>
      </c>
      <c r="E68" s="12">
        <v>1</v>
      </c>
      <c r="F68" s="12">
        <v>1</v>
      </c>
      <c r="G68" s="12">
        <v>55.16</v>
      </c>
      <c r="H68" s="12">
        <v>4</v>
      </c>
      <c r="I68" s="12">
        <v>4.0199999999999996</v>
      </c>
      <c r="J68" s="12">
        <v>56.61</v>
      </c>
      <c r="K68" s="12">
        <v>8.57</v>
      </c>
      <c r="L68" s="12">
        <v>65.179999999999993</v>
      </c>
      <c r="M68" s="10">
        <f t="shared" si="6"/>
        <v>0.86851795029150058</v>
      </c>
      <c r="N68" s="12">
        <v>36.840000000000003</v>
      </c>
      <c r="O68" s="12">
        <v>102.02000000000001</v>
      </c>
      <c r="P68" s="11">
        <f t="shared" si="7"/>
        <v>11.223799864773497</v>
      </c>
      <c r="Q68" s="4">
        <v>-70155.225000000006</v>
      </c>
      <c r="R68" s="4">
        <v>697077.06299999997</v>
      </c>
      <c r="S68" s="4">
        <v>380380.14899999998</v>
      </c>
      <c r="T68" s="4">
        <v>223802.80799999999</v>
      </c>
      <c r="U68" s="4">
        <v>0</v>
      </c>
      <c r="V68" s="4">
        <v>1077457.2120000001</v>
      </c>
      <c r="W68" s="4">
        <v>1007301.987</v>
      </c>
      <c r="X68" s="4">
        <f t="shared" si="2"/>
        <v>1622.6765240963857</v>
      </c>
      <c r="Y68" s="4">
        <f t="shared" si="3"/>
        <v>1285.6241024096387</v>
      </c>
      <c r="Z68" s="4">
        <f t="shared" si="4"/>
        <v>1179.9686430722891</v>
      </c>
      <c r="AA68" s="4">
        <f t="shared" si="5"/>
        <v>1049.8148539156625</v>
      </c>
      <c r="AB68" s="4"/>
    </row>
    <row r="69" spans="1:28">
      <c r="A69" t="s">
        <v>250</v>
      </c>
      <c r="B69" s="8" t="s">
        <v>91</v>
      </c>
      <c r="C69" s="9" t="s">
        <v>95</v>
      </c>
      <c r="D69">
        <v>816</v>
      </c>
      <c r="E69" s="12">
        <v>2</v>
      </c>
      <c r="F69" s="12">
        <v>0</v>
      </c>
      <c r="G69" s="12">
        <v>76.760000000000005</v>
      </c>
      <c r="H69" s="12">
        <v>0</v>
      </c>
      <c r="I69" s="12">
        <v>5.61</v>
      </c>
      <c r="J69" s="12">
        <v>63.75</v>
      </c>
      <c r="K69" s="12">
        <v>20.62</v>
      </c>
      <c r="L69" s="12">
        <v>84.37</v>
      </c>
      <c r="M69" s="10">
        <f t="shared" si="6"/>
        <v>0.75560033187151832</v>
      </c>
      <c r="N69" s="12">
        <v>4.76</v>
      </c>
      <c r="O69" s="12">
        <v>89.13000000000001</v>
      </c>
      <c r="P69" s="11">
        <f t="shared" si="7"/>
        <v>10.630536737884315</v>
      </c>
      <c r="Q69" s="4">
        <v>-87984.163</v>
      </c>
      <c r="R69" s="4">
        <v>1065550.558</v>
      </c>
      <c r="S69" s="4">
        <v>374149.69799999997</v>
      </c>
      <c r="T69" s="4">
        <v>167519.04000000001</v>
      </c>
      <c r="U69" s="4">
        <v>0</v>
      </c>
      <c r="V69" s="4">
        <v>1439700.2560000001</v>
      </c>
      <c r="W69" s="4">
        <v>1351716.0930000001</v>
      </c>
      <c r="X69" s="4">
        <f t="shared" si="2"/>
        <v>1764.3385490196079</v>
      </c>
      <c r="Y69" s="4">
        <f t="shared" si="3"/>
        <v>1559.0456078431373</v>
      </c>
      <c r="Z69" s="4">
        <f t="shared" si="4"/>
        <v>1451.2218786764706</v>
      </c>
      <c r="AA69" s="4">
        <f t="shared" si="5"/>
        <v>1305.8217622549018</v>
      </c>
      <c r="AB69" s="4"/>
    </row>
    <row r="70" spans="1:28">
      <c r="A70" t="s">
        <v>248</v>
      </c>
      <c r="B70" s="8" t="s">
        <v>96</v>
      </c>
      <c r="C70" s="9" t="s">
        <v>97</v>
      </c>
      <c r="D70">
        <v>431</v>
      </c>
      <c r="E70" s="12">
        <v>1</v>
      </c>
      <c r="F70" s="12">
        <v>1</v>
      </c>
      <c r="G70" s="12">
        <v>32.93</v>
      </c>
      <c r="H70" s="12">
        <v>5.03</v>
      </c>
      <c r="I70" s="12">
        <v>3.36</v>
      </c>
      <c r="J70" s="12">
        <v>28.37</v>
      </c>
      <c r="K70" s="12">
        <v>14.95</v>
      </c>
      <c r="L70" s="12">
        <v>43.32</v>
      </c>
      <c r="M70" s="10">
        <f t="shared" si="6"/>
        <v>0.65489381348107112</v>
      </c>
      <c r="N70" s="12">
        <v>21.57</v>
      </c>
      <c r="O70" s="12">
        <v>64.89</v>
      </c>
      <c r="P70" s="11">
        <f t="shared" si="7"/>
        <v>11.354056902002107</v>
      </c>
      <c r="Q70" s="4">
        <v>-13919.094999999999</v>
      </c>
      <c r="R70" s="4">
        <v>528731.44099999999</v>
      </c>
      <c r="S70" s="4">
        <v>243138.769</v>
      </c>
      <c r="T70" s="4">
        <v>162152.37599999999</v>
      </c>
      <c r="U70" s="4">
        <v>0</v>
      </c>
      <c r="V70" s="4">
        <v>771870.21</v>
      </c>
      <c r="W70" s="4">
        <v>757951.11499999999</v>
      </c>
      <c r="X70" s="4">
        <f t="shared" si="2"/>
        <v>1790.8821577726217</v>
      </c>
      <c r="Y70" s="4">
        <f t="shared" si="3"/>
        <v>1414.6585475638051</v>
      </c>
      <c r="Z70" s="4">
        <f t="shared" si="4"/>
        <v>1382.3636635730859</v>
      </c>
      <c r="AA70" s="4">
        <f t="shared" si="5"/>
        <v>1226.755083526682</v>
      </c>
      <c r="AB70" s="4"/>
    </row>
    <row r="71" spans="1:28">
      <c r="A71" t="s">
        <v>246</v>
      </c>
      <c r="B71" s="8" t="s">
        <v>96</v>
      </c>
      <c r="C71" s="9" t="s">
        <v>98</v>
      </c>
      <c r="D71">
        <v>288</v>
      </c>
      <c r="E71" s="12">
        <v>1</v>
      </c>
      <c r="F71" s="12">
        <v>1</v>
      </c>
      <c r="G71" s="12">
        <v>31.53</v>
      </c>
      <c r="H71" s="12">
        <v>4</v>
      </c>
      <c r="I71" s="12">
        <v>0</v>
      </c>
      <c r="J71" s="12">
        <v>26.22</v>
      </c>
      <c r="K71" s="12">
        <v>11.31</v>
      </c>
      <c r="L71" s="12">
        <v>37.53</v>
      </c>
      <c r="M71" s="10">
        <f t="shared" si="6"/>
        <v>0.69864108713029571</v>
      </c>
      <c r="N71" s="12">
        <v>18.91</v>
      </c>
      <c r="O71" s="12">
        <v>56.44</v>
      </c>
      <c r="P71" s="11">
        <f t="shared" si="7"/>
        <v>8.105826062482409</v>
      </c>
      <c r="Q71" s="4">
        <v>-21430.15</v>
      </c>
      <c r="R71" s="4">
        <v>441659.962</v>
      </c>
      <c r="S71" s="4">
        <v>124205.698</v>
      </c>
      <c r="T71" s="4">
        <v>53577.432000000001</v>
      </c>
      <c r="U71" s="4">
        <v>0</v>
      </c>
      <c r="V71" s="4">
        <v>565865.66</v>
      </c>
      <c r="W71" s="4">
        <v>544435.51</v>
      </c>
      <c r="X71" s="4">
        <f t="shared" si="2"/>
        <v>1964.8113194444445</v>
      </c>
      <c r="Y71" s="4">
        <f t="shared" si="3"/>
        <v>1778.7785694444444</v>
      </c>
      <c r="Z71" s="4">
        <f t="shared" si="4"/>
        <v>1704.3683263888888</v>
      </c>
      <c r="AA71" s="4">
        <f t="shared" si="5"/>
        <v>1533.5415347222222</v>
      </c>
      <c r="AB71" s="4"/>
    </row>
    <row r="72" spans="1:28">
      <c r="A72" t="s">
        <v>248</v>
      </c>
      <c r="B72" s="8" t="s">
        <v>96</v>
      </c>
      <c r="C72" s="9" t="s">
        <v>99</v>
      </c>
      <c r="D72">
        <v>418</v>
      </c>
      <c r="E72" s="12">
        <v>1</v>
      </c>
      <c r="F72" s="12">
        <v>1</v>
      </c>
      <c r="G72" s="12">
        <v>34.28</v>
      </c>
      <c r="H72" s="12">
        <v>3.03</v>
      </c>
      <c r="I72" s="12">
        <v>2</v>
      </c>
      <c r="J72" s="12">
        <v>35.770000000000003</v>
      </c>
      <c r="K72" s="12">
        <v>5.54</v>
      </c>
      <c r="L72" s="12">
        <v>41.31</v>
      </c>
      <c r="M72" s="10">
        <f t="shared" ref="M72:M103" si="8">+J72/L72</f>
        <v>0.8658920358266764</v>
      </c>
      <c r="N72" s="12">
        <v>20.57</v>
      </c>
      <c r="O72" s="12">
        <v>61.88</v>
      </c>
      <c r="P72" s="11">
        <f t="shared" ref="P72:P103" si="9">+D72/(G72+H72)</f>
        <v>11.203430715625837</v>
      </c>
      <c r="Q72" s="4">
        <v>-10282.781999999999</v>
      </c>
      <c r="R72" s="4">
        <v>494631.98200000002</v>
      </c>
      <c r="S72" s="4">
        <v>188074.997</v>
      </c>
      <c r="T72" s="4">
        <v>97665.096000000005</v>
      </c>
      <c r="U72" s="4">
        <v>0</v>
      </c>
      <c r="V72" s="4">
        <v>682706.97900000005</v>
      </c>
      <c r="W72" s="4">
        <v>672424.19700000004</v>
      </c>
      <c r="X72" s="4">
        <f t="shared" si="2"/>
        <v>1633.2702846889954</v>
      </c>
      <c r="Y72" s="4">
        <f t="shared" si="3"/>
        <v>1399.6217296650718</v>
      </c>
      <c r="Z72" s="4">
        <f t="shared" si="4"/>
        <v>1375.0217727272727</v>
      </c>
      <c r="AA72" s="4">
        <f t="shared" si="5"/>
        <v>1183.3301004784689</v>
      </c>
      <c r="AB72" s="4"/>
    </row>
    <row r="73" spans="1:28">
      <c r="A73" t="s">
        <v>247</v>
      </c>
      <c r="B73" s="8" t="s">
        <v>96</v>
      </c>
      <c r="C73" s="9" t="s">
        <v>100</v>
      </c>
      <c r="D73">
        <v>396</v>
      </c>
      <c r="E73" s="12">
        <v>1</v>
      </c>
      <c r="F73" s="12">
        <v>1</v>
      </c>
      <c r="G73" s="12">
        <v>32.97</v>
      </c>
      <c r="H73" s="12">
        <v>6.76</v>
      </c>
      <c r="I73" s="12">
        <v>0.85</v>
      </c>
      <c r="J73" s="12">
        <v>32.32</v>
      </c>
      <c r="K73" s="12">
        <v>10.26</v>
      </c>
      <c r="L73" s="12">
        <v>42.58</v>
      </c>
      <c r="M73" s="10">
        <f t="shared" si="8"/>
        <v>0.75904180366369189</v>
      </c>
      <c r="N73" s="12">
        <v>21.4</v>
      </c>
      <c r="O73" s="12">
        <v>63.98</v>
      </c>
      <c r="P73" s="11">
        <f t="shared" si="9"/>
        <v>9.9672791341555502</v>
      </c>
      <c r="Q73" s="4">
        <v>-6190.2070000000003</v>
      </c>
      <c r="R73" s="4">
        <v>551857.701</v>
      </c>
      <c r="S73" s="4">
        <v>150085.26</v>
      </c>
      <c r="T73" s="4">
        <v>62971.944000000003</v>
      </c>
      <c r="U73" s="4">
        <v>0</v>
      </c>
      <c r="V73" s="4">
        <v>701942.96100000001</v>
      </c>
      <c r="W73" s="4">
        <v>695752.75399999996</v>
      </c>
      <c r="X73" s="4">
        <f t="shared" ref="X73:X135" si="10">+V73/D73</f>
        <v>1772.5832348484848</v>
      </c>
      <c r="Y73" s="4">
        <f t="shared" ref="Y73:Y135" si="11">+(V73-(U73+T73))/D73</f>
        <v>1613.5631742424241</v>
      </c>
      <c r="Z73" s="4">
        <f t="shared" ref="Z73:Z135" si="12">+(W73-(U73+T73))/D73</f>
        <v>1597.9313383838382</v>
      </c>
      <c r="AA73" s="4">
        <f t="shared" ref="AA73:AA135" si="13">+R73/D73</f>
        <v>1393.5800530303031</v>
      </c>
      <c r="AB73" s="4"/>
    </row>
    <row r="74" spans="1:28">
      <c r="A74" t="s">
        <v>247</v>
      </c>
      <c r="B74" s="8" t="s">
        <v>96</v>
      </c>
      <c r="C74" s="9" t="s">
        <v>101</v>
      </c>
      <c r="D74">
        <v>367</v>
      </c>
      <c r="E74" s="12">
        <v>1</v>
      </c>
      <c r="F74" s="12">
        <v>1</v>
      </c>
      <c r="G74" s="12">
        <v>28.32</v>
      </c>
      <c r="H74" s="12">
        <v>4.04</v>
      </c>
      <c r="I74" s="12">
        <v>5.0599999999999996</v>
      </c>
      <c r="J74" s="12">
        <v>29.47</v>
      </c>
      <c r="K74" s="12">
        <v>9.9499999999999993</v>
      </c>
      <c r="L74" s="12">
        <v>39.42</v>
      </c>
      <c r="M74" s="10">
        <f t="shared" si="8"/>
        <v>0.74759005580923388</v>
      </c>
      <c r="N74" s="12">
        <v>31.21</v>
      </c>
      <c r="O74" s="12">
        <v>70.63</v>
      </c>
      <c r="P74" s="11">
        <f t="shared" si="9"/>
        <v>11.341161928306551</v>
      </c>
      <c r="Q74" s="4">
        <v>-23543.294000000002</v>
      </c>
      <c r="R74" s="4">
        <v>512220.565</v>
      </c>
      <c r="S74" s="4">
        <v>133953.215</v>
      </c>
      <c r="T74" s="4">
        <v>53233.62</v>
      </c>
      <c r="U74" s="4">
        <v>0</v>
      </c>
      <c r="V74" s="4">
        <v>646173.78</v>
      </c>
      <c r="W74" s="4">
        <v>622630.48600000003</v>
      </c>
      <c r="X74" s="4">
        <f t="shared" si="10"/>
        <v>1760.6914986376023</v>
      </c>
      <c r="Y74" s="4">
        <f t="shared" si="11"/>
        <v>1615.6407629427795</v>
      </c>
      <c r="Z74" s="4">
        <f t="shared" si="12"/>
        <v>1551.4900980926432</v>
      </c>
      <c r="AA74" s="4">
        <f t="shared" si="13"/>
        <v>1395.6963623978202</v>
      </c>
      <c r="AB74" s="4"/>
    </row>
    <row r="75" spans="1:28">
      <c r="A75" t="s">
        <v>248</v>
      </c>
      <c r="B75" s="8" t="s">
        <v>96</v>
      </c>
      <c r="C75" s="9" t="s">
        <v>102</v>
      </c>
      <c r="D75">
        <v>408</v>
      </c>
      <c r="E75" s="12">
        <v>1</v>
      </c>
      <c r="F75" s="12">
        <v>1</v>
      </c>
      <c r="G75" s="12">
        <v>35.049999999999997</v>
      </c>
      <c r="H75" s="12">
        <v>5.2</v>
      </c>
      <c r="I75" s="12">
        <v>6.81</v>
      </c>
      <c r="J75" s="12">
        <v>38.25</v>
      </c>
      <c r="K75" s="12">
        <v>10.81</v>
      </c>
      <c r="L75" s="12">
        <v>49.06</v>
      </c>
      <c r="M75" s="10">
        <f t="shared" si="8"/>
        <v>0.77965756216877291</v>
      </c>
      <c r="N75" s="12">
        <v>32.31</v>
      </c>
      <c r="O75" s="12">
        <v>81.37</v>
      </c>
      <c r="P75" s="11">
        <f t="shared" si="9"/>
        <v>10.136645962732919</v>
      </c>
      <c r="Q75" s="4">
        <v>-12978.392</v>
      </c>
      <c r="R75" s="4">
        <v>623840.31999999995</v>
      </c>
      <c r="S75" s="4">
        <v>162980.77100000001</v>
      </c>
      <c r="T75" s="4">
        <v>65861.975999999995</v>
      </c>
      <c r="U75" s="4">
        <v>0</v>
      </c>
      <c r="V75" s="4">
        <v>786821.09100000001</v>
      </c>
      <c r="W75" s="4">
        <v>773842.69900000002</v>
      </c>
      <c r="X75" s="4">
        <f t="shared" si="10"/>
        <v>1928.4830661764706</v>
      </c>
      <c r="Y75" s="4">
        <f t="shared" si="11"/>
        <v>1767.0566544117646</v>
      </c>
      <c r="Z75" s="4">
        <f t="shared" si="12"/>
        <v>1735.2468700980392</v>
      </c>
      <c r="AA75" s="4">
        <f t="shared" si="13"/>
        <v>1529.0203921568627</v>
      </c>
      <c r="AB75" s="4"/>
    </row>
    <row r="76" spans="1:28">
      <c r="A76" t="s">
        <v>245</v>
      </c>
      <c r="B76" s="8" t="s">
        <v>96</v>
      </c>
      <c r="C76" s="9" t="s">
        <v>103</v>
      </c>
      <c r="D76">
        <v>137</v>
      </c>
      <c r="E76" s="12">
        <v>1</v>
      </c>
      <c r="F76" s="12">
        <v>1</v>
      </c>
      <c r="G76" s="12">
        <v>10.029999999999999</v>
      </c>
      <c r="H76" s="12">
        <v>0</v>
      </c>
      <c r="I76" s="12">
        <v>1</v>
      </c>
      <c r="J76" s="12">
        <v>6.02</v>
      </c>
      <c r="K76" s="12">
        <v>7.01</v>
      </c>
      <c r="L76" s="12">
        <v>13.03</v>
      </c>
      <c r="M76" s="10">
        <f t="shared" si="8"/>
        <v>0.46201074443591711</v>
      </c>
      <c r="N76" s="12">
        <v>6.87</v>
      </c>
      <c r="O76" s="12">
        <v>19.899999999999999</v>
      </c>
      <c r="P76" s="11">
        <f t="shared" si="9"/>
        <v>13.659022931206382</v>
      </c>
      <c r="Q76" s="4">
        <v>-6362.91</v>
      </c>
      <c r="R76" s="4">
        <v>117893.167</v>
      </c>
      <c r="S76" s="4">
        <v>58918.192000000003</v>
      </c>
      <c r="T76" s="4">
        <v>0</v>
      </c>
      <c r="U76" s="4">
        <v>0</v>
      </c>
      <c r="V76" s="4">
        <v>176811.359</v>
      </c>
      <c r="W76" s="4">
        <v>170448.44899999999</v>
      </c>
      <c r="X76" s="4">
        <f t="shared" si="10"/>
        <v>1290.5938613138685</v>
      </c>
      <c r="Y76" s="4">
        <f t="shared" si="11"/>
        <v>1290.5938613138685</v>
      </c>
      <c r="Z76" s="4">
        <f t="shared" si="12"/>
        <v>1244.1492627737225</v>
      </c>
      <c r="AA76" s="4">
        <f t="shared" si="13"/>
        <v>860.53406569343065</v>
      </c>
      <c r="AB76" s="4"/>
    </row>
    <row r="77" spans="1:28">
      <c r="A77" t="s">
        <v>249</v>
      </c>
      <c r="B77" s="8" t="s">
        <v>104</v>
      </c>
      <c r="C77" s="9" t="s">
        <v>105</v>
      </c>
      <c r="D77">
        <v>532</v>
      </c>
      <c r="E77" s="12">
        <v>1</v>
      </c>
      <c r="F77" s="12">
        <v>1</v>
      </c>
      <c r="G77" s="12">
        <v>42.88</v>
      </c>
      <c r="H77" s="12">
        <v>0</v>
      </c>
      <c r="I77" s="12">
        <v>4.66</v>
      </c>
      <c r="J77" s="12">
        <v>38.130000000000003</v>
      </c>
      <c r="K77" s="12">
        <v>11.41</v>
      </c>
      <c r="L77" s="12">
        <v>49.540000000000006</v>
      </c>
      <c r="M77" s="10">
        <f t="shared" si="8"/>
        <v>0.76968106580540974</v>
      </c>
      <c r="N77" s="12">
        <v>25.74</v>
      </c>
      <c r="O77" s="12">
        <v>75.28</v>
      </c>
      <c r="P77" s="11">
        <f t="shared" si="9"/>
        <v>12.406716417910447</v>
      </c>
      <c r="Q77" s="4">
        <v>-11589.569</v>
      </c>
      <c r="R77" s="4">
        <v>643026.50600000005</v>
      </c>
      <c r="S77" s="4">
        <v>305517.06400000001</v>
      </c>
      <c r="T77" s="4">
        <v>220860.02</v>
      </c>
      <c r="U77" s="4">
        <v>0</v>
      </c>
      <c r="V77" s="4">
        <v>948543.57</v>
      </c>
      <c r="W77" s="4">
        <v>936954.00100000005</v>
      </c>
      <c r="X77" s="4">
        <f t="shared" si="10"/>
        <v>1782.9766353383457</v>
      </c>
      <c r="Y77" s="4">
        <f t="shared" si="11"/>
        <v>1367.8262218045111</v>
      </c>
      <c r="Z77" s="4">
        <f t="shared" si="12"/>
        <v>1346.0413176691729</v>
      </c>
      <c r="AA77" s="4">
        <f t="shared" si="13"/>
        <v>1208.6964398496241</v>
      </c>
      <c r="AB77" s="4"/>
    </row>
    <row r="78" spans="1:28">
      <c r="A78" t="s">
        <v>245</v>
      </c>
      <c r="B78" s="8" t="s">
        <v>106</v>
      </c>
      <c r="C78" s="9" t="s">
        <v>107</v>
      </c>
      <c r="D78">
        <v>162</v>
      </c>
      <c r="E78" s="12">
        <v>1</v>
      </c>
      <c r="F78" s="12">
        <v>1.1000000000000001</v>
      </c>
      <c r="G78" s="12">
        <v>19.18</v>
      </c>
      <c r="H78" s="12">
        <v>4.3099999999999996</v>
      </c>
      <c r="I78" s="12">
        <v>1.65</v>
      </c>
      <c r="J78" s="12">
        <v>15.18</v>
      </c>
      <c r="K78" s="12">
        <v>12.06</v>
      </c>
      <c r="L78" s="12">
        <v>27.24</v>
      </c>
      <c r="M78" s="10">
        <f t="shared" si="8"/>
        <v>0.55726872246696035</v>
      </c>
      <c r="N78" s="12">
        <v>12.66</v>
      </c>
      <c r="O78" s="12">
        <v>39.900000000000006</v>
      </c>
      <c r="P78" s="11">
        <f t="shared" si="9"/>
        <v>6.8965517241379315</v>
      </c>
      <c r="Q78" s="4">
        <v>-13916.831</v>
      </c>
      <c r="R78" s="4">
        <v>314544.679</v>
      </c>
      <c r="S78" s="4">
        <v>120201.41899999999</v>
      </c>
      <c r="T78" s="4">
        <v>25332.504000000001</v>
      </c>
      <c r="U78" s="4">
        <v>0</v>
      </c>
      <c r="V78" s="4">
        <v>434746.098</v>
      </c>
      <c r="W78" s="4">
        <v>420829.26699999999</v>
      </c>
      <c r="X78" s="4">
        <f t="shared" si="10"/>
        <v>2683.617888888889</v>
      </c>
      <c r="Y78" s="4">
        <f t="shared" si="11"/>
        <v>2527.2444074074074</v>
      </c>
      <c r="Z78" s="4">
        <f t="shared" si="12"/>
        <v>2441.3380432098766</v>
      </c>
      <c r="AA78" s="4">
        <f t="shared" si="13"/>
        <v>1941.6338209876544</v>
      </c>
      <c r="AB78" s="4"/>
    </row>
    <row r="79" spans="1:28">
      <c r="A79" t="s">
        <v>246</v>
      </c>
      <c r="B79" s="8" t="s">
        <v>108</v>
      </c>
      <c r="C79" s="9" t="s">
        <v>109</v>
      </c>
      <c r="D79">
        <v>238</v>
      </c>
      <c r="E79" s="12">
        <v>1</v>
      </c>
      <c r="F79" s="12">
        <v>1.07</v>
      </c>
      <c r="G79" s="12">
        <v>27.47</v>
      </c>
      <c r="H79" s="12">
        <v>3.05</v>
      </c>
      <c r="I79" s="12">
        <v>0</v>
      </c>
      <c r="J79" s="12">
        <v>27.11</v>
      </c>
      <c r="K79" s="12">
        <v>5.48</v>
      </c>
      <c r="L79" s="12">
        <v>32.589999999999996</v>
      </c>
      <c r="M79" s="10">
        <f t="shared" si="8"/>
        <v>0.83185026081620139</v>
      </c>
      <c r="N79" s="12">
        <v>17.34</v>
      </c>
      <c r="O79" s="12">
        <v>49.930000000000007</v>
      </c>
      <c r="P79" s="11">
        <f t="shared" si="9"/>
        <v>7.7981651376146788</v>
      </c>
      <c r="Q79" s="4">
        <v>-6907.4539999999997</v>
      </c>
      <c r="R79" s="4">
        <v>388720.04200000002</v>
      </c>
      <c r="S79" s="4">
        <v>182637.77299999999</v>
      </c>
      <c r="T79" s="4">
        <v>124662.122</v>
      </c>
      <c r="U79" s="4">
        <v>0</v>
      </c>
      <c r="V79" s="4">
        <v>571357.81499999994</v>
      </c>
      <c r="W79" s="4">
        <v>564450.36100000003</v>
      </c>
      <c r="X79" s="4">
        <f t="shared" si="10"/>
        <v>2400.6630882352938</v>
      </c>
      <c r="Y79" s="4">
        <f t="shared" si="11"/>
        <v>1876.8726596638655</v>
      </c>
      <c r="Z79" s="4">
        <f t="shared" si="12"/>
        <v>1847.8497436974792</v>
      </c>
      <c r="AA79" s="4">
        <f t="shared" si="13"/>
        <v>1633.2774873949581</v>
      </c>
      <c r="AB79" s="4"/>
    </row>
    <row r="80" spans="1:28">
      <c r="A80" t="s">
        <v>246</v>
      </c>
      <c r="B80" s="8" t="s">
        <v>108</v>
      </c>
      <c r="C80" s="9" t="s">
        <v>110</v>
      </c>
      <c r="D80">
        <v>266</v>
      </c>
      <c r="E80" s="12">
        <v>1</v>
      </c>
      <c r="F80" s="12">
        <v>1</v>
      </c>
      <c r="G80" s="12">
        <v>32.42</v>
      </c>
      <c r="H80" s="12">
        <v>4.2</v>
      </c>
      <c r="I80" s="12">
        <v>1.05</v>
      </c>
      <c r="J80" s="12">
        <v>29.38</v>
      </c>
      <c r="K80" s="12">
        <v>10.29</v>
      </c>
      <c r="L80" s="12">
        <v>39.67</v>
      </c>
      <c r="M80" s="10">
        <f t="shared" si="8"/>
        <v>0.74061003277035542</v>
      </c>
      <c r="N80" s="12">
        <v>22.4</v>
      </c>
      <c r="O80" s="12">
        <v>62.07</v>
      </c>
      <c r="P80" s="11">
        <f t="shared" si="9"/>
        <v>7.2637902785363178</v>
      </c>
      <c r="Q80" s="4">
        <v>-9273.2469999999994</v>
      </c>
      <c r="R80" s="4">
        <v>468181.897</v>
      </c>
      <c r="S80" s="4">
        <v>226406.36199999999</v>
      </c>
      <c r="T80" s="4">
        <v>143092.522</v>
      </c>
      <c r="U80" s="4">
        <v>0</v>
      </c>
      <c r="V80" s="4">
        <v>694588.25899999996</v>
      </c>
      <c r="W80" s="4">
        <v>685315.01199999999</v>
      </c>
      <c r="X80" s="4">
        <f t="shared" si="10"/>
        <v>2611.2340563909775</v>
      </c>
      <c r="Y80" s="4">
        <f t="shared" si="11"/>
        <v>2073.2922443609023</v>
      </c>
      <c r="Z80" s="4">
        <f t="shared" si="12"/>
        <v>2038.4304135338346</v>
      </c>
      <c r="AA80" s="4">
        <f t="shared" si="13"/>
        <v>1760.0823195488722</v>
      </c>
      <c r="AB80" s="4"/>
    </row>
    <row r="81" spans="1:28">
      <c r="A81" t="s">
        <v>248</v>
      </c>
      <c r="B81" s="8" t="s">
        <v>111</v>
      </c>
      <c r="C81" s="9" t="s">
        <v>112</v>
      </c>
      <c r="D81">
        <v>467</v>
      </c>
      <c r="E81" s="12">
        <v>1</v>
      </c>
      <c r="F81" s="12">
        <v>1</v>
      </c>
      <c r="G81" s="12">
        <v>37.15</v>
      </c>
      <c r="H81" s="12">
        <v>2</v>
      </c>
      <c r="I81" s="12">
        <v>3.67</v>
      </c>
      <c r="J81" s="12">
        <v>42.24</v>
      </c>
      <c r="K81" s="12">
        <v>2.58</v>
      </c>
      <c r="L81" s="12">
        <v>44.82</v>
      </c>
      <c r="M81" s="10">
        <f t="shared" si="8"/>
        <v>0.94243641231593045</v>
      </c>
      <c r="N81" s="12">
        <v>29.86</v>
      </c>
      <c r="O81" s="12">
        <v>74.680000000000007</v>
      </c>
      <c r="P81" s="11">
        <f t="shared" si="9"/>
        <v>11.928480204342273</v>
      </c>
      <c r="Q81" s="4">
        <v>-44150.506000000001</v>
      </c>
      <c r="R81" s="4">
        <v>659539.60800000001</v>
      </c>
      <c r="S81" s="4">
        <v>138934.035</v>
      </c>
      <c r="T81" s="4">
        <v>61131.576999999997</v>
      </c>
      <c r="U81" s="4">
        <v>0</v>
      </c>
      <c r="V81" s="4">
        <v>798473.64300000004</v>
      </c>
      <c r="W81" s="4">
        <v>754323.13699999999</v>
      </c>
      <c r="X81" s="4">
        <f t="shared" si="10"/>
        <v>1709.7936680942184</v>
      </c>
      <c r="Y81" s="4">
        <f t="shared" si="11"/>
        <v>1578.8909336188437</v>
      </c>
      <c r="Z81" s="4">
        <f t="shared" si="12"/>
        <v>1484.3502355460384</v>
      </c>
      <c r="AA81" s="4">
        <f t="shared" si="13"/>
        <v>1412.2903811563169</v>
      </c>
      <c r="AB81" s="4"/>
    </row>
    <row r="82" spans="1:28">
      <c r="A82" t="s">
        <v>250</v>
      </c>
      <c r="B82" s="8" t="s">
        <v>111</v>
      </c>
      <c r="C82" s="9" t="s">
        <v>113</v>
      </c>
      <c r="D82">
        <v>639</v>
      </c>
      <c r="E82" s="12">
        <v>1</v>
      </c>
      <c r="F82" s="12">
        <v>1</v>
      </c>
      <c r="G82" s="12">
        <v>46.1</v>
      </c>
      <c r="H82" s="12">
        <v>2</v>
      </c>
      <c r="I82" s="12">
        <v>4.5</v>
      </c>
      <c r="J82" s="12">
        <v>53.6</v>
      </c>
      <c r="K82" s="12">
        <v>1</v>
      </c>
      <c r="L82" s="12">
        <v>54.6</v>
      </c>
      <c r="M82" s="10">
        <f t="shared" si="8"/>
        <v>0.98168498168498164</v>
      </c>
      <c r="N82" s="12">
        <v>34.28</v>
      </c>
      <c r="O82" s="12">
        <v>88.88</v>
      </c>
      <c r="P82" s="11">
        <f t="shared" si="9"/>
        <v>13.284823284823284</v>
      </c>
      <c r="Q82" s="4">
        <v>-64655.266000000003</v>
      </c>
      <c r="R82" s="4">
        <v>761641.94499999995</v>
      </c>
      <c r="S82" s="4">
        <v>206594.899</v>
      </c>
      <c r="T82" s="4">
        <v>83982.672000000006</v>
      </c>
      <c r="U82" s="4">
        <v>0</v>
      </c>
      <c r="V82" s="4">
        <v>968236.84400000004</v>
      </c>
      <c r="W82" s="4">
        <v>903581.57799999998</v>
      </c>
      <c r="X82" s="4">
        <f t="shared" si="10"/>
        <v>1515.2376275430361</v>
      </c>
      <c r="Y82" s="4">
        <f t="shared" si="11"/>
        <v>1383.8093458528951</v>
      </c>
      <c r="Z82" s="4">
        <f t="shared" si="12"/>
        <v>1282.6273959311422</v>
      </c>
      <c r="AA82" s="4">
        <f t="shared" si="13"/>
        <v>1191.9279264475742</v>
      </c>
      <c r="AB82" s="4"/>
    </row>
    <row r="83" spans="1:28">
      <c r="A83" t="s">
        <v>244</v>
      </c>
      <c r="B83" s="8" t="s">
        <v>114</v>
      </c>
      <c r="C83" s="9" t="s">
        <v>99</v>
      </c>
      <c r="D83">
        <v>75</v>
      </c>
      <c r="E83" s="12">
        <v>1</v>
      </c>
      <c r="F83" s="12">
        <v>1</v>
      </c>
      <c r="G83" s="12">
        <v>8.8000000000000007</v>
      </c>
      <c r="H83" s="12">
        <v>0</v>
      </c>
      <c r="I83" s="12">
        <v>0.6</v>
      </c>
      <c r="J83" s="12">
        <v>11.4</v>
      </c>
      <c r="K83" s="12">
        <v>0</v>
      </c>
      <c r="L83" s="12">
        <v>11.4</v>
      </c>
      <c r="M83" s="10">
        <f t="shared" si="8"/>
        <v>1</v>
      </c>
      <c r="N83" s="12">
        <v>10.119999999999999</v>
      </c>
      <c r="O83" s="12">
        <v>21.52</v>
      </c>
      <c r="P83" s="11">
        <f t="shared" si="9"/>
        <v>8.5227272727272716</v>
      </c>
      <c r="Q83" s="4">
        <v>-8810.2520000000004</v>
      </c>
      <c r="R83" s="4">
        <v>206909.05100000001</v>
      </c>
      <c r="S83" s="4">
        <v>152616.69699999999</v>
      </c>
      <c r="T83" s="4">
        <v>76350.231</v>
      </c>
      <c r="U83" s="4">
        <v>29882.056</v>
      </c>
      <c r="V83" s="4">
        <v>359525.74800000002</v>
      </c>
      <c r="W83" s="4">
        <v>350715.49599999998</v>
      </c>
      <c r="X83" s="4">
        <f t="shared" si="10"/>
        <v>4793.6766400000006</v>
      </c>
      <c r="Y83" s="4">
        <f t="shared" si="11"/>
        <v>3377.2461466666668</v>
      </c>
      <c r="Z83" s="4">
        <f t="shared" si="12"/>
        <v>3259.7761199999995</v>
      </c>
      <c r="AA83" s="4">
        <f t="shared" si="13"/>
        <v>2758.787346666667</v>
      </c>
      <c r="AB83" s="4"/>
    </row>
    <row r="84" spans="1:28">
      <c r="A84" t="s">
        <v>245</v>
      </c>
      <c r="B84" s="8" t="s">
        <v>115</v>
      </c>
      <c r="C84" s="9" t="s">
        <v>116</v>
      </c>
      <c r="D84">
        <v>173</v>
      </c>
      <c r="E84" s="12">
        <v>1</v>
      </c>
      <c r="F84" s="12">
        <v>1</v>
      </c>
      <c r="G84" s="12">
        <v>22.14</v>
      </c>
      <c r="H84" s="12">
        <v>1.5</v>
      </c>
      <c r="I84" s="12">
        <v>1</v>
      </c>
      <c r="J84" s="12">
        <v>25.64</v>
      </c>
      <c r="K84" s="12">
        <v>1</v>
      </c>
      <c r="L84" s="12">
        <v>26.64</v>
      </c>
      <c r="M84" s="10">
        <f t="shared" si="8"/>
        <v>0.96246246246246248</v>
      </c>
      <c r="N84" s="12">
        <v>18.7</v>
      </c>
      <c r="O84" s="12">
        <v>45.34</v>
      </c>
      <c r="P84" s="11">
        <f t="shared" si="9"/>
        <v>7.3181049069373945</v>
      </c>
      <c r="Q84" s="4">
        <v>-2298.241</v>
      </c>
      <c r="R84" s="4">
        <v>353132.967</v>
      </c>
      <c r="S84" s="4">
        <v>175959.42600000001</v>
      </c>
      <c r="T84" s="4">
        <v>50228.964</v>
      </c>
      <c r="U84" s="4">
        <v>82178.290999999997</v>
      </c>
      <c r="V84" s="4">
        <v>529092.39300000004</v>
      </c>
      <c r="W84" s="4">
        <v>526794.152</v>
      </c>
      <c r="X84" s="4">
        <f t="shared" si="10"/>
        <v>3058.3375317919076</v>
      </c>
      <c r="Y84" s="4">
        <f t="shared" si="11"/>
        <v>2292.9776763005784</v>
      </c>
      <c r="Z84" s="4">
        <f t="shared" si="12"/>
        <v>2279.6930462427745</v>
      </c>
      <c r="AA84" s="4">
        <f t="shared" si="13"/>
        <v>2041.2310231213874</v>
      </c>
      <c r="AB84" s="4"/>
    </row>
    <row r="85" spans="1:28">
      <c r="A85" t="s">
        <v>247</v>
      </c>
      <c r="B85" s="8" t="s">
        <v>115</v>
      </c>
      <c r="C85" s="9" t="s">
        <v>117</v>
      </c>
      <c r="D85">
        <v>301</v>
      </c>
      <c r="E85" s="12">
        <v>1</v>
      </c>
      <c r="F85" s="12">
        <v>1</v>
      </c>
      <c r="G85" s="12">
        <v>29.72</v>
      </c>
      <c r="H85" s="12">
        <v>2.8</v>
      </c>
      <c r="I85" s="12">
        <v>1</v>
      </c>
      <c r="J85" s="12">
        <v>30.02</v>
      </c>
      <c r="K85" s="12">
        <v>5.5</v>
      </c>
      <c r="L85" s="12">
        <v>35.519999999999996</v>
      </c>
      <c r="M85" s="10">
        <f t="shared" si="8"/>
        <v>0.84515765765765771</v>
      </c>
      <c r="N85" s="12">
        <v>18.37</v>
      </c>
      <c r="O85" s="12">
        <v>53.89</v>
      </c>
      <c r="P85" s="11">
        <f t="shared" si="9"/>
        <v>9.2558425584255861</v>
      </c>
      <c r="Q85" s="4">
        <v>-2069.3389999999999</v>
      </c>
      <c r="R85" s="4">
        <v>439537.15700000001</v>
      </c>
      <c r="S85" s="4">
        <v>150553.57199999999</v>
      </c>
      <c r="T85" s="4">
        <v>66412.284</v>
      </c>
      <c r="U85" s="4">
        <v>33793.034</v>
      </c>
      <c r="V85" s="4">
        <v>590090.72900000005</v>
      </c>
      <c r="W85" s="4">
        <v>588021.39</v>
      </c>
      <c r="X85" s="4">
        <f t="shared" si="10"/>
        <v>1960.4343156146181</v>
      </c>
      <c r="Y85" s="4">
        <f t="shared" si="11"/>
        <v>1627.5262823920268</v>
      </c>
      <c r="Z85" s="4">
        <f t="shared" si="12"/>
        <v>1620.6514019933556</v>
      </c>
      <c r="AA85" s="4">
        <f t="shared" si="13"/>
        <v>1460.2563355481727</v>
      </c>
      <c r="AB85" s="4"/>
    </row>
    <row r="86" spans="1:28">
      <c r="A86" t="s">
        <v>244</v>
      </c>
      <c r="B86" s="8" t="s">
        <v>118</v>
      </c>
      <c r="C86" s="9" t="s">
        <v>119</v>
      </c>
      <c r="D86">
        <v>91</v>
      </c>
      <c r="E86" s="12">
        <v>1</v>
      </c>
      <c r="F86" s="12">
        <v>1</v>
      </c>
      <c r="G86" s="12">
        <v>12.57</v>
      </c>
      <c r="H86" s="12">
        <v>1</v>
      </c>
      <c r="I86" s="12">
        <v>0</v>
      </c>
      <c r="J86" s="12">
        <v>11.86</v>
      </c>
      <c r="K86" s="12">
        <v>3.71</v>
      </c>
      <c r="L86" s="12">
        <v>15.57</v>
      </c>
      <c r="M86" s="10">
        <f t="shared" si="8"/>
        <v>0.76172125883108532</v>
      </c>
      <c r="N86" s="12">
        <v>4.75</v>
      </c>
      <c r="O86" s="12">
        <v>20.32</v>
      </c>
      <c r="P86" s="11">
        <f t="shared" si="9"/>
        <v>6.7059690493736177</v>
      </c>
      <c r="Q86" s="4">
        <v>-17047.322</v>
      </c>
      <c r="R86" s="4">
        <v>180027.90299999999</v>
      </c>
      <c r="S86" s="4">
        <v>70669.534</v>
      </c>
      <c r="T86" s="4">
        <v>38724.811999999998</v>
      </c>
      <c r="U86" s="4">
        <v>4945.3519999999999</v>
      </c>
      <c r="V86" s="4">
        <v>250697.43700000001</v>
      </c>
      <c r="W86" s="4">
        <v>233650.11499999999</v>
      </c>
      <c r="X86" s="4">
        <f t="shared" si="10"/>
        <v>2754.9168901098901</v>
      </c>
      <c r="Y86" s="4">
        <f t="shared" si="11"/>
        <v>2275.0249780219783</v>
      </c>
      <c r="Z86" s="4">
        <f t="shared" si="12"/>
        <v>2087.6917692307693</v>
      </c>
      <c r="AA86" s="4">
        <f t="shared" si="13"/>
        <v>1978.3286043956043</v>
      </c>
      <c r="AB86" s="4"/>
    </row>
    <row r="87" spans="1:28">
      <c r="A87" t="s">
        <v>245</v>
      </c>
      <c r="B87" s="8" t="s">
        <v>120</v>
      </c>
      <c r="C87" s="9" t="s">
        <v>121</v>
      </c>
      <c r="D87">
        <v>150</v>
      </c>
      <c r="E87" s="12">
        <v>1</v>
      </c>
      <c r="F87" s="12">
        <v>0</v>
      </c>
      <c r="G87" s="12">
        <v>14.73</v>
      </c>
      <c r="H87" s="12">
        <v>5.08</v>
      </c>
      <c r="I87" s="12">
        <v>0</v>
      </c>
      <c r="J87" s="12">
        <v>19.059999999999999</v>
      </c>
      <c r="K87" s="12">
        <v>1.75</v>
      </c>
      <c r="L87" s="12">
        <v>20.810000000000002</v>
      </c>
      <c r="M87" s="10">
        <f t="shared" si="8"/>
        <v>0.91590581451225361</v>
      </c>
      <c r="N87" s="12">
        <v>12.16</v>
      </c>
      <c r="O87" s="12">
        <v>32.97</v>
      </c>
      <c r="P87" s="11">
        <f t="shared" si="9"/>
        <v>7.5719333669863698</v>
      </c>
      <c r="Q87" s="4">
        <v>-33365.966</v>
      </c>
      <c r="R87" s="4">
        <v>275963.74599999998</v>
      </c>
      <c r="S87" s="4">
        <v>58712.021999999997</v>
      </c>
      <c r="T87" s="4">
        <v>22060.056</v>
      </c>
      <c r="U87" s="4">
        <v>0</v>
      </c>
      <c r="V87" s="4">
        <v>334675.76799999998</v>
      </c>
      <c r="W87" s="4">
        <v>301309.80200000003</v>
      </c>
      <c r="X87" s="4">
        <f t="shared" si="10"/>
        <v>2231.1717866666663</v>
      </c>
      <c r="Y87" s="4">
        <f t="shared" si="11"/>
        <v>2084.1047466666669</v>
      </c>
      <c r="Z87" s="4">
        <f t="shared" si="12"/>
        <v>1861.6649733333336</v>
      </c>
      <c r="AA87" s="4">
        <f t="shared" si="13"/>
        <v>1839.7583066666666</v>
      </c>
      <c r="AB87" s="4"/>
    </row>
    <row r="88" spans="1:28">
      <c r="A88" t="s">
        <v>242</v>
      </c>
      <c r="B88" s="8" t="s">
        <v>122</v>
      </c>
      <c r="C88" s="9" t="s">
        <v>123</v>
      </c>
      <c r="D88">
        <v>18</v>
      </c>
      <c r="E88" s="12">
        <v>0.7</v>
      </c>
      <c r="F88" s="12">
        <v>0</v>
      </c>
      <c r="G88" s="12">
        <v>3.34</v>
      </c>
      <c r="H88" s="12">
        <v>0</v>
      </c>
      <c r="I88" s="12">
        <v>0</v>
      </c>
      <c r="J88" s="12">
        <v>2.2000000000000002</v>
      </c>
      <c r="K88" s="12">
        <v>1.84</v>
      </c>
      <c r="L88" s="12">
        <v>4.04</v>
      </c>
      <c r="M88" s="10">
        <f t="shared" si="8"/>
        <v>0.54455445544554459</v>
      </c>
      <c r="N88" s="12">
        <v>4.0199999999999996</v>
      </c>
      <c r="O88" s="12">
        <v>8.0599999999999987</v>
      </c>
      <c r="P88" s="11">
        <f t="shared" si="9"/>
        <v>5.3892215568862278</v>
      </c>
      <c r="Q88" s="4">
        <v>-20777</v>
      </c>
      <c r="R88" s="4">
        <v>60081</v>
      </c>
      <c r="S88" s="4">
        <v>27414</v>
      </c>
      <c r="T88" s="4"/>
      <c r="U88" s="4"/>
      <c r="V88" s="4">
        <v>87495</v>
      </c>
      <c r="W88" s="4">
        <v>66718</v>
      </c>
      <c r="X88" s="4">
        <f t="shared" si="10"/>
        <v>4860.833333333333</v>
      </c>
      <c r="Y88" s="4">
        <f t="shared" si="11"/>
        <v>4860.833333333333</v>
      </c>
      <c r="Z88" s="4">
        <f t="shared" si="12"/>
        <v>3706.5555555555557</v>
      </c>
      <c r="AA88" s="4">
        <f t="shared" si="13"/>
        <v>3337.8333333333335</v>
      </c>
      <c r="AB88" s="4"/>
    </row>
    <row r="89" spans="1:28">
      <c r="A89" t="s">
        <v>246</v>
      </c>
      <c r="B89" s="8" t="s">
        <v>124</v>
      </c>
      <c r="C89" s="9" t="s">
        <v>125</v>
      </c>
      <c r="D89">
        <v>231</v>
      </c>
      <c r="E89" s="12">
        <v>1</v>
      </c>
      <c r="F89" s="12">
        <v>0</v>
      </c>
      <c r="G89" s="12">
        <v>26.78</v>
      </c>
      <c r="H89" s="12">
        <v>4</v>
      </c>
      <c r="I89" s="12">
        <v>0</v>
      </c>
      <c r="J89" s="12">
        <v>28.46</v>
      </c>
      <c r="K89" s="12">
        <v>3.32</v>
      </c>
      <c r="L89" s="12">
        <v>31.78</v>
      </c>
      <c r="M89" s="10">
        <f t="shared" si="8"/>
        <v>0.89553178099433606</v>
      </c>
      <c r="N89" s="12">
        <v>24.58</v>
      </c>
      <c r="O89" s="12">
        <v>56.36</v>
      </c>
      <c r="P89" s="11">
        <f t="shared" si="9"/>
        <v>7.5048732943469787</v>
      </c>
      <c r="Q89" s="4">
        <v>-18870.197</v>
      </c>
      <c r="R89" s="4">
        <v>470103.57400000002</v>
      </c>
      <c r="S89" s="4">
        <v>135098.98199999999</v>
      </c>
      <c r="T89" s="4">
        <v>43229.351999999999</v>
      </c>
      <c r="U89" s="4">
        <v>31184.169000000002</v>
      </c>
      <c r="V89" s="4">
        <v>605202.55599999998</v>
      </c>
      <c r="W89" s="4">
        <v>586332.35900000005</v>
      </c>
      <c r="X89" s="4">
        <f t="shared" si="10"/>
        <v>2619.9244848484846</v>
      </c>
      <c r="Y89" s="4">
        <f t="shared" si="11"/>
        <v>2297.7880303030302</v>
      </c>
      <c r="Z89" s="4">
        <f t="shared" si="12"/>
        <v>2216.098865800866</v>
      </c>
      <c r="AA89" s="4">
        <f t="shared" si="13"/>
        <v>2035.080406926407</v>
      </c>
      <c r="AB89" s="4"/>
    </row>
    <row r="90" spans="1:28">
      <c r="A90" t="s">
        <v>244</v>
      </c>
      <c r="B90" s="8" t="s">
        <v>126</v>
      </c>
      <c r="C90" s="9" t="s">
        <v>127</v>
      </c>
      <c r="D90">
        <v>89</v>
      </c>
      <c r="E90" s="12">
        <v>0.8</v>
      </c>
      <c r="F90" s="12">
        <v>1</v>
      </c>
      <c r="G90" s="12">
        <v>9.7200000000000006</v>
      </c>
      <c r="H90" s="12">
        <v>0.33</v>
      </c>
      <c r="I90" s="12">
        <v>1</v>
      </c>
      <c r="J90" s="12">
        <v>10.35</v>
      </c>
      <c r="K90" s="12">
        <v>2.5</v>
      </c>
      <c r="L90" s="12">
        <v>12.850000000000001</v>
      </c>
      <c r="M90" s="10">
        <f t="shared" si="8"/>
        <v>0.80544747081712054</v>
      </c>
      <c r="N90" s="12">
        <v>7.08</v>
      </c>
      <c r="O90" s="12">
        <v>19.93</v>
      </c>
      <c r="P90" s="11">
        <f t="shared" si="9"/>
        <v>8.8557213930348251</v>
      </c>
      <c r="Q90" s="4">
        <v>-7179.13</v>
      </c>
      <c r="R90" s="4">
        <v>156935.08100000001</v>
      </c>
      <c r="S90" s="4">
        <v>86862.782000000007</v>
      </c>
      <c r="T90" s="4">
        <v>26218.524000000001</v>
      </c>
      <c r="U90" s="4">
        <v>38285.087</v>
      </c>
      <c r="V90" s="4">
        <v>243797.86300000001</v>
      </c>
      <c r="W90" s="4">
        <v>236618.73300000001</v>
      </c>
      <c r="X90" s="4">
        <f t="shared" si="10"/>
        <v>2739.3018314606743</v>
      </c>
      <c r="Y90" s="4">
        <f t="shared" si="11"/>
        <v>2014.5421573033709</v>
      </c>
      <c r="Z90" s="4">
        <f t="shared" si="12"/>
        <v>1933.877775280899</v>
      </c>
      <c r="AA90" s="4">
        <f t="shared" si="13"/>
        <v>1763.3155168539326</v>
      </c>
      <c r="AB90" s="4"/>
    </row>
    <row r="91" spans="1:28">
      <c r="A91" t="s">
        <v>245</v>
      </c>
      <c r="B91" s="8" t="s">
        <v>128</v>
      </c>
      <c r="C91" s="9" t="s">
        <v>129</v>
      </c>
      <c r="D91">
        <v>131</v>
      </c>
      <c r="E91" s="12">
        <v>1</v>
      </c>
      <c r="F91" s="12">
        <v>1</v>
      </c>
      <c r="G91" s="12">
        <v>15.4</v>
      </c>
      <c r="H91" s="12">
        <v>0</v>
      </c>
      <c r="I91" s="12">
        <v>0</v>
      </c>
      <c r="J91" s="12">
        <v>14.88</v>
      </c>
      <c r="K91" s="12">
        <v>2.52</v>
      </c>
      <c r="L91" s="12">
        <v>17.399999999999999</v>
      </c>
      <c r="M91" s="10">
        <f t="shared" si="8"/>
        <v>0.8551724137931036</v>
      </c>
      <c r="N91" s="12">
        <v>8.75</v>
      </c>
      <c r="O91" s="12">
        <v>26.150000000000002</v>
      </c>
      <c r="P91" s="11">
        <f t="shared" si="9"/>
        <v>8.5064935064935057</v>
      </c>
      <c r="Q91" s="4">
        <v>-10696.584999999999</v>
      </c>
      <c r="R91" s="4">
        <v>215691.36600000001</v>
      </c>
      <c r="S91" s="4">
        <v>78165.354000000007</v>
      </c>
      <c r="T91" s="4">
        <v>26631.815999999999</v>
      </c>
      <c r="U91" s="4">
        <v>0</v>
      </c>
      <c r="V91" s="4">
        <v>293856.71999999997</v>
      </c>
      <c r="W91" s="4">
        <v>283160.13500000001</v>
      </c>
      <c r="X91" s="4">
        <f t="shared" si="10"/>
        <v>2243.1810687022898</v>
      </c>
      <c r="Y91" s="4">
        <f t="shared" si="11"/>
        <v>2039.8847633587784</v>
      </c>
      <c r="Z91" s="4">
        <f t="shared" si="12"/>
        <v>1958.2314427480917</v>
      </c>
      <c r="AA91" s="4">
        <f t="shared" si="13"/>
        <v>1646.4989770992368</v>
      </c>
      <c r="AB91" s="4"/>
    </row>
    <row r="92" spans="1:28">
      <c r="A92" t="s">
        <v>242</v>
      </c>
      <c r="B92" s="8" t="s">
        <v>130</v>
      </c>
      <c r="C92" s="9" t="s">
        <v>131</v>
      </c>
      <c r="D92">
        <v>15</v>
      </c>
      <c r="E92" s="12">
        <v>1</v>
      </c>
      <c r="F92" s="12">
        <v>0</v>
      </c>
      <c r="G92" s="12">
        <v>3.04</v>
      </c>
      <c r="H92" s="12">
        <v>0</v>
      </c>
      <c r="I92" s="12">
        <v>0</v>
      </c>
      <c r="J92" s="12">
        <v>3.12</v>
      </c>
      <c r="K92" s="12">
        <v>0.92</v>
      </c>
      <c r="L92" s="12">
        <v>4.04</v>
      </c>
      <c r="M92" s="10">
        <f t="shared" si="8"/>
        <v>0.7722772277227723</v>
      </c>
      <c r="N92" s="12">
        <v>0.63</v>
      </c>
      <c r="O92" s="12">
        <v>4.67</v>
      </c>
      <c r="P92" s="11">
        <f t="shared" si="9"/>
        <v>4.9342105263157894</v>
      </c>
      <c r="Q92" s="4">
        <v>-199.845</v>
      </c>
      <c r="R92" s="4">
        <v>39777.896000000001</v>
      </c>
      <c r="S92" s="4">
        <v>24974.144</v>
      </c>
      <c r="T92" s="4">
        <v>11735.688</v>
      </c>
      <c r="U92" s="4">
        <v>1188</v>
      </c>
      <c r="V92" s="4">
        <v>64752.04</v>
      </c>
      <c r="W92" s="4">
        <v>64552.195</v>
      </c>
      <c r="X92" s="4">
        <f t="shared" si="10"/>
        <v>4316.8026666666665</v>
      </c>
      <c r="Y92" s="4">
        <f t="shared" si="11"/>
        <v>3455.2234666666668</v>
      </c>
      <c r="Z92" s="4">
        <f t="shared" si="12"/>
        <v>3441.9004666666665</v>
      </c>
      <c r="AA92" s="4">
        <f t="shared" si="13"/>
        <v>2651.8597333333332</v>
      </c>
      <c r="AB92" s="4"/>
    </row>
    <row r="93" spans="1:28">
      <c r="A93" t="s">
        <v>247</v>
      </c>
      <c r="B93" s="8" t="s">
        <v>130</v>
      </c>
      <c r="C93" s="9" t="s">
        <v>132</v>
      </c>
      <c r="D93">
        <v>374</v>
      </c>
      <c r="E93" s="12">
        <v>1</v>
      </c>
      <c r="F93" s="12">
        <v>1</v>
      </c>
      <c r="G93" s="12">
        <v>33.29</v>
      </c>
      <c r="H93" s="12">
        <v>2</v>
      </c>
      <c r="I93" s="12">
        <v>2</v>
      </c>
      <c r="J93" s="12">
        <v>34.049999999999997</v>
      </c>
      <c r="K93" s="12">
        <v>5.24</v>
      </c>
      <c r="L93" s="12">
        <v>39.29</v>
      </c>
      <c r="M93" s="10">
        <f t="shared" si="8"/>
        <v>0.86663273097480265</v>
      </c>
      <c r="N93" s="12">
        <v>22.85</v>
      </c>
      <c r="O93" s="12">
        <v>62.14</v>
      </c>
      <c r="P93" s="11">
        <f t="shared" si="9"/>
        <v>10.59790308869368</v>
      </c>
      <c r="Q93" s="4">
        <v>-31696.031999999999</v>
      </c>
      <c r="R93" s="4">
        <v>502335.03</v>
      </c>
      <c r="S93" s="4">
        <v>236557.25</v>
      </c>
      <c r="T93" s="4">
        <v>136171.842</v>
      </c>
      <c r="U93" s="4">
        <v>22697.717000000001</v>
      </c>
      <c r="V93" s="4">
        <v>738892.28</v>
      </c>
      <c r="W93" s="4">
        <v>707196.24800000002</v>
      </c>
      <c r="X93" s="4">
        <f t="shared" si="10"/>
        <v>1975.6478074866311</v>
      </c>
      <c r="Y93" s="4">
        <f t="shared" si="11"/>
        <v>1550.8628903743315</v>
      </c>
      <c r="Z93" s="4">
        <f t="shared" si="12"/>
        <v>1466.1141417112299</v>
      </c>
      <c r="AA93" s="4">
        <f t="shared" si="13"/>
        <v>1343.1417914438503</v>
      </c>
      <c r="AB93" s="4"/>
    </row>
    <row r="94" spans="1:28">
      <c r="A94" t="s">
        <v>243</v>
      </c>
      <c r="B94" s="8" t="s">
        <v>130</v>
      </c>
      <c r="C94" s="9" t="s">
        <v>133</v>
      </c>
      <c r="D94">
        <v>35</v>
      </c>
      <c r="E94" s="12">
        <v>2</v>
      </c>
      <c r="F94" s="12">
        <v>0</v>
      </c>
      <c r="G94" s="12">
        <v>4.13</v>
      </c>
      <c r="H94" s="12">
        <v>0</v>
      </c>
      <c r="I94" s="12">
        <v>0.75</v>
      </c>
      <c r="J94" s="12">
        <v>5.66</v>
      </c>
      <c r="K94" s="12">
        <v>1.27</v>
      </c>
      <c r="L94" s="12">
        <v>6.93</v>
      </c>
      <c r="M94" s="10">
        <f t="shared" si="8"/>
        <v>0.81673881673881676</v>
      </c>
      <c r="N94" s="12">
        <v>1.8</v>
      </c>
      <c r="O94" s="12">
        <v>8.73</v>
      </c>
      <c r="P94" s="11">
        <f t="shared" si="9"/>
        <v>8.4745762711864412</v>
      </c>
      <c r="Q94" s="4">
        <v>-437.738</v>
      </c>
      <c r="R94" s="4">
        <v>72840.872000000003</v>
      </c>
      <c r="S94" s="4">
        <v>30134.384999999998</v>
      </c>
      <c r="T94" s="4">
        <v>16350.216</v>
      </c>
      <c r="U94" s="4">
        <v>0</v>
      </c>
      <c r="V94" s="4">
        <v>102975.257</v>
      </c>
      <c r="W94" s="4">
        <v>102537.519</v>
      </c>
      <c r="X94" s="4">
        <f t="shared" si="10"/>
        <v>2942.1502</v>
      </c>
      <c r="Y94" s="4">
        <f t="shared" si="11"/>
        <v>2475.0011714285715</v>
      </c>
      <c r="Z94" s="4">
        <f t="shared" si="12"/>
        <v>2462.4943714285714</v>
      </c>
      <c r="AA94" s="4">
        <f t="shared" si="13"/>
        <v>2081.1677714285715</v>
      </c>
      <c r="AB94" s="4"/>
    </row>
    <row r="95" spans="1:28">
      <c r="A95" t="s">
        <v>243</v>
      </c>
      <c r="B95" s="8" t="s">
        <v>130</v>
      </c>
      <c r="C95" s="9" t="s">
        <v>134</v>
      </c>
      <c r="D95">
        <v>43</v>
      </c>
      <c r="E95" s="12">
        <v>1</v>
      </c>
      <c r="F95" s="12">
        <v>0</v>
      </c>
      <c r="G95" s="12">
        <v>5.6</v>
      </c>
      <c r="H95" s="12">
        <v>0</v>
      </c>
      <c r="I95" s="12">
        <v>0</v>
      </c>
      <c r="J95" s="12">
        <v>4.97</v>
      </c>
      <c r="K95" s="12">
        <v>1.63</v>
      </c>
      <c r="L95" s="12">
        <v>6.6</v>
      </c>
      <c r="M95" s="10">
        <f t="shared" si="8"/>
        <v>0.75303030303030305</v>
      </c>
      <c r="N95" s="12">
        <v>1.69</v>
      </c>
      <c r="O95" s="12">
        <v>8.2899999999999991</v>
      </c>
      <c r="P95" s="11">
        <f t="shared" si="9"/>
        <v>7.6785714285714288</v>
      </c>
      <c r="Q95" s="4">
        <v>-1073.2090000000001</v>
      </c>
      <c r="R95" s="4">
        <v>68133.313999999998</v>
      </c>
      <c r="S95" s="4">
        <v>31927.475999999999</v>
      </c>
      <c r="T95" s="4">
        <v>15674.1</v>
      </c>
      <c r="U95" s="4">
        <v>804.78</v>
      </c>
      <c r="V95" s="4">
        <v>100060.79</v>
      </c>
      <c r="W95" s="4">
        <v>98987.581000000006</v>
      </c>
      <c r="X95" s="4">
        <f t="shared" si="10"/>
        <v>2326.9951162790694</v>
      </c>
      <c r="Y95" s="4">
        <f t="shared" si="11"/>
        <v>1943.7653488372091</v>
      </c>
      <c r="Z95" s="4">
        <f t="shared" si="12"/>
        <v>1918.807</v>
      </c>
      <c r="AA95" s="4">
        <f t="shared" si="13"/>
        <v>1584.4956744186047</v>
      </c>
      <c r="AB95" s="4"/>
    </row>
    <row r="96" spans="1:28">
      <c r="A96" t="s">
        <v>243</v>
      </c>
      <c r="B96" s="8" t="s">
        <v>135</v>
      </c>
      <c r="C96" s="9" t="s">
        <v>136</v>
      </c>
      <c r="D96">
        <v>44</v>
      </c>
      <c r="E96" s="12">
        <v>1</v>
      </c>
      <c r="F96" s="12">
        <v>0</v>
      </c>
      <c r="G96" s="12">
        <v>7.93</v>
      </c>
      <c r="H96" s="12">
        <v>0</v>
      </c>
      <c r="I96" s="12">
        <v>0.8</v>
      </c>
      <c r="J96" s="12">
        <v>6.46</v>
      </c>
      <c r="K96" s="12">
        <v>3.27</v>
      </c>
      <c r="L96" s="12">
        <v>9.73</v>
      </c>
      <c r="M96" s="10">
        <f t="shared" si="8"/>
        <v>0.66392600205549845</v>
      </c>
      <c r="N96" s="12">
        <v>8.2200000000000006</v>
      </c>
      <c r="O96" s="12">
        <v>17.950000000000003</v>
      </c>
      <c r="P96" s="11">
        <f t="shared" si="9"/>
        <v>5.548549810844893</v>
      </c>
      <c r="Q96" s="4">
        <v>-35626.000999999997</v>
      </c>
      <c r="R96" s="4">
        <v>115835.4872</v>
      </c>
      <c r="S96" s="4">
        <v>80372.124400000001</v>
      </c>
      <c r="T96" s="4">
        <v>23380.2</v>
      </c>
      <c r="U96" s="4">
        <v>12039.797</v>
      </c>
      <c r="V96" s="4">
        <v>196207.6116</v>
      </c>
      <c r="W96" s="4">
        <v>160581.61060000001</v>
      </c>
      <c r="X96" s="4">
        <f t="shared" si="10"/>
        <v>4459.2638999999999</v>
      </c>
      <c r="Y96" s="4">
        <f t="shared" si="11"/>
        <v>3654.2639681818182</v>
      </c>
      <c r="Z96" s="4">
        <f t="shared" si="12"/>
        <v>2844.5821272727276</v>
      </c>
      <c r="AA96" s="4">
        <f t="shared" si="13"/>
        <v>2632.6247090909092</v>
      </c>
      <c r="AB96" s="4"/>
    </row>
    <row r="97" spans="1:28">
      <c r="A97" t="s">
        <v>243</v>
      </c>
      <c r="B97" s="8" t="s">
        <v>137</v>
      </c>
      <c r="C97" s="9" t="s">
        <v>138</v>
      </c>
      <c r="D97">
        <v>39</v>
      </c>
      <c r="E97" s="12">
        <v>0.8</v>
      </c>
      <c r="F97" s="12">
        <v>0</v>
      </c>
      <c r="G97" s="12">
        <v>4.57</v>
      </c>
      <c r="H97" s="12">
        <v>0</v>
      </c>
      <c r="I97" s="12">
        <v>0</v>
      </c>
      <c r="J97" s="12">
        <v>1.5</v>
      </c>
      <c r="K97" s="12">
        <v>3.87</v>
      </c>
      <c r="L97" s="12">
        <v>5.37</v>
      </c>
      <c r="M97" s="10">
        <f t="shared" si="8"/>
        <v>0.27932960893854747</v>
      </c>
      <c r="N97" s="12">
        <v>3.16</v>
      </c>
      <c r="O97" s="12">
        <v>8.5300000000000011</v>
      </c>
      <c r="P97" s="11">
        <f t="shared" si="9"/>
        <v>8.5339168490153163</v>
      </c>
      <c r="Q97" s="4">
        <v>-5327.4319999999998</v>
      </c>
      <c r="R97" s="4">
        <v>74120.005000000005</v>
      </c>
      <c r="S97" s="4">
        <v>49095.625</v>
      </c>
      <c r="T97" s="4">
        <v>18898.403999999999</v>
      </c>
      <c r="U97" s="4">
        <v>0</v>
      </c>
      <c r="V97" s="4">
        <v>123215.63</v>
      </c>
      <c r="W97" s="4">
        <v>117888.198</v>
      </c>
      <c r="X97" s="4">
        <f t="shared" si="10"/>
        <v>3159.3751282051285</v>
      </c>
      <c r="Y97" s="4">
        <f t="shared" si="11"/>
        <v>2674.800666666667</v>
      </c>
      <c r="Z97" s="4">
        <f t="shared" si="12"/>
        <v>2538.1998461538465</v>
      </c>
      <c r="AA97" s="4">
        <f t="shared" si="13"/>
        <v>1900.5129487179488</v>
      </c>
      <c r="AB97" s="4"/>
    </row>
    <row r="98" spans="1:28">
      <c r="A98" t="s">
        <v>243</v>
      </c>
      <c r="B98" s="8" t="s">
        <v>139</v>
      </c>
      <c r="C98" s="9" t="s">
        <v>140</v>
      </c>
      <c r="D98">
        <v>29</v>
      </c>
      <c r="E98" s="12">
        <v>1</v>
      </c>
      <c r="F98" s="12">
        <v>0</v>
      </c>
      <c r="G98" s="12">
        <v>3.95</v>
      </c>
      <c r="H98" s="12">
        <v>0</v>
      </c>
      <c r="I98" s="12">
        <v>0</v>
      </c>
      <c r="J98" s="12">
        <v>2.93</v>
      </c>
      <c r="K98" s="12">
        <v>2.02</v>
      </c>
      <c r="L98" s="12">
        <v>4.95</v>
      </c>
      <c r="M98" s="10">
        <f t="shared" si="8"/>
        <v>0.59191919191919196</v>
      </c>
      <c r="N98" s="12">
        <v>3.69</v>
      </c>
      <c r="O98" s="12">
        <v>8.64</v>
      </c>
      <c r="P98" s="11">
        <f t="shared" si="9"/>
        <v>7.3417721518987342</v>
      </c>
      <c r="Q98" s="4">
        <v>-100</v>
      </c>
      <c r="R98" s="4">
        <v>77662.354000000007</v>
      </c>
      <c r="S98" s="4">
        <v>18061.609</v>
      </c>
      <c r="T98" s="4">
        <v>6288.6360000000004</v>
      </c>
      <c r="U98" s="4">
        <v>3195.35</v>
      </c>
      <c r="V98" s="4">
        <v>95723.963000000003</v>
      </c>
      <c r="W98" s="4">
        <v>95623.963000000003</v>
      </c>
      <c r="X98" s="4">
        <f t="shared" si="10"/>
        <v>3300.8263103448276</v>
      </c>
      <c r="Y98" s="4">
        <f t="shared" si="11"/>
        <v>2973.7923103448275</v>
      </c>
      <c r="Z98" s="4">
        <f t="shared" si="12"/>
        <v>2970.3440344827586</v>
      </c>
      <c r="AA98" s="4">
        <f t="shared" si="13"/>
        <v>2678.012206896552</v>
      </c>
      <c r="AB98" s="4"/>
    </row>
    <row r="99" spans="1:28">
      <c r="A99" t="s">
        <v>244</v>
      </c>
      <c r="B99" s="8" t="s">
        <v>139</v>
      </c>
      <c r="C99" s="9" t="s">
        <v>141</v>
      </c>
      <c r="D99">
        <v>81</v>
      </c>
      <c r="E99" s="12">
        <v>0.9</v>
      </c>
      <c r="F99" s="12">
        <v>0</v>
      </c>
      <c r="G99" s="12">
        <v>11.03</v>
      </c>
      <c r="H99" s="12">
        <v>0</v>
      </c>
      <c r="I99" s="12">
        <v>1.86</v>
      </c>
      <c r="J99" s="12">
        <v>7.93</v>
      </c>
      <c r="K99" s="12">
        <v>5.86</v>
      </c>
      <c r="L99" s="12">
        <v>13.79</v>
      </c>
      <c r="M99" s="10">
        <f t="shared" si="8"/>
        <v>0.57505438723712832</v>
      </c>
      <c r="N99" s="12">
        <v>7.55</v>
      </c>
      <c r="O99" s="12">
        <v>21.34</v>
      </c>
      <c r="P99" s="11">
        <f t="shared" si="9"/>
        <v>7.343608340888486</v>
      </c>
      <c r="Q99" s="4">
        <v>-8968.9189999999999</v>
      </c>
      <c r="R99" s="4">
        <v>179662.26500000001</v>
      </c>
      <c r="S99" s="4">
        <v>51504.089</v>
      </c>
      <c r="T99" s="4">
        <v>32401.312000000002</v>
      </c>
      <c r="U99" s="4">
        <v>298.58999999999997</v>
      </c>
      <c r="V99" s="4">
        <v>231166.35399999999</v>
      </c>
      <c r="W99" s="4">
        <v>222197.435</v>
      </c>
      <c r="X99" s="4">
        <f t="shared" si="10"/>
        <v>2853.9056049382716</v>
      </c>
      <c r="Y99" s="4">
        <f t="shared" si="11"/>
        <v>2450.203111111111</v>
      </c>
      <c r="Z99" s="4">
        <f t="shared" si="12"/>
        <v>2339.4757160493828</v>
      </c>
      <c r="AA99" s="4">
        <f t="shared" si="13"/>
        <v>2218.052654320988</v>
      </c>
      <c r="AB99" s="4"/>
    </row>
    <row r="100" spans="1:28">
      <c r="A100" t="s">
        <v>243</v>
      </c>
      <c r="B100" s="8" t="s">
        <v>142</v>
      </c>
      <c r="C100" s="9" t="s">
        <v>143</v>
      </c>
      <c r="D100">
        <v>21</v>
      </c>
      <c r="E100" s="12">
        <v>0.75</v>
      </c>
      <c r="F100" s="12">
        <v>0</v>
      </c>
      <c r="G100" s="12">
        <v>4.1500000000000004</v>
      </c>
      <c r="H100" s="12">
        <v>0</v>
      </c>
      <c r="I100" s="12">
        <v>0</v>
      </c>
      <c r="J100" s="12">
        <v>1.9</v>
      </c>
      <c r="K100" s="12">
        <v>3</v>
      </c>
      <c r="L100" s="12">
        <v>4.9000000000000004</v>
      </c>
      <c r="M100" s="10">
        <f t="shared" si="8"/>
        <v>0.38775510204081626</v>
      </c>
      <c r="N100" s="12">
        <v>3.8</v>
      </c>
      <c r="O100" s="12">
        <v>8.6999999999999993</v>
      </c>
      <c r="P100" s="11">
        <f t="shared" si="9"/>
        <v>5.0602409638554215</v>
      </c>
      <c r="Q100" s="4">
        <v>-4257.192</v>
      </c>
      <c r="R100" s="4">
        <v>55562.245000000003</v>
      </c>
      <c r="S100" s="4">
        <v>19223.969000000001</v>
      </c>
      <c r="T100" s="4">
        <v>4804</v>
      </c>
      <c r="U100" s="4">
        <v>1360.36</v>
      </c>
      <c r="V100" s="4">
        <v>74786.214000000007</v>
      </c>
      <c r="W100" s="4">
        <v>70529.021999999997</v>
      </c>
      <c r="X100" s="4">
        <f t="shared" si="10"/>
        <v>3561.2482857142859</v>
      </c>
      <c r="Y100" s="4">
        <f t="shared" si="11"/>
        <v>3267.7073333333337</v>
      </c>
      <c r="Z100" s="4">
        <f t="shared" si="12"/>
        <v>3064.9839047619048</v>
      </c>
      <c r="AA100" s="4">
        <f t="shared" si="13"/>
        <v>2645.8211904761906</v>
      </c>
      <c r="AB100" s="4"/>
    </row>
    <row r="101" spans="1:28">
      <c r="A101" t="s">
        <v>242</v>
      </c>
      <c r="B101" s="8" t="s">
        <v>144</v>
      </c>
      <c r="C101" s="9" t="s">
        <v>145</v>
      </c>
      <c r="D101">
        <v>7</v>
      </c>
      <c r="E101" s="12">
        <v>1</v>
      </c>
      <c r="F101" s="12">
        <v>0</v>
      </c>
      <c r="G101" s="12">
        <v>3.03</v>
      </c>
      <c r="H101" s="12">
        <v>0</v>
      </c>
      <c r="I101" s="12">
        <v>0</v>
      </c>
      <c r="J101" s="12">
        <v>2.1800000000000002</v>
      </c>
      <c r="K101" s="12">
        <v>1.85</v>
      </c>
      <c r="L101" s="12">
        <v>4.0299999999999994</v>
      </c>
      <c r="M101" s="10">
        <f t="shared" si="8"/>
        <v>0.54094292803970234</v>
      </c>
      <c r="N101" s="12">
        <v>0.67</v>
      </c>
      <c r="O101" s="12">
        <v>4.7</v>
      </c>
      <c r="P101" s="11">
        <f t="shared" si="9"/>
        <v>2.3102310231023102</v>
      </c>
      <c r="Q101" s="4">
        <v>-2860.08</v>
      </c>
      <c r="R101" s="4">
        <v>34800.582000000002</v>
      </c>
      <c r="S101" s="4">
        <v>11084.323</v>
      </c>
      <c r="T101" s="4">
        <v>6700</v>
      </c>
      <c r="U101" s="4">
        <v>0</v>
      </c>
      <c r="V101" s="4">
        <v>45884.904999999999</v>
      </c>
      <c r="W101" s="4">
        <v>43024.824999999997</v>
      </c>
      <c r="X101" s="4">
        <f t="shared" si="10"/>
        <v>6554.9864285714284</v>
      </c>
      <c r="Y101" s="4">
        <f t="shared" si="11"/>
        <v>5597.8435714285715</v>
      </c>
      <c r="Z101" s="4">
        <f t="shared" si="12"/>
        <v>5189.2607142857141</v>
      </c>
      <c r="AA101" s="4">
        <f t="shared" si="13"/>
        <v>4971.5117142857143</v>
      </c>
      <c r="AB101" s="4"/>
    </row>
    <row r="102" spans="1:28">
      <c r="A102" t="s">
        <v>243</v>
      </c>
      <c r="B102" s="8" t="s">
        <v>146</v>
      </c>
      <c r="C102" s="9" t="s">
        <v>147</v>
      </c>
      <c r="D102">
        <v>41</v>
      </c>
      <c r="E102" s="12">
        <v>1</v>
      </c>
      <c r="F102" s="12">
        <v>0</v>
      </c>
      <c r="G102" s="12">
        <v>5.2</v>
      </c>
      <c r="H102" s="12">
        <v>1</v>
      </c>
      <c r="I102" s="12">
        <v>1</v>
      </c>
      <c r="J102" s="12">
        <v>6.05</v>
      </c>
      <c r="K102" s="12">
        <v>2.15</v>
      </c>
      <c r="L102" s="12">
        <v>8.1999999999999993</v>
      </c>
      <c r="M102" s="10">
        <f t="shared" si="8"/>
        <v>0.73780487804878048</v>
      </c>
      <c r="N102" s="12">
        <v>7.41</v>
      </c>
      <c r="O102" s="12">
        <v>15.61</v>
      </c>
      <c r="P102" s="11">
        <f t="shared" si="9"/>
        <v>6.6129032258064511</v>
      </c>
      <c r="Q102" s="4">
        <v>-9954.1129999999994</v>
      </c>
      <c r="R102" s="4">
        <v>126607.289</v>
      </c>
      <c r="S102" s="4">
        <v>32455.359</v>
      </c>
      <c r="T102" s="4">
        <v>11600.554</v>
      </c>
      <c r="U102" s="4">
        <v>88.8</v>
      </c>
      <c r="V102" s="4">
        <v>159062.64799999999</v>
      </c>
      <c r="W102" s="4">
        <v>149108.535</v>
      </c>
      <c r="X102" s="4">
        <f t="shared" si="10"/>
        <v>3879.5767804878046</v>
      </c>
      <c r="Y102" s="4">
        <f t="shared" si="11"/>
        <v>3594.4705853658534</v>
      </c>
      <c r="Z102" s="4">
        <f t="shared" si="12"/>
        <v>3351.6873414634151</v>
      </c>
      <c r="AA102" s="4">
        <f t="shared" si="13"/>
        <v>3087.9826585365854</v>
      </c>
      <c r="AB102" s="4"/>
    </row>
    <row r="103" spans="1:28">
      <c r="A103" t="s">
        <v>247</v>
      </c>
      <c r="B103" s="8" t="s">
        <v>148</v>
      </c>
      <c r="C103" s="9" t="s">
        <v>149</v>
      </c>
      <c r="D103">
        <v>359</v>
      </c>
      <c r="E103" s="12">
        <v>1</v>
      </c>
      <c r="F103" s="12">
        <v>0</v>
      </c>
      <c r="G103" s="12">
        <v>33.69</v>
      </c>
      <c r="H103" s="12">
        <v>1</v>
      </c>
      <c r="I103" s="12">
        <v>0</v>
      </c>
      <c r="J103" s="12">
        <v>35.69</v>
      </c>
      <c r="K103" s="12">
        <v>0</v>
      </c>
      <c r="L103" s="12">
        <v>35.69</v>
      </c>
      <c r="M103" s="10">
        <f t="shared" si="8"/>
        <v>1</v>
      </c>
      <c r="N103" s="12">
        <v>17.77</v>
      </c>
      <c r="O103" s="12">
        <v>53.459999999999994</v>
      </c>
      <c r="P103" s="11">
        <f t="shared" si="9"/>
        <v>10.348803689824157</v>
      </c>
      <c r="Q103" s="4">
        <v>-57341.512000000002</v>
      </c>
      <c r="R103" s="4">
        <v>511247.85800000001</v>
      </c>
      <c r="S103" s="4">
        <v>261796.58100000001</v>
      </c>
      <c r="T103" s="4">
        <v>121720.272</v>
      </c>
      <c r="U103" s="4">
        <v>36831.805</v>
      </c>
      <c r="V103" s="4">
        <v>773044.43900000001</v>
      </c>
      <c r="W103" s="4">
        <v>715702.92700000003</v>
      </c>
      <c r="X103" s="4">
        <f t="shared" si="10"/>
        <v>2153.3271281337047</v>
      </c>
      <c r="Y103" s="4">
        <f t="shared" si="11"/>
        <v>1711.6778885793872</v>
      </c>
      <c r="Z103" s="4">
        <f t="shared" si="12"/>
        <v>1551.9522284122565</v>
      </c>
      <c r="AA103" s="4">
        <f t="shared" si="13"/>
        <v>1424.0887409470752</v>
      </c>
      <c r="AB103" s="4"/>
    </row>
    <row r="104" spans="1:28">
      <c r="A104" t="s">
        <v>244</v>
      </c>
      <c r="B104" s="8" t="s">
        <v>148</v>
      </c>
      <c r="C104" s="9" t="s">
        <v>150</v>
      </c>
      <c r="D104">
        <v>64</v>
      </c>
      <c r="E104" s="12">
        <v>1</v>
      </c>
      <c r="F104" s="12">
        <v>1</v>
      </c>
      <c r="G104" s="12">
        <v>9.66</v>
      </c>
      <c r="H104" s="12">
        <v>1</v>
      </c>
      <c r="I104" s="12">
        <v>0</v>
      </c>
      <c r="J104" s="12">
        <v>10.65</v>
      </c>
      <c r="K104" s="12">
        <v>2.0099999999999998</v>
      </c>
      <c r="L104" s="12">
        <v>12.66</v>
      </c>
      <c r="M104" s="10">
        <f t="shared" ref="M104:M135" si="14">+J104/L104</f>
        <v>0.84123222748815163</v>
      </c>
      <c r="N104" s="12">
        <v>6.48</v>
      </c>
      <c r="O104" s="12">
        <v>19.14</v>
      </c>
      <c r="P104" s="11">
        <f t="shared" ref="P104:P135" si="15">+D104/(G104+H104)</f>
        <v>6.0037523452157595</v>
      </c>
      <c r="Q104" s="4">
        <v>-14901.589</v>
      </c>
      <c r="R104" s="4">
        <v>151429.51</v>
      </c>
      <c r="S104" s="4">
        <v>96650.167000000001</v>
      </c>
      <c r="T104" s="4">
        <v>28376.091</v>
      </c>
      <c r="U104" s="4">
        <v>36893.671999999999</v>
      </c>
      <c r="V104" s="4">
        <v>248079.677</v>
      </c>
      <c r="W104" s="4">
        <v>233178.08799999999</v>
      </c>
      <c r="X104" s="4">
        <f t="shared" si="10"/>
        <v>3876.2449531249999</v>
      </c>
      <c r="Y104" s="4">
        <f t="shared" si="11"/>
        <v>2856.4049062499998</v>
      </c>
      <c r="Z104" s="4">
        <f t="shared" si="12"/>
        <v>2623.5675781249997</v>
      </c>
      <c r="AA104" s="4">
        <f t="shared" si="13"/>
        <v>2366.0860937500001</v>
      </c>
      <c r="AB104" s="4"/>
    </row>
    <row r="105" spans="1:28">
      <c r="A105" t="s">
        <v>245</v>
      </c>
      <c r="B105" s="8" t="s">
        <v>148</v>
      </c>
      <c r="C105" s="9" t="s">
        <v>151</v>
      </c>
      <c r="D105">
        <v>103</v>
      </c>
      <c r="E105" s="12">
        <v>1</v>
      </c>
      <c r="F105" s="12">
        <v>1</v>
      </c>
      <c r="G105" s="12">
        <v>12.51</v>
      </c>
      <c r="H105" s="12">
        <v>0.49</v>
      </c>
      <c r="I105" s="12">
        <v>0</v>
      </c>
      <c r="J105" s="12">
        <v>14.4</v>
      </c>
      <c r="K105" s="12">
        <v>0.6</v>
      </c>
      <c r="L105" s="12">
        <v>15</v>
      </c>
      <c r="M105" s="10">
        <f t="shared" si="14"/>
        <v>0.96000000000000008</v>
      </c>
      <c r="N105" s="12">
        <v>13.42</v>
      </c>
      <c r="O105" s="12">
        <v>28.42</v>
      </c>
      <c r="P105" s="11">
        <f t="shared" si="15"/>
        <v>7.9230769230769234</v>
      </c>
      <c r="Q105" s="4">
        <v>-83092.98</v>
      </c>
      <c r="R105" s="4">
        <v>226524.35</v>
      </c>
      <c r="S105" s="4">
        <v>122386.795</v>
      </c>
      <c r="T105" s="4">
        <v>43936.555999999997</v>
      </c>
      <c r="U105" s="4">
        <v>42098.406999999999</v>
      </c>
      <c r="V105" s="4">
        <v>348911.14500000002</v>
      </c>
      <c r="W105" s="4">
        <v>265818.16499999998</v>
      </c>
      <c r="X105" s="4">
        <f t="shared" si="10"/>
        <v>3387.4868446601945</v>
      </c>
      <c r="Y105" s="4">
        <f t="shared" si="11"/>
        <v>2552.1959417475732</v>
      </c>
      <c r="Z105" s="4">
        <f t="shared" si="12"/>
        <v>1745.4679805825242</v>
      </c>
      <c r="AA105" s="4">
        <f t="shared" si="13"/>
        <v>2199.2655339805824</v>
      </c>
      <c r="AB105" s="4"/>
    </row>
    <row r="106" spans="1:28">
      <c r="A106" t="s">
        <v>245</v>
      </c>
      <c r="B106" s="8" t="s">
        <v>152</v>
      </c>
      <c r="C106" s="9" t="s">
        <v>153</v>
      </c>
      <c r="D106">
        <v>166</v>
      </c>
      <c r="E106" s="12">
        <v>1</v>
      </c>
      <c r="F106" s="12">
        <v>1</v>
      </c>
      <c r="G106" s="12">
        <v>17.11</v>
      </c>
      <c r="H106" s="12">
        <v>0</v>
      </c>
      <c r="I106" s="12">
        <v>1</v>
      </c>
      <c r="J106" s="12">
        <v>16.53</v>
      </c>
      <c r="K106" s="12">
        <v>3.58</v>
      </c>
      <c r="L106" s="12">
        <v>20.11</v>
      </c>
      <c r="M106" s="10">
        <f t="shared" si="14"/>
        <v>0.82197911486822484</v>
      </c>
      <c r="N106" s="12">
        <v>9.77</v>
      </c>
      <c r="O106" s="12">
        <v>29.88</v>
      </c>
      <c r="P106" s="11">
        <f t="shared" si="15"/>
        <v>9.7019286966686149</v>
      </c>
      <c r="Q106" s="4">
        <v>-48026.870999999999</v>
      </c>
      <c r="R106" s="4">
        <v>286399.70600000001</v>
      </c>
      <c r="S106" s="4">
        <v>172864.39300000001</v>
      </c>
      <c r="T106" s="4">
        <v>31976.16</v>
      </c>
      <c r="U106" s="4">
        <v>51098.599000000002</v>
      </c>
      <c r="V106" s="4">
        <v>459264.09899999999</v>
      </c>
      <c r="W106" s="4">
        <v>411237.228</v>
      </c>
      <c r="X106" s="4">
        <f t="shared" si="10"/>
        <v>2766.6511987951808</v>
      </c>
      <c r="Y106" s="4">
        <f t="shared" si="11"/>
        <v>2266.2008433734936</v>
      </c>
      <c r="Z106" s="4">
        <f t="shared" si="12"/>
        <v>1976.8823433734938</v>
      </c>
      <c r="AA106" s="4">
        <f t="shared" si="13"/>
        <v>1725.2994337349398</v>
      </c>
      <c r="AB106" s="4"/>
    </row>
    <row r="107" spans="1:28">
      <c r="A107" t="s">
        <v>245</v>
      </c>
      <c r="B107" s="8" t="s">
        <v>154</v>
      </c>
      <c r="C107" s="9" t="s">
        <v>155</v>
      </c>
      <c r="D107">
        <v>138</v>
      </c>
      <c r="E107" s="12">
        <v>1</v>
      </c>
      <c r="F107" s="12">
        <v>1</v>
      </c>
      <c r="G107" s="12">
        <v>15.69</v>
      </c>
      <c r="H107" s="12">
        <v>2</v>
      </c>
      <c r="I107" s="12">
        <v>0</v>
      </c>
      <c r="J107" s="12">
        <v>18.989999999999998</v>
      </c>
      <c r="K107" s="12">
        <v>0.7</v>
      </c>
      <c r="L107" s="12">
        <v>19.689999999999998</v>
      </c>
      <c r="M107" s="10">
        <f t="shared" si="14"/>
        <v>0.9644489588623667</v>
      </c>
      <c r="N107" s="12">
        <v>9.11</v>
      </c>
      <c r="O107" s="12">
        <v>28.799999999999997</v>
      </c>
      <c r="P107" s="11">
        <f t="shared" si="15"/>
        <v>7.801017524024874</v>
      </c>
      <c r="Q107" s="4">
        <v>-16268.992</v>
      </c>
      <c r="R107" s="4">
        <v>220296.951</v>
      </c>
      <c r="S107" s="4">
        <v>92262.28</v>
      </c>
      <c r="T107" s="4">
        <v>45811.311999999998</v>
      </c>
      <c r="U107" s="4">
        <v>8519.2690000000002</v>
      </c>
      <c r="V107" s="4">
        <v>312559.23100000003</v>
      </c>
      <c r="W107" s="4">
        <v>296290.239</v>
      </c>
      <c r="X107" s="4">
        <f t="shared" si="10"/>
        <v>2264.9219637681163</v>
      </c>
      <c r="Y107" s="4">
        <f t="shared" si="11"/>
        <v>1871.2221014492754</v>
      </c>
      <c r="Z107" s="4">
        <f t="shared" si="12"/>
        <v>1753.3308550724637</v>
      </c>
      <c r="AA107" s="4">
        <f t="shared" si="13"/>
        <v>1596.3547173913043</v>
      </c>
      <c r="AB107" s="4"/>
    </row>
    <row r="108" spans="1:28">
      <c r="A108" t="s">
        <v>244</v>
      </c>
      <c r="B108" s="8" t="s">
        <v>156</v>
      </c>
      <c r="C108" s="9" t="s">
        <v>157</v>
      </c>
      <c r="D108">
        <v>88</v>
      </c>
      <c r="E108" s="12">
        <v>1</v>
      </c>
      <c r="F108" s="12">
        <v>1</v>
      </c>
      <c r="G108" s="12">
        <v>9.8800000000000008</v>
      </c>
      <c r="H108" s="12">
        <v>1</v>
      </c>
      <c r="I108" s="12">
        <v>0</v>
      </c>
      <c r="J108" s="12">
        <v>9.8800000000000008</v>
      </c>
      <c r="K108" s="12">
        <v>3</v>
      </c>
      <c r="L108" s="12">
        <v>12.88</v>
      </c>
      <c r="M108" s="10">
        <f t="shared" si="14"/>
        <v>0.76708074534161497</v>
      </c>
      <c r="N108" s="12">
        <v>6.29</v>
      </c>
      <c r="O108" s="12">
        <v>19.170000000000002</v>
      </c>
      <c r="P108" s="11">
        <f t="shared" si="15"/>
        <v>8.0882352941176467</v>
      </c>
      <c r="Q108" s="4">
        <v>-40581.69</v>
      </c>
      <c r="R108" s="4">
        <v>147294.12299999999</v>
      </c>
      <c r="S108" s="4">
        <v>36892.074999999997</v>
      </c>
      <c r="T108" s="4">
        <v>10327</v>
      </c>
      <c r="U108" s="4">
        <v>271.99900000000002</v>
      </c>
      <c r="V108" s="4">
        <v>184186.198</v>
      </c>
      <c r="W108" s="4">
        <v>143604.508</v>
      </c>
      <c r="X108" s="4">
        <f t="shared" si="10"/>
        <v>2093.0249772727275</v>
      </c>
      <c r="Y108" s="4">
        <f t="shared" si="11"/>
        <v>1972.5818068181818</v>
      </c>
      <c r="Z108" s="4">
        <f t="shared" si="12"/>
        <v>1511.4262386363635</v>
      </c>
      <c r="AA108" s="4">
        <f t="shared" si="13"/>
        <v>1673.7968522727272</v>
      </c>
      <c r="AB108" s="4"/>
    </row>
    <row r="109" spans="1:28">
      <c r="A109" t="s">
        <v>243</v>
      </c>
      <c r="B109" s="8" t="s">
        <v>158</v>
      </c>
      <c r="C109" s="9" t="s">
        <v>159</v>
      </c>
      <c r="D109">
        <v>36</v>
      </c>
      <c r="E109" s="12">
        <v>0.8</v>
      </c>
      <c r="F109" s="12">
        <v>0</v>
      </c>
      <c r="G109" s="12">
        <v>5.25</v>
      </c>
      <c r="H109" s="12">
        <v>0</v>
      </c>
      <c r="I109" s="12">
        <v>1</v>
      </c>
      <c r="J109" s="12">
        <v>6.05</v>
      </c>
      <c r="K109" s="12">
        <v>1</v>
      </c>
      <c r="L109" s="12">
        <v>7.05</v>
      </c>
      <c r="M109" s="10">
        <f t="shared" si="14"/>
        <v>0.85815602836879434</v>
      </c>
      <c r="N109" s="12">
        <v>5</v>
      </c>
      <c r="O109" s="12">
        <v>12.05</v>
      </c>
      <c r="P109" s="11">
        <f t="shared" si="15"/>
        <v>6.8571428571428568</v>
      </c>
      <c r="Q109" s="4">
        <v>-9389.777</v>
      </c>
      <c r="R109" s="4">
        <v>105817.52899999999</v>
      </c>
      <c r="S109" s="4">
        <v>69244.441999999995</v>
      </c>
      <c r="T109" s="4">
        <v>13777</v>
      </c>
      <c r="U109" s="4">
        <v>27579.626</v>
      </c>
      <c r="V109" s="4">
        <v>175061.97099999999</v>
      </c>
      <c r="W109" s="4">
        <v>165672.19399999999</v>
      </c>
      <c r="X109" s="4">
        <f t="shared" si="10"/>
        <v>4862.8325277777776</v>
      </c>
      <c r="Y109" s="4">
        <f t="shared" si="11"/>
        <v>3714.0373611111104</v>
      </c>
      <c r="Z109" s="4">
        <f t="shared" si="12"/>
        <v>3453.210222222222</v>
      </c>
      <c r="AA109" s="4">
        <f t="shared" si="13"/>
        <v>2939.3758055555554</v>
      </c>
      <c r="AB109" s="4"/>
    </row>
    <row r="110" spans="1:28">
      <c r="A110" t="s">
        <v>249</v>
      </c>
      <c r="B110" s="8" t="s">
        <v>160</v>
      </c>
      <c r="C110" s="9" t="s">
        <v>161</v>
      </c>
      <c r="D110">
        <v>511</v>
      </c>
      <c r="E110" s="12">
        <v>1</v>
      </c>
      <c r="F110" s="12">
        <v>1</v>
      </c>
      <c r="G110" s="12">
        <v>35.46</v>
      </c>
      <c r="H110" s="12">
        <v>1</v>
      </c>
      <c r="I110" s="12">
        <v>4.07</v>
      </c>
      <c r="J110" s="12">
        <v>42.53</v>
      </c>
      <c r="K110" s="12">
        <v>0</v>
      </c>
      <c r="L110" s="12">
        <v>42.53</v>
      </c>
      <c r="M110" s="10">
        <f t="shared" si="14"/>
        <v>1</v>
      </c>
      <c r="N110" s="12">
        <v>28.09</v>
      </c>
      <c r="O110" s="12">
        <v>70.62</v>
      </c>
      <c r="P110" s="11">
        <f t="shared" si="15"/>
        <v>14.01535929786067</v>
      </c>
      <c r="Q110" s="4">
        <v>-54092.000999999997</v>
      </c>
      <c r="R110" s="4">
        <v>575598.66</v>
      </c>
      <c r="S110" s="4">
        <v>236456.71599999999</v>
      </c>
      <c r="T110" s="4">
        <v>151620.696</v>
      </c>
      <c r="U110" s="4">
        <v>0</v>
      </c>
      <c r="V110" s="4">
        <v>812055.37600000005</v>
      </c>
      <c r="W110" s="4">
        <v>757963.375</v>
      </c>
      <c r="X110" s="4">
        <f t="shared" si="10"/>
        <v>1589.1494637964777</v>
      </c>
      <c r="Y110" s="4">
        <f t="shared" si="11"/>
        <v>1292.4357729941294</v>
      </c>
      <c r="Z110" s="4">
        <f t="shared" si="12"/>
        <v>1186.5805851272016</v>
      </c>
      <c r="AA110" s="4">
        <f t="shared" si="13"/>
        <v>1126.4161643835616</v>
      </c>
      <c r="AB110" s="4"/>
    </row>
    <row r="111" spans="1:28">
      <c r="A111" t="s">
        <v>247</v>
      </c>
      <c r="B111" s="8" t="s">
        <v>160</v>
      </c>
      <c r="C111" s="9" t="s">
        <v>162</v>
      </c>
      <c r="D111">
        <v>387</v>
      </c>
      <c r="E111" s="12">
        <v>1</v>
      </c>
      <c r="F111" s="12">
        <v>1</v>
      </c>
      <c r="G111" s="12">
        <v>31.34</v>
      </c>
      <c r="H111" s="12">
        <v>3</v>
      </c>
      <c r="I111" s="12">
        <v>1</v>
      </c>
      <c r="J111" s="12">
        <v>36.44</v>
      </c>
      <c r="K111" s="12">
        <v>0.9</v>
      </c>
      <c r="L111" s="12">
        <v>37.340000000000003</v>
      </c>
      <c r="M111" s="10">
        <f t="shared" si="14"/>
        <v>0.9758971612212104</v>
      </c>
      <c r="N111" s="12">
        <v>25.38</v>
      </c>
      <c r="O111" s="12">
        <v>62.72</v>
      </c>
      <c r="P111" s="11">
        <f t="shared" si="15"/>
        <v>11.269656377402445</v>
      </c>
      <c r="Q111" s="4">
        <v>-52137.271999999997</v>
      </c>
      <c r="R111" s="4">
        <v>533796.61600000004</v>
      </c>
      <c r="S111" s="4">
        <v>205056.71799999999</v>
      </c>
      <c r="T111" s="4">
        <v>140529.03899999999</v>
      </c>
      <c r="U111" s="4">
        <v>0</v>
      </c>
      <c r="V111" s="4">
        <v>738853.33400000003</v>
      </c>
      <c r="W111" s="4">
        <v>686716.06200000003</v>
      </c>
      <c r="X111" s="4">
        <f t="shared" si="10"/>
        <v>1909.1817416020672</v>
      </c>
      <c r="Y111" s="4">
        <f t="shared" si="11"/>
        <v>1546.0576098191216</v>
      </c>
      <c r="Z111" s="4">
        <f t="shared" si="12"/>
        <v>1411.3359767441862</v>
      </c>
      <c r="AA111" s="4">
        <f t="shared" si="13"/>
        <v>1379.3194211886305</v>
      </c>
      <c r="AB111" s="4"/>
    </row>
    <row r="112" spans="1:28">
      <c r="A112" t="s">
        <v>247</v>
      </c>
      <c r="B112" s="8" t="s">
        <v>160</v>
      </c>
      <c r="C112" s="9" t="s">
        <v>163</v>
      </c>
      <c r="D112">
        <v>363</v>
      </c>
      <c r="E112" s="12">
        <v>1</v>
      </c>
      <c r="F112" s="12">
        <v>0</v>
      </c>
      <c r="G112" s="12">
        <v>29.86</v>
      </c>
      <c r="H112" s="12">
        <v>1</v>
      </c>
      <c r="I112" s="12">
        <v>2</v>
      </c>
      <c r="J112" s="12">
        <v>31.86</v>
      </c>
      <c r="K112" s="12">
        <v>2</v>
      </c>
      <c r="L112" s="12">
        <v>33.86</v>
      </c>
      <c r="M112" s="10">
        <f t="shared" si="14"/>
        <v>0.94093325457767274</v>
      </c>
      <c r="N112" s="12">
        <v>8.4700000000000006</v>
      </c>
      <c r="O112" s="12">
        <v>42.33</v>
      </c>
      <c r="P112" s="11">
        <f t="shared" si="15"/>
        <v>11.762799740764745</v>
      </c>
      <c r="Q112" s="4">
        <v>-42571.69</v>
      </c>
      <c r="R112" s="4">
        <v>415642.37199999997</v>
      </c>
      <c r="S112" s="4">
        <v>157172.46900000001</v>
      </c>
      <c r="T112" s="4">
        <v>91131.145000000004</v>
      </c>
      <c r="U112" s="4">
        <v>0</v>
      </c>
      <c r="V112" s="4">
        <v>572814.84100000001</v>
      </c>
      <c r="W112" s="4">
        <v>530243.15099999995</v>
      </c>
      <c r="X112" s="4">
        <f t="shared" si="10"/>
        <v>1578.0023168044077</v>
      </c>
      <c r="Y112" s="4">
        <f t="shared" si="11"/>
        <v>1326.9523305785124</v>
      </c>
      <c r="Z112" s="4">
        <f t="shared" si="12"/>
        <v>1209.6749476584021</v>
      </c>
      <c r="AA112" s="4">
        <f t="shared" si="13"/>
        <v>1145.0203085399448</v>
      </c>
      <c r="AB112" s="4"/>
    </row>
    <row r="113" spans="1:28">
      <c r="A113" t="s">
        <v>248</v>
      </c>
      <c r="B113" s="8" t="s">
        <v>160</v>
      </c>
      <c r="C113" s="9" t="s">
        <v>164</v>
      </c>
      <c r="D113">
        <v>466</v>
      </c>
      <c r="E113" s="12">
        <v>1</v>
      </c>
      <c r="F113" s="12">
        <v>1</v>
      </c>
      <c r="G113" s="12">
        <v>35.44</v>
      </c>
      <c r="H113" s="12">
        <v>1</v>
      </c>
      <c r="I113" s="12">
        <v>1</v>
      </c>
      <c r="J113" s="12">
        <v>39.44</v>
      </c>
      <c r="K113" s="12">
        <v>0</v>
      </c>
      <c r="L113" s="12">
        <v>39.44</v>
      </c>
      <c r="M113" s="10">
        <f t="shared" si="14"/>
        <v>1</v>
      </c>
      <c r="N113" s="12">
        <v>2.35</v>
      </c>
      <c r="O113" s="12">
        <v>41.79</v>
      </c>
      <c r="P113" s="11">
        <f t="shared" si="15"/>
        <v>12.788144895718991</v>
      </c>
      <c r="Q113" s="4">
        <v>-52288.093999999997</v>
      </c>
      <c r="R113" s="4">
        <v>512513.11900000001</v>
      </c>
      <c r="S113" s="4">
        <v>160609.80499999999</v>
      </c>
      <c r="T113" s="4">
        <v>88002.399000000005</v>
      </c>
      <c r="U113" s="4">
        <v>0</v>
      </c>
      <c r="V113" s="4">
        <v>673122.924</v>
      </c>
      <c r="W113" s="4">
        <v>620834.82999999996</v>
      </c>
      <c r="X113" s="4">
        <f t="shared" si="10"/>
        <v>1444.4697939914163</v>
      </c>
      <c r="Y113" s="4">
        <f t="shared" si="11"/>
        <v>1255.6234442060086</v>
      </c>
      <c r="Z113" s="4">
        <f t="shared" si="12"/>
        <v>1143.4172339055795</v>
      </c>
      <c r="AA113" s="4">
        <f t="shared" si="13"/>
        <v>1099.813560085837</v>
      </c>
      <c r="AB113" s="4"/>
    </row>
    <row r="114" spans="1:28">
      <c r="A114" t="s">
        <v>247</v>
      </c>
      <c r="B114" s="8" t="s">
        <v>160</v>
      </c>
      <c r="C114" s="9" t="s">
        <v>165</v>
      </c>
      <c r="D114">
        <v>386</v>
      </c>
      <c r="E114" s="12">
        <v>1</v>
      </c>
      <c r="F114" s="12">
        <v>1</v>
      </c>
      <c r="G114" s="12">
        <v>36.46</v>
      </c>
      <c r="H114" s="12">
        <v>0</v>
      </c>
      <c r="I114" s="12">
        <v>0</v>
      </c>
      <c r="J114" s="12">
        <v>37.36</v>
      </c>
      <c r="K114" s="12">
        <v>1.1000000000000001</v>
      </c>
      <c r="L114" s="12">
        <v>38.46</v>
      </c>
      <c r="M114" s="10">
        <f t="shared" si="14"/>
        <v>0.97139885595423814</v>
      </c>
      <c r="N114" s="12">
        <v>26.36</v>
      </c>
      <c r="O114" s="12">
        <v>64.819999999999993</v>
      </c>
      <c r="P114" s="11">
        <f t="shared" si="15"/>
        <v>10.58694459681843</v>
      </c>
      <c r="Q114" s="4">
        <v>-51865.063000000002</v>
      </c>
      <c r="R114" s="4">
        <v>471655.989</v>
      </c>
      <c r="S114" s="4">
        <v>269022.17800000001</v>
      </c>
      <c r="T114" s="4">
        <v>203092.78</v>
      </c>
      <c r="U114" s="4">
        <v>0</v>
      </c>
      <c r="V114" s="4">
        <v>740678.16700000002</v>
      </c>
      <c r="W114" s="4">
        <v>688813.10400000005</v>
      </c>
      <c r="X114" s="4">
        <f t="shared" si="10"/>
        <v>1918.8553549222797</v>
      </c>
      <c r="Y114" s="4">
        <f t="shared" si="11"/>
        <v>1392.7082564766838</v>
      </c>
      <c r="Z114" s="4">
        <f t="shared" si="12"/>
        <v>1258.3428082901555</v>
      </c>
      <c r="AA114" s="4">
        <f t="shared" si="13"/>
        <v>1221.906707253886</v>
      </c>
      <c r="AB114" s="4"/>
    </row>
    <row r="115" spans="1:28">
      <c r="A115" t="s">
        <v>245</v>
      </c>
      <c r="B115" s="8" t="s">
        <v>160</v>
      </c>
      <c r="C115" s="9" t="s">
        <v>166</v>
      </c>
      <c r="D115">
        <v>199</v>
      </c>
      <c r="E115" s="12">
        <v>1</v>
      </c>
      <c r="F115" s="12">
        <v>1</v>
      </c>
      <c r="G115" s="12">
        <v>16.899999999999999</v>
      </c>
      <c r="H115" s="12">
        <v>1</v>
      </c>
      <c r="I115" s="12">
        <v>2.4300000000000002</v>
      </c>
      <c r="J115" s="12">
        <v>22.33</v>
      </c>
      <c r="K115" s="12">
        <v>0</v>
      </c>
      <c r="L115" s="12">
        <v>22.33</v>
      </c>
      <c r="M115" s="10">
        <f t="shared" si="14"/>
        <v>1</v>
      </c>
      <c r="N115" s="12">
        <v>16.55</v>
      </c>
      <c r="O115" s="12">
        <v>38.879999999999995</v>
      </c>
      <c r="P115" s="11">
        <f t="shared" si="15"/>
        <v>11.117318435754191</v>
      </c>
      <c r="Q115" s="4">
        <v>-26084.937999999998</v>
      </c>
      <c r="R115" s="4">
        <v>306286.277</v>
      </c>
      <c r="S115" s="4">
        <v>113432.425</v>
      </c>
      <c r="T115" s="4">
        <v>73406.771999999997</v>
      </c>
      <c r="U115" s="4">
        <v>0</v>
      </c>
      <c r="V115" s="4">
        <v>419718.70199999999</v>
      </c>
      <c r="W115" s="4">
        <v>393633.76400000002</v>
      </c>
      <c r="X115" s="4">
        <f t="shared" si="10"/>
        <v>2109.1392060301505</v>
      </c>
      <c r="Y115" s="4">
        <f t="shared" si="11"/>
        <v>1740.2609547738693</v>
      </c>
      <c r="Z115" s="4">
        <f t="shared" si="12"/>
        <v>1609.1808643216082</v>
      </c>
      <c r="AA115" s="4">
        <f t="shared" si="13"/>
        <v>1539.1270201005025</v>
      </c>
      <c r="AB115" s="4"/>
    </row>
    <row r="116" spans="1:28">
      <c r="A116" t="s">
        <v>247</v>
      </c>
      <c r="B116" s="8" t="s">
        <v>160</v>
      </c>
      <c r="C116" s="9" t="s">
        <v>167</v>
      </c>
      <c r="D116">
        <v>363</v>
      </c>
      <c r="E116" s="12">
        <v>1</v>
      </c>
      <c r="F116" s="12">
        <v>1</v>
      </c>
      <c r="G116" s="12">
        <v>34.630000000000003</v>
      </c>
      <c r="H116" s="12">
        <v>1</v>
      </c>
      <c r="I116" s="12">
        <v>5</v>
      </c>
      <c r="J116" s="12">
        <v>41.63</v>
      </c>
      <c r="K116" s="12">
        <v>1</v>
      </c>
      <c r="L116" s="12">
        <v>42.63</v>
      </c>
      <c r="M116" s="10">
        <f t="shared" si="14"/>
        <v>0.97654234107436078</v>
      </c>
      <c r="N116" s="12">
        <v>28.83</v>
      </c>
      <c r="O116" s="12">
        <v>71.460000000000008</v>
      </c>
      <c r="P116" s="11">
        <f t="shared" si="15"/>
        <v>10.188043783328656</v>
      </c>
      <c r="Q116" s="4">
        <v>-39909.527999999998</v>
      </c>
      <c r="R116" s="4">
        <v>544727.23600000003</v>
      </c>
      <c r="S116" s="4">
        <v>189146.49299999999</v>
      </c>
      <c r="T116" s="4">
        <v>119182.285</v>
      </c>
      <c r="U116" s="4">
        <v>0</v>
      </c>
      <c r="V116" s="4">
        <v>733873.72900000005</v>
      </c>
      <c r="W116" s="4">
        <v>693964.201</v>
      </c>
      <c r="X116" s="4">
        <f t="shared" si="10"/>
        <v>2021.6907134986227</v>
      </c>
      <c r="Y116" s="4">
        <f t="shared" si="11"/>
        <v>1693.3648595041323</v>
      </c>
      <c r="Z116" s="4">
        <f t="shared" si="12"/>
        <v>1583.421256198347</v>
      </c>
      <c r="AA116" s="4">
        <f t="shared" si="13"/>
        <v>1500.6259944903582</v>
      </c>
      <c r="AB116" s="4"/>
    </row>
    <row r="117" spans="1:28">
      <c r="A117" t="s">
        <v>246</v>
      </c>
      <c r="B117" s="8" t="s">
        <v>168</v>
      </c>
      <c r="C117" s="9" t="s">
        <v>169</v>
      </c>
      <c r="D117">
        <v>285</v>
      </c>
      <c r="E117" s="12">
        <v>1</v>
      </c>
      <c r="F117" s="12">
        <v>0</v>
      </c>
      <c r="G117" s="12">
        <v>33.369999999999997</v>
      </c>
      <c r="H117" s="12">
        <v>4.03</v>
      </c>
      <c r="I117" s="12">
        <v>0.8</v>
      </c>
      <c r="J117" s="12">
        <v>29.87</v>
      </c>
      <c r="K117" s="12">
        <v>9.33</v>
      </c>
      <c r="L117" s="12">
        <v>39.199999999999996</v>
      </c>
      <c r="M117" s="10">
        <f t="shared" si="14"/>
        <v>0.76198979591836746</v>
      </c>
      <c r="N117" s="12">
        <v>13.21</v>
      </c>
      <c r="O117" s="12">
        <v>52.410000000000004</v>
      </c>
      <c r="P117" s="11">
        <f t="shared" si="15"/>
        <v>7.620320855614974</v>
      </c>
      <c r="Q117" s="4">
        <v>-2410</v>
      </c>
      <c r="R117" s="4">
        <v>432872.185</v>
      </c>
      <c r="S117" s="4">
        <v>105400.257</v>
      </c>
      <c r="T117" s="4">
        <v>45589.235999999997</v>
      </c>
      <c r="U117" s="4">
        <v>5385.96</v>
      </c>
      <c r="V117" s="4">
        <v>538272.44200000004</v>
      </c>
      <c r="W117" s="4">
        <v>535862.44200000004</v>
      </c>
      <c r="X117" s="4">
        <f t="shared" si="10"/>
        <v>1888.6752350877193</v>
      </c>
      <c r="Y117" s="4">
        <f t="shared" si="11"/>
        <v>1709.8148982456141</v>
      </c>
      <c r="Z117" s="4">
        <f t="shared" si="12"/>
        <v>1701.358757894737</v>
      </c>
      <c r="AA117" s="4">
        <f t="shared" si="13"/>
        <v>1518.8497719298246</v>
      </c>
      <c r="AB117" s="4"/>
    </row>
    <row r="118" spans="1:28">
      <c r="A118" t="s">
        <v>242</v>
      </c>
      <c r="B118" s="8" t="s">
        <v>168</v>
      </c>
      <c r="C118" s="9" t="s">
        <v>170</v>
      </c>
      <c r="D118">
        <v>6</v>
      </c>
      <c r="E118" s="12">
        <v>0.85</v>
      </c>
      <c r="F118" s="12">
        <v>0</v>
      </c>
      <c r="G118" s="12">
        <v>1.84</v>
      </c>
      <c r="H118" s="12">
        <v>0</v>
      </c>
      <c r="I118" s="12">
        <v>0</v>
      </c>
      <c r="J118" s="12">
        <v>1.29</v>
      </c>
      <c r="K118" s="12">
        <v>1.4</v>
      </c>
      <c r="L118" s="12">
        <v>2.69</v>
      </c>
      <c r="M118" s="10">
        <f t="shared" si="14"/>
        <v>0.47955390334572495</v>
      </c>
      <c r="N118" s="12">
        <v>1.25</v>
      </c>
      <c r="O118" s="12">
        <v>3.94</v>
      </c>
      <c r="P118" s="11">
        <f t="shared" si="15"/>
        <v>3.2608695652173911</v>
      </c>
      <c r="Q118" s="4">
        <v>-1224.0419999999999</v>
      </c>
      <c r="R118" s="4">
        <v>44128.232000000004</v>
      </c>
      <c r="S118" s="4">
        <v>18894.598999999998</v>
      </c>
      <c r="T118" s="4">
        <v>9349.5</v>
      </c>
      <c r="U118" s="4">
        <v>2152.027</v>
      </c>
      <c r="V118" s="4">
        <v>63022.830999999998</v>
      </c>
      <c r="W118" s="4">
        <v>61798.788999999997</v>
      </c>
      <c r="X118" s="4">
        <f t="shared" si="10"/>
        <v>10503.805166666667</v>
      </c>
      <c r="Y118" s="4">
        <f t="shared" si="11"/>
        <v>8586.884</v>
      </c>
      <c r="Z118" s="4">
        <f t="shared" si="12"/>
        <v>8382.8769999999986</v>
      </c>
      <c r="AA118" s="4">
        <f t="shared" si="13"/>
        <v>7354.7053333333342</v>
      </c>
      <c r="AB118" s="4"/>
    </row>
    <row r="119" spans="1:28">
      <c r="A119" t="s">
        <v>243</v>
      </c>
      <c r="B119" s="8" t="s">
        <v>168</v>
      </c>
      <c r="C119" s="9" t="s">
        <v>171</v>
      </c>
      <c r="D119">
        <v>29</v>
      </c>
      <c r="E119" s="12">
        <v>0.8</v>
      </c>
      <c r="F119" s="12">
        <v>0.9</v>
      </c>
      <c r="G119" s="12">
        <v>4.8</v>
      </c>
      <c r="H119" s="12">
        <v>0</v>
      </c>
      <c r="I119" s="12">
        <v>0</v>
      </c>
      <c r="J119" s="12">
        <v>4</v>
      </c>
      <c r="K119" s="12">
        <v>2.5</v>
      </c>
      <c r="L119" s="12">
        <v>6.5</v>
      </c>
      <c r="M119" s="10">
        <f t="shared" si="14"/>
        <v>0.61538461538461542</v>
      </c>
      <c r="N119" s="12">
        <v>4.5999999999999996</v>
      </c>
      <c r="O119" s="12">
        <v>11.1</v>
      </c>
      <c r="P119" s="11">
        <f t="shared" si="15"/>
        <v>6.041666666666667</v>
      </c>
      <c r="Q119" s="4">
        <v>-5063.2820000000002</v>
      </c>
      <c r="R119" s="4">
        <v>130777.049</v>
      </c>
      <c r="S119" s="4">
        <v>41094.815000000002</v>
      </c>
      <c r="T119" s="4">
        <v>15944.64</v>
      </c>
      <c r="U119" s="4">
        <v>15444.460999999999</v>
      </c>
      <c r="V119" s="4">
        <v>171871.864</v>
      </c>
      <c r="W119" s="4">
        <v>166808.58199999999</v>
      </c>
      <c r="X119" s="4">
        <f t="shared" si="10"/>
        <v>5926.616</v>
      </c>
      <c r="Y119" s="4">
        <f t="shared" si="11"/>
        <v>4844.2332068965516</v>
      </c>
      <c r="Z119" s="4">
        <f t="shared" si="12"/>
        <v>4669.6372758620691</v>
      </c>
      <c r="AA119" s="4">
        <f t="shared" si="13"/>
        <v>4509.5534137931036</v>
      </c>
      <c r="AB119" s="4"/>
    </row>
    <row r="120" spans="1:28">
      <c r="A120" t="s">
        <v>245</v>
      </c>
      <c r="B120" s="8" t="s">
        <v>172</v>
      </c>
      <c r="C120" s="9" t="s">
        <v>173</v>
      </c>
      <c r="D120">
        <v>200</v>
      </c>
      <c r="E120" s="12">
        <v>1</v>
      </c>
      <c r="F120" s="12">
        <v>0</v>
      </c>
      <c r="G120" s="12">
        <v>23.5</v>
      </c>
      <c r="H120" s="12">
        <v>1</v>
      </c>
      <c r="I120" s="12">
        <v>1.75</v>
      </c>
      <c r="J120" s="12">
        <v>20.86</v>
      </c>
      <c r="K120" s="12">
        <v>6.39</v>
      </c>
      <c r="L120" s="12">
        <v>27.25</v>
      </c>
      <c r="M120" s="10">
        <f t="shared" si="14"/>
        <v>0.76550458715596326</v>
      </c>
      <c r="N120" s="12">
        <v>19.96</v>
      </c>
      <c r="O120" s="12">
        <v>47.21</v>
      </c>
      <c r="P120" s="11">
        <f t="shared" si="15"/>
        <v>8.1632653061224492</v>
      </c>
      <c r="Q120" s="4">
        <v>-22726.848999999998</v>
      </c>
      <c r="R120" s="4">
        <v>346979.56699999998</v>
      </c>
      <c r="S120" s="4">
        <v>179492.122</v>
      </c>
      <c r="T120" s="4">
        <v>104622</v>
      </c>
      <c r="U120" s="4">
        <v>13220.825000000001</v>
      </c>
      <c r="V120" s="4">
        <v>526471.68900000001</v>
      </c>
      <c r="W120" s="4">
        <v>503744.84</v>
      </c>
      <c r="X120" s="4">
        <f t="shared" si="10"/>
        <v>2632.3584449999998</v>
      </c>
      <c r="Y120" s="4">
        <f t="shared" si="11"/>
        <v>2043.1443200000001</v>
      </c>
      <c r="Z120" s="4">
        <f t="shared" si="12"/>
        <v>1929.5100750000001</v>
      </c>
      <c r="AA120" s="4">
        <f t="shared" si="13"/>
        <v>1734.897835</v>
      </c>
      <c r="AB120" s="4"/>
    </row>
    <row r="121" spans="1:28">
      <c r="A121" t="s">
        <v>243</v>
      </c>
      <c r="B121" s="8" t="s">
        <v>174</v>
      </c>
      <c r="C121" s="9" t="s">
        <v>175</v>
      </c>
      <c r="D121">
        <v>22</v>
      </c>
      <c r="E121" s="12">
        <v>0.3</v>
      </c>
      <c r="F121" s="12">
        <v>0</v>
      </c>
      <c r="G121" s="12">
        <v>2.83</v>
      </c>
      <c r="H121" s="12">
        <v>0.5</v>
      </c>
      <c r="I121" s="12">
        <v>0</v>
      </c>
      <c r="J121" s="12">
        <v>2.59</v>
      </c>
      <c r="K121" s="12">
        <v>1.04</v>
      </c>
      <c r="L121" s="12">
        <v>3.63</v>
      </c>
      <c r="M121" s="10">
        <f t="shared" si="14"/>
        <v>0.71349862258953167</v>
      </c>
      <c r="N121" s="12">
        <v>1.59</v>
      </c>
      <c r="O121" s="12">
        <v>5.22</v>
      </c>
      <c r="P121" s="11">
        <f t="shared" si="15"/>
        <v>6.606606606606606</v>
      </c>
      <c r="Q121" s="4">
        <v>-4990.4813999999997</v>
      </c>
      <c r="R121" s="4">
        <v>45901.508399999999</v>
      </c>
      <c r="S121" s="4">
        <v>27268.6332</v>
      </c>
      <c r="T121" s="4">
        <v>15609.081599999998</v>
      </c>
      <c r="U121" s="4">
        <v>2814.7566000000002</v>
      </c>
      <c r="V121" s="4">
        <v>73170.141600000003</v>
      </c>
      <c r="W121" s="4">
        <v>68179.660199999998</v>
      </c>
      <c r="X121" s="4">
        <f t="shared" si="10"/>
        <v>3325.9155272727276</v>
      </c>
      <c r="Y121" s="4">
        <f t="shared" si="11"/>
        <v>2488.4683363636364</v>
      </c>
      <c r="Z121" s="4">
        <f t="shared" si="12"/>
        <v>2261.6282727272728</v>
      </c>
      <c r="AA121" s="4">
        <f t="shared" si="13"/>
        <v>2086.4321999999997</v>
      </c>
      <c r="AB121" s="4"/>
    </row>
    <row r="122" spans="1:28">
      <c r="A122" t="s">
        <v>246</v>
      </c>
      <c r="B122" s="8" t="s">
        <v>174</v>
      </c>
      <c r="C122" s="9" t="s">
        <v>176</v>
      </c>
      <c r="D122">
        <v>211</v>
      </c>
      <c r="E122" s="12">
        <v>0.7</v>
      </c>
      <c r="F122" s="12">
        <v>0</v>
      </c>
      <c r="G122" s="12">
        <v>21.1</v>
      </c>
      <c r="H122" s="12">
        <v>3</v>
      </c>
      <c r="I122" s="12">
        <v>0.5</v>
      </c>
      <c r="J122" s="12">
        <v>24.7</v>
      </c>
      <c r="K122" s="12">
        <v>0.6</v>
      </c>
      <c r="L122" s="12">
        <v>25.3</v>
      </c>
      <c r="M122" s="10">
        <f t="shared" si="14"/>
        <v>0.97628458498023707</v>
      </c>
      <c r="N122" s="12">
        <v>12.69</v>
      </c>
      <c r="O122" s="12">
        <v>37.99</v>
      </c>
      <c r="P122" s="11">
        <f t="shared" si="15"/>
        <v>8.7551867219917003</v>
      </c>
      <c r="Q122" s="4">
        <v>-40127.455000000002</v>
      </c>
      <c r="R122" s="4">
        <v>348103.16600000003</v>
      </c>
      <c r="S122" s="4">
        <v>164457.27900000001</v>
      </c>
      <c r="T122" s="4">
        <v>67858.596000000005</v>
      </c>
      <c r="U122" s="4">
        <v>19145.759999999998</v>
      </c>
      <c r="V122" s="4">
        <v>512560.44500000001</v>
      </c>
      <c r="W122" s="4">
        <v>472432.99</v>
      </c>
      <c r="X122" s="4">
        <f t="shared" si="10"/>
        <v>2429.196421800948</v>
      </c>
      <c r="Y122" s="4">
        <f t="shared" si="11"/>
        <v>2016.8535023696684</v>
      </c>
      <c r="Z122" s="4">
        <f t="shared" si="12"/>
        <v>1826.6759905213269</v>
      </c>
      <c r="AA122" s="4">
        <f t="shared" si="13"/>
        <v>1649.778037914692</v>
      </c>
      <c r="AB122" s="4"/>
    </row>
    <row r="123" spans="1:28">
      <c r="A123" t="s">
        <v>245</v>
      </c>
      <c r="B123" s="8" t="s">
        <v>177</v>
      </c>
      <c r="C123" s="9" t="s">
        <v>178</v>
      </c>
      <c r="D123">
        <v>158</v>
      </c>
      <c r="E123" s="12">
        <v>0.8</v>
      </c>
      <c r="F123" s="12">
        <v>1</v>
      </c>
      <c r="G123" s="12">
        <v>19.920000000000002</v>
      </c>
      <c r="H123" s="12">
        <v>0</v>
      </c>
      <c r="I123" s="12">
        <v>0</v>
      </c>
      <c r="J123" s="12">
        <v>21.72</v>
      </c>
      <c r="K123" s="12">
        <v>0</v>
      </c>
      <c r="L123" s="12">
        <v>21.720000000000002</v>
      </c>
      <c r="M123" s="10">
        <f t="shared" si="14"/>
        <v>0.99999999999999989</v>
      </c>
      <c r="N123" s="12">
        <v>10.54</v>
      </c>
      <c r="O123" s="12">
        <v>32.26</v>
      </c>
      <c r="P123" s="11">
        <f t="shared" si="15"/>
        <v>7.9317269076305212</v>
      </c>
      <c r="Q123" s="4">
        <v>-24071.433000000001</v>
      </c>
      <c r="R123" s="4">
        <v>252067.875</v>
      </c>
      <c r="S123" s="4">
        <v>142284.008</v>
      </c>
      <c r="T123" s="4">
        <v>39552.644</v>
      </c>
      <c r="U123" s="4">
        <v>38520.991999999998</v>
      </c>
      <c r="V123" s="4">
        <v>394351.88299999997</v>
      </c>
      <c r="W123" s="4">
        <v>370280.45</v>
      </c>
      <c r="X123" s="4">
        <f t="shared" si="10"/>
        <v>2495.8979936708861</v>
      </c>
      <c r="Y123" s="4">
        <f t="shared" si="11"/>
        <v>2001.7610569620251</v>
      </c>
      <c r="Z123" s="4">
        <f t="shared" si="12"/>
        <v>1849.4102151898735</v>
      </c>
      <c r="AA123" s="4">
        <f t="shared" si="13"/>
        <v>1595.3662974683543</v>
      </c>
      <c r="AB123" s="4"/>
    </row>
    <row r="124" spans="1:28">
      <c r="A124" t="s">
        <v>244</v>
      </c>
      <c r="B124" s="8" t="s">
        <v>179</v>
      </c>
      <c r="C124" s="9" t="s">
        <v>180</v>
      </c>
      <c r="D124">
        <v>65</v>
      </c>
      <c r="E124" s="12">
        <v>1</v>
      </c>
      <c r="F124" s="12">
        <v>1</v>
      </c>
      <c r="G124" s="12">
        <v>6.86</v>
      </c>
      <c r="H124" s="12">
        <v>0</v>
      </c>
      <c r="I124" s="12">
        <v>1</v>
      </c>
      <c r="J124" s="12">
        <v>8.1300000000000008</v>
      </c>
      <c r="K124" s="12">
        <v>1.73</v>
      </c>
      <c r="L124" s="12">
        <v>9.86</v>
      </c>
      <c r="M124" s="10">
        <f t="shared" si="14"/>
        <v>0.82454361054766745</v>
      </c>
      <c r="N124" s="12">
        <v>6</v>
      </c>
      <c r="O124" s="12">
        <v>15.860000000000001</v>
      </c>
      <c r="P124" s="11">
        <f t="shared" si="15"/>
        <v>9.4752186588921283</v>
      </c>
      <c r="Q124" s="4">
        <v>-41764.277000000002</v>
      </c>
      <c r="R124" s="4">
        <v>159604.90599999999</v>
      </c>
      <c r="S124" s="4">
        <v>96156.298999999999</v>
      </c>
      <c r="T124" s="4">
        <v>38291.160000000003</v>
      </c>
      <c r="U124" s="4">
        <v>19277.471000000001</v>
      </c>
      <c r="V124" s="4">
        <v>255761.20499999999</v>
      </c>
      <c r="W124" s="4">
        <v>213996.92800000001</v>
      </c>
      <c r="X124" s="4">
        <f t="shared" si="10"/>
        <v>3934.7877692307688</v>
      </c>
      <c r="Y124" s="4">
        <f t="shared" si="11"/>
        <v>3049.1165230769225</v>
      </c>
      <c r="Z124" s="4">
        <f t="shared" si="12"/>
        <v>2406.589184615385</v>
      </c>
      <c r="AA124" s="4">
        <f t="shared" si="13"/>
        <v>2455.4600923076923</v>
      </c>
      <c r="AB124" s="4"/>
    </row>
    <row r="125" spans="1:28">
      <c r="A125" t="s">
        <v>243</v>
      </c>
      <c r="B125" s="8" t="s">
        <v>181</v>
      </c>
      <c r="C125" s="9" t="s">
        <v>182</v>
      </c>
      <c r="D125">
        <v>49</v>
      </c>
      <c r="E125" s="12">
        <v>0.6</v>
      </c>
      <c r="F125" s="12">
        <v>0</v>
      </c>
      <c r="G125" s="12">
        <v>5.8</v>
      </c>
      <c r="H125" s="12">
        <v>0</v>
      </c>
      <c r="I125" s="12">
        <v>0</v>
      </c>
      <c r="J125" s="12">
        <v>6.4</v>
      </c>
      <c r="K125" s="12">
        <v>0</v>
      </c>
      <c r="L125" s="12">
        <v>6.3999999999999995</v>
      </c>
      <c r="M125" s="10">
        <f t="shared" si="14"/>
        <v>1.0000000000000002</v>
      </c>
      <c r="N125" s="12">
        <v>5.3</v>
      </c>
      <c r="O125" s="12">
        <v>11.7</v>
      </c>
      <c r="P125" s="11">
        <f t="shared" si="15"/>
        <v>8.4482758620689662</v>
      </c>
      <c r="Q125" s="4">
        <v>-263.89999999999998</v>
      </c>
      <c r="R125" s="4">
        <v>111272.81200000001</v>
      </c>
      <c r="S125" s="4">
        <v>62132.692000000003</v>
      </c>
      <c r="T125" s="4">
        <v>37979.021999999997</v>
      </c>
      <c r="U125" s="4">
        <v>4893.3069999999998</v>
      </c>
      <c r="V125" s="4">
        <v>173405.50399999999</v>
      </c>
      <c r="W125" s="4">
        <v>173141.60399999999</v>
      </c>
      <c r="X125" s="4">
        <f t="shared" si="10"/>
        <v>3538.8878367346938</v>
      </c>
      <c r="Y125" s="4">
        <f t="shared" si="11"/>
        <v>2663.9423469387752</v>
      </c>
      <c r="Z125" s="4">
        <f t="shared" si="12"/>
        <v>2658.5566326530611</v>
      </c>
      <c r="AA125" s="4">
        <f t="shared" si="13"/>
        <v>2270.8737142857144</v>
      </c>
      <c r="AB125" s="4"/>
    </row>
    <row r="126" spans="1:28">
      <c r="A126" t="s">
        <v>243</v>
      </c>
      <c r="B126" s="8" t="s">
        <v>183</v>
      </c>
      <c r="C126" s="9" t="s">
        <v>184</v>
      </c>
      <c r="D126">
        <v>50</v>
      </c>
      <c r="E126" s="12">
        <v>1</v>
      </c>
      <c r="F126" s="12">
        <v>0</v>
      </c>
      <c r="G126" s="12">
        <v>8.9499999999999993</v>
      </c>
      <c r="H126" s="12">
        <v>0</v>
      </c>
      <c r="I126" s="12">
        <v>0</v>
      </c>
      <c r="J126" s="12">
        <v>8.9499999999999993</v>
      </c>
      <c r="K126" s="12">
        <v>1</v>
      </c>
      <c r="L126" s="12">
        <v>9.9499999999999993</v>
      </c>
      <c r="M126" s="10">
        <f t="shared" si="14"/>
        <v>0.89949748743718594</v>
      </c>
      <c r="N126" s="12">
        <v>1.89</v>
      </c>
      <c r="O126" s="12">
        <v>11.84</v>
      </c>
      <c r="P126" s="11">
        <f t="shared" si="15"/>
        <v>5.5865921787709505</v>
      </c>
      <c r="Q126" s="4">
        <v>-3800.252</v>
      </c>
      <c r="R126" s="4">
        <v>102666.106</v>
      </c>
      <c r="S126" s="4">
        <v>45226.548000000003</v>
      </c>
      <c r="T126" s="4">
        <v>21607</v>
      </c>
      <c r="U126" s="4">
        <v>3576.6080000000002</v>
      </c>
      <c r="V126" s="4">
        <v>147892.65400000001</v>
      </c>
      <c r="W126" s="4">
        <v>144092.402</v>
      </c>
      <c r="X126" s="4">
        <f t="shared" si="10"/>
        <v>2957.8530800000003</v>
      </c>
      <c r="Y126" s="4">
        <f t="shared" si="11"/>
        <v>2454.1809200000002</v>
      </c>
      <c r="Z126" s="4">
        <f t="shared" si="12"/>
        <v>2378.1758799999998</v>
      </c>
      <c r="AA126" s="4">
        <f t="shared" si="13"/>
        <v>2053.3221199999998</v>
      </c>
      <c r="AB126" s="4"/>
    </row>
    <row r="127" spans="1:28">
      <c r="A127" t="s">
        <v>243</v>
      </c>
      <c r="B127" s="8" t="s">
        <v>185</v>
      </c>
      <c r="C127" s="9" t="s">
        <v>186</v>
      </c>
      <c r="D127">
        <v>41</v>
      </c>
      <c r="E127" s="12">
        <v>1</v>
      </c>
      <c r="F127" s="12">
        <v>0</v>
      </c>
      <c r="G127" s="12">
        <v>6.75</v>
      </c>
      <c r="H127" s="12">
        <v>0</v>
      </c>
      <c r="I127" s="12">
        <v>0</v>
      </c>
      <c r="J127" s="12">
        <v>4.6900000000000004</v>
      </c>
      <c r="K127" s="12">
        <v>3.06</v>
      </c>
      <c r="L127" s="12">
        <v>7.75</v>
      </c>
      <c r="M127" s="10">
        <f t="shared" si="14"/>
        <v>0.6051612903225807</v>
      </c>
      <c r="N127" s="12">
        <v>4.2</v>
      </c>
      <c r="O127" s="12">
        <v>11.95</v>
      </c>
      <c r="P127" s="11">
        <f t="shared" si="15"/>
        <v>6.0740740740740744</v>
      </c>
      <c r="Q127" s="4">
        <v>-13.662000000000001</v>
      </c>
      <c r="R127" s="4">
        <v>88021.434999999998</v>
      </c>
      <c r="S127" s="4">
        <v>36340.245999999999</v>
      </c>
      <c r="T127" s="4">
        <v>22087.864000000001</v>
      </c>
      <c r="U127" s="4">
        <v>0</v>
      </c>
      <c r="V127" s="4">
        <v>124361.681</v>
      </c>
      <c r="W127" s="4">
        <v>124348.019</v>
      </c>
      <c r="X127" s="4">
        <f t="shared" si="10"/>
        <v>3033.2117317073171</v>
      </c>
      <c r="Y127" s="4">
        <f t="shared" si="11"/>
        <v>2494.4833414634145</v>
      </c>
      <c r="Z127" s="4">
        <f t="shared" si="12"/>
        <v>2494.1501219512193</v>
      </c>
      <c r="AA127" s="4">
        <f t="shared" si="13"/>
        <v>2146.8642682926829</v>
      </c>
      <c r="AB127" s="4"/>
    </row>
    <row r="128" spans="1:28">
      <c r="A128" t="s">
        <v>243</v>
      </c>
      <c r="B128" s="8" t="s">
        <v>187</v>
      </c>
      <c r="C128" s="9" t="s">
        <v>188</v>
      </c>
      <c r="D128">
        <v>36</v>
      </c>
      <c r="E128" s="12">
        <v>0.8</v>
      </c>
      <c r="F128" s="12">
        <v>0</v>
      </c>
      <c r="G128" s="12">
        <v>7.12</v>
      </c>
      <c r="H128" s="12">
        <v>0</v>
      </c>
      <c r="I128" s="12">
        <v>0</v>
      </c>
      <c r="J128" s="12">
        <v>6.92</v>
      </c>
      <c r="K128" s="12">
        <v>1</v>
      </c>
      <c r="L128" s="12">
        <v>7.92</v>
      </c>
      <c r="M128" s="10">
        <f t="shared" si="14"/>
        <v>0.8737373737373737</v>
      </c>
      <c r="N128" s="12">
        <v>5.93</v>
      </c>
      <c r="O128" s="12">
        <v>13.85</v>
      </c>
      <c r="P128" s="11">
        <f t="shared" si="15"/>
        <v>5.0561797752808992</v>
      </c>
      <c r="Q128" s="4">
        <v>-11482</v>
      </c>
      <c r="R128" s="4">
        <v>141329</v>
      </c>
      <c r="S128" s="4">
        <v>77014</v>
      </c>
      <c r="T128" s="4"/>
      <c r="U128" s="4"/>
      <c r="V128" s="4">
        <v>218343</v>
      </c>
      <c r="W128" s="4">
        <v>206861</v>
      </c>
      <c r="X128" s="4">
        <f t="shared" si="10"/>
        <v>6065.083333333333</v>
      </c>
      <c r="Y128" s="4">
        <f t="shared" si="11"/>
        <v>6065.083333333333</v>
      </c>
      <c r="Z128" s="4">
        <f t="shared" si="12"/>
        <v>5746.1388888888887</v>
      </c>
      <c r="AA128" s="4">
        <f t="shared" si="13"/>
        <v>3925.8055555555557</v>
      </c>
      <c r="AB128" s="4"/>
    </row>
    <row r="129" spans="1:28">
      <c r="A129" t="s">
        <v>244</v>
      </c>
      <c r="B129" s="8" t="s">
        <v>187</v>
      </c>
      <c r="C129" s="9" t="s">
        <v>189</v>
      </c>
      <c r="D129">
        <v>65</v>
      </c>
      <c r="E129" s="12">
        <v>0.7</v>
      </c>
      <c r="F129" s="12">
        <v>0</v>
      </c>
      <c r="G129" s="12">
        <v>10.61</v>
      </c>
      <c r="H129" s="12">
        <v>0</v>
      </c>
      <c r="I129" s="12">
        <v>1</v>
      </c>
      <c r="J129" s="12">
        <v>11.06</v>
      </c>
      <c r="K129" s="12">
        <v>1.25</v>
      </c>
      <c r="L129" s="12">
        <v>12.309999999999999</v>
      </c>
      <c r="M129" s="10">
        <f t="shared" si="14"/>
        <v>0.89845653939886283</v>
      </c>
      <c r="N129" s="12">
        <v>10.32</v>
      </c>
      <c r="O129" s="12">
        <v>22.630000000000003</v>
      </c>
      <c r="P129" s="11">
        <f t="shared" si="15"/>
        <v>6.1262959472196048</v>
      </c>
      <c r="Q129" s="4">
        <v>-12731</v>
      </c>
      <c r="R129" s="4">
        <v>191663</v>
      </c>
      <c r="S129" s="4">
        <v>88708</v>
      </c>
      <c r="T129" s="4"/>
      <c r="U129" s="4"/>
      <c r="V129" s="4">
        <v>280371</v>
      </c>
      <c r="W129" s="4">
        <v>267640</v>
      </c>
      <c r="X129" s="4">
        <f t="shared" si="10"/>
        <v>4313.3999999999996</v>
      </c>
      <c r="Y129" s="4">
        <f t="shared" si="11"/>
        <v>4313.3999999999996</v>
      </c>
      <c r="Z129" s="4">
        <f t="shared" si="12"/>
        <v>4117.5384615384619</v>
      </c>
      <c r="AA129" s="4">
        <f t="shared" si="13"/>
        <v>2948.6615384615384</v>
      </c>
      <c r="AB129" s="4"/>
    </row>
    <row r="130" spans="1:28">
      <c r="A130" t="s">
        <v>244</v>
      </c>
      <c r="B130" s="8" t="s">
        <v>190</v>
      </c>
      <c r="C130" s="9" t="s">
        <v>191</v>
      </c>
      <c r="D130">
        <v>67</v>
      </c>
      <c r="E130" s="12">
        <v>1</v>
      </c>
      <c r="F130" s="12">
        <v>0</v>
      </c>
      <c r="G130" s="12">
        <v>7.8</v>
      </c>
      <c r="H130" s="12">
        <v>2</v>
      </c>
      <c r="I130" s="12">
        <v>0</v>
      </c>
      <c r="J130" s="12">
        <v>5.27</v>
      </c>
      <c r="K130" s="12">
        <v>5.53</v>
      </c>
      <c r="L130" s="12">
        <v>10.8</v>
      </c>
      <c r="M130" s="10">
        <f t="shared" si="14"/>
        <v>0.48796296296296288</v>
      </c>
      <c r="N130" s="12">
        <v>2.75</v>
      </c>
      <c r="O130" s="12">
        <v>13.55</v>
      </c>
      <c r="P130" s="11">
        <f t="shared" si="15"/>
        <v>6.8367346938775508</v>
      </c>
      <c r="Q130" s="4">
        <v>-16979.584999999999</v>
      </c>
      <c r="R130" s="4">
        <v>128777.534</v>
      </c>
      <c r="S130" s="4">
        <v>51525.4</v>
      </c>
      <c r="T130" s="4">
        <v>33138.099000000002</v>
      </c>
      <c r="U130" s="4">
        <v>0</v>
      </c>
      <c r="V130" s="4">
        <v>180302.93400000001</v>
      </c>
      <c r="W130" s="4">
        <v>163323.34899999999</v>
      </c>
      <c r="X130" s="4">
        <f t="shared" si="10"/>
        <v>2691.088567164179</v>
      </c>
      <c r="Y130" s="4">
        <f t="shared" si="11"/>
        <v>2196.4900746268659</v>
      </c>
      <c r="Z130" s="4">
        <f t="shared" si="12"/>
        <v>1943.0634328358208</v>
      </c>
      <c r="AA130" s="4">
        <f t="shared" si="13"/>
        <v>1922.0527462686566</v>
      </c>
      <c r="AB130" s="4"/>
    </row>
    <row r="131" spans="1:28">
      <c r="A131" t="s">
        <v>244</v>
      </c>
      <c r="B131" s="8" t="s">
        <v>192</v>
      </c>
      <c r="C131" s="9" t="s">
        <v>193</v>
      </c>
      <c r="D131">
        <v>72</v>
      </c>
      <c r="E131" s="12">
        <v>0.9</v>
      </c>
      <c r="F131" s="12">
        <v>1.75</v>
      </c>
      <c r="G131" s="12">
        <v>8.58</v>
      </c>
      <c r="H131" s="12">
        <v>0</v>
      </c>
      <c r="I131" s="12">
        <v>1</v>
      </c>
      <c r="J131" s="12">
        <v>11.23</v>
      </c>
      <c r="K131" s="12">
        <v>1</v>
      </c>
      <c r="L131" s="12">
        <v>12.23</v>
      </c>
      <c r="M131" s="10">
        <f t="shared" si="14"/>
        <v>0.91823385118560918</v>
      </c>
      <c r="N131" s="12">
        <v>5.48</v>
      </c>
      <c r="O131" s="12">
        <v>17.71</v>
      </c>
      <c r="P131" s="11">
        <f t="shared" si="15"/>
        <v>8.3916083916083917</v>
      </c>
      <c r="Q131" s="4">
        <v>-13194.522000000001</v>
      </c>
      <c r="R131" s="4">
        <v>141406.01300000001</v>
      </c>
      <c r="S131" s="4">
        <v>47504.474000000002</v>
      </c>
      <c r="T131" s="4">
        <v>17126.076000000001</v>
      </c>
      <c r="U131" s="4">
        <v>0</v>
      </c>
      <c r="V131" s="4">
        <v>188910.48699999999</v>
      </c>
      <c r="W131" s="4">
        <v>175715.965</v>
      </c>
      <c r="X131" s="4">
        <f t="shared" si="10"/>
        <v>2623.7567638888886</v>
      </c>
      <c r="Y131" s="4">
        <f t="shared" si="11"/>
        <v>2385.8945972222223</v>
      </c>
      <c r="Z131" s="4">
        <f t="shared" si="12"/>
        <v>2202.6373472222222</v>
      </c>
      <c r="AA131" s="4">
        <f t="shared" si="13"/>
        <v>1963.9724027777779</v>
      </c>
      <c r="AB131" s="4"/>
    </row>
    <row r="132" spans="1:28">
      <c r="A132" t="s">
        <v>243</v>
      </c>
      <c r="B132" s="8" t="s">
        <v>194</v>
      </c>
      <c r="C132" s="9" t="s">
        <v>195</v>
      </c>
      <c r="D132">
        <v>22</v>
      </c>
      <c r="E132" s="12">
        <v>0.9</v>
      </c>
      <c r="F132" s="12">
        <v>0</v>
      </c>
      <c r="G132" s="12">
        <v>5.5</v>
      </c>
      <c r="H132" s="12">
        <v>0</v>
      </c>
      <c r="I132" s="12">
        <v>0</v>
      </c>
      <c r="J132" s="12">
        <v>2.9</v>
      </c>
      <c r="K132" s="12">
        <v>3.5</v>
      </c>
      <c r="L132" s="12">
        <v>6.4</v>
      </c>
      <c r="M132" s="10">
        <f t="shared" si="14"/>
        <v>0.45312499999999994</v>
      </c>
      <c r="N132" s="12">
        <v>3.58</v>
      </c>
      <c r="O132" s="12">
        <v>9.98</v>
      </c>
      <c r="P132" s="11">
        <f t="shared" si="15"/>
        <v>4</v>
      </c>
      <c r="Q132" s="4">
        <v>-5228.6629999999996</v>
      </c>
      <c r="R132" s="4">
        <v>81562.648000000001</v>
      </c>
      <c r="S132" s="4">
        <v>57967.972999999998</v>
      </c>
      <c r="T132" s="4">
        <v>29345.759999999998</v>
      </c>
      <c r="U132" s="4">
        <v>6560</v>
      </c>
      <c r="V132" s="4">
        <v>139530.62100000001</v>
      </c>
      <c r="W132" s="4">
        <v>134301.95800000001</v>
      </c>
      <c r="X132" s="4">
        <f t="shared" si="10"/>
        <v>6342.3009545454552</v>
      </c>
      <c r="Y132" s="4">
        <f t="shared" si="11"/>
        <v>4710.2209545454552</v>
      </c>
      <c r="Z132" s="4">
        <f t="shared" si="12"/>
        <v>4472.554454545455</v>
      </c>
      <c r="AA132" s="4">
        <f t="shared" si="13"/>
        <v>3707.3930909090909</v>
      </c>
      <c r="AB132" s="4"/>
    </row>
    <row r="133" spans="1:28">
      <c r="A133" t="s">
        <v>245</v>
      </c>
      <c r="B133" s="8" t="s">
        <v>194</v>
      </c>
      <c r="C133" s="9" t="s">
        <v>196</v>
      </c>
      <c r="D133">
        <v>151</v>
      </c>
      <c r="E133" s="12">
        <v>1</v>
      </c>
      <c r="F133" s="12">
        <v>1</v>
      </c>
      <c r="G133" s="12">
        <v>15.64</v>
      </c>
      <c r="H133" s="12">
        <v>0</v>
      </c>
      <c r="I133" s="12">
        <v>1</v>
      </c>
      <c r="J133" s="12">
        <v>15.69</v>
      </c>
      <c r="K133" s="12">
        <v>2.95</v>
      </c>
      <c r="L133" s="12">
        <v>18.64</v>
      </c>
      <c r="M133" s="10">
        <f t="shared" si="14"/>
        <v>0.84173819742489264</v>
      </c>
      <c r="N133" s="12">
        <v>12.63</v>
      </c>
      <c r="O133" s="12">
        <v>31.270000000000003</v>
      </c>
      <c r="P133" s="11">
        <f t="shared" si="15"/>
        <v>9.6547314578005103</v>
      </c>
      <c r="Q133" s="4">
        <v>-13914.897000000001</v>
      </c>
      <c r="R133" s="4">
        <v>253128.70499999999</v>
      </c>
      <c r="S133" s="4">
        <v>126473.447</v>
      </c>
      <c r="T133" s="4">
        <v>83882.748000000007</v>
      </c>
      <c r="U133" s="4">
        <v>0</v>
      </c>
      <c r="V133" s="4">
        <v>379602.152</v>
      </c>
      <c r="W133" s="4">
        <v>365687.255</v>
      </c>
      <c r="X133" s="4">
        <f t="shared" si="10"/>
        <v>2513.9215364238412</v>
      </c>
      <c r="Y133" s="4">
        <f t="shared" si="11"/>
        <v>1958.4066490066223</v>
      </c>
      <c r="Z133" s="4">
        <f t="shared" si="12"/>
        <v>1866.2550132450331</v>
      </c>
      <c r="AA133" s="4">
        <f t="shared" si="13"/>
        <v>1676.3490397350993</v>
      </c>
      <c r="AB133" s="4"/>
    </row>
    <row r="134" spans="1:28">
      <c r="A134" t="s">
        <v>244</v>
      </c>
      <c r="B134" s="8" t="s">
        <v>194</v>
      </c>
      <c r="C134" s="9" t="s">
        <v>197</v>
      </c>
      <c r="D134">
        <v>97</v>
      </c>
      <c r="E134" s="12">
        <v>1</v>
      </c>
      <c r="F134" s="12">
        <v>1.05</v>
      </c>
      <c r="G134" s="12">
        <v>10.59</v>
      </c>
      <c r="H134" s="12">
        <v>0</v>
      </c>
      <c r="I134" s="12">
        <v>1</v>
      </c>
      <c r="J134" s="12">
        <v>10.32</v>
      </c>
      <c r="K134" s="12">
        <v>3.37</v>
      </c>
      <c r="L134" s="12">
        <v>13.69</v>
      </c>
      <c r="M134" s="10">
        <f t="shared" si="14"/>
        <v>0.75383491599707819</v>
      </c>
      <c r="N134" s="12">
        <v>10.35</v>
      </c>
      <c r="O134" s="12">
        <v>24.04</v>
      </c>
      <c r="P134" s="11">
        <f t="shared" si="15"/>
        <v>9.1595845136921632</v>
      </c>
      <c r="Q134" s="4">
        <v>-12014.388999999999</v>
      </c>
      <c r="R134" s="4">
        <v>172557.04</v>
      </c>
      <c r="S134" s="4">
        <v>143872.07800000001</v>
      </c>
      <c r="T134" s="4">
        <v>101085.864</v>
      </c>
      <c r="U134" s="4">
        <v>0</v>
      </c>
      <c r="V134" s="4">
        <v>316429.11800000002</v>
      </c>
      <c r="W134" s="4">
        <v>304414.72899999999</v>
      </c>
      <c r="X134" s="4">
        <f t="shared" si="10"/>
        <v>3262.1558556701034</v>
      </c>
      <c r="Y134" s="4">
        <f t="shared" si="11"/>
        <v>2220.0335463917527</v>
      </c>
      <c r="Z134" s="4">
        <f t="shared" si="12"/>
        <v>2096.1738659793814</v>
      </c>
      <c r="AA134" s="4">
        <f t="shared" si="13"/>
        <v>1778.9385567010311</v>
      </c>
      <c r="AB134" s="4"/>
    </row>
    <row r="135" spans="1:28">
      <c r="A135" t="s">
        <v>246</v>
      </c>
      <c r="B135" s="8" t="s">
        <v>194</v>
      </c>
      <c r="C135" s="9" t="s">
        <v>198</v>
      </c>
      <c r="D135">
        <v>206</v>
      </c>
      <c r="E135" s="12">
        <v>1</v>
      </c>
      <c r="F135" s="12">
        <v>1</v>
      </c>
      <c r="G135" s="12">
        <v>19.12</v>
      </c>
      <c r="H135" s="12">
        <v>1</v>
      </c>
      <c r="I135" s="12">
        <v>1.55</v>
      </c>
      <c r="J135" s="12">
        <v>13.2</v>
      </c>
      <c r="K135" s="12">
        <v>10.47</v>
      </c>
      <c r="L135" s="12">
        <v>23.67</v>
      </c>
      <c r="M135" s="10">
        <f t="shared" si="14"/>
        <v>0.55766793409378956</v>
      </c>
      <c r="N135" s="12">
        <v>12.12</v>
      </c>
      <c r="O135" s="12">
        <v>35.79</v>
      </c>
      <c r="P135" s="11">
        <f t="shared" si="15"/>
        <v>10.238568588469185</v>
      </c>
      <c r="Q135" s="4">
        <v>-20848.45</v>
      </c>
      <c r="R135" s="4">
        <v>258802.21900000001</v>
      </c>
      <c r="S135" s="4">
        <v>155741.141</v>
      </c>
      <c r="T135" s="4">
        <v>90082.584000000003</v>
      </c>
      <c r="U135" s="4">
        <v>0</v>
      </c>
      <c r="V135" s="4">
        <v>414543.35999999999</v>
      </c>
      <c r="W135" s="4">
        <v>393694.91</v>
      </c>
      <c r="X135" s="4">
        <f t="shared" si="10"/>
        <v>2012.3464077669903</v>
      </c>
      <c r="Y135" s="4">
        <f t="shared" si="11"/>
        <v>1575.0523106796115</v>
      </c>
      <c r="Z135" s="4">
        <f t="shared" si="12"/>
        <v>1473.8462427184465</v>
      </c>
      <c r="AA135" s="4">
        <f t="shared" si="13"/>
        <v>1256.3214514563108</v>
      </c>
      <c r="AB135" s="4"/>
    </row>
    <row r="136" spans="1:28">
      <c r="A136" t="s">
        <v>246</v>
      </c>
      <c r="B136" s="8" t="s">
        <v>194</v>
      </c>
      <c r="C136" s="9" t="s">
        <v>199</v>
      </c>
      <c r="D136">
        <v>225</v>
      </c>
      <c r="E136" s="12">
        <v>1</v>
      </c>
      <c r="F136" s="12">
        <v>0.5</v>
      </c>
      <c r="G136" s="12">
        <v>23.15</v>
      </c>
      <c r="H136" s="12">
        <v>1</v>
      </c>
      <c r="I136" s="12">
        <v>0</v>
      </c>
      <c r="J136" s="12">
        <v>22.5</v>
      </c>
      <c r="K136" s="12">
        <v>3.15</v>
      </c>
      <c r="L136" s="12">
        <v>25.65</v>
      </c>
      <c r="M136" s="10">
        <f t="shared" ref="M136:M162" si="16">+J136/L136</f>
        <v>0.87719298245614041</v>
      </c>
      <c r="N136" s="12">
        <v>18.8</v>
      </c>
      <c r="O136" s="12">
        <v>44.45</v>
      </c>
      <c r="P136" s="11">
        <f t="shared" ref="P136:P161" si="17">+D136/(G136+H136)</f>
        <v>9.316770186335404</v>
      </c>
      <c r="Q136" s="4">
        <v>-22959.871999999999</v>
      </c>
      <c r="R136" s="4">
        <v>333692.31900000002</v>
      </c>
      <c r="S136" s="4">
        <v>148255.21299999999</v>
      </c>
      <c r="T136" s="4">
        <v>74653.067999999999</v>
      </c>
      <c r="U136" s="4">
        <v>0</v>
      </c>
      <c r="V136" s="4">
        <v>481947.53200000001</v>
      </c>
      <c r="W136" s="4">
        <v>458987.66</v>
      </c>
      <c r="X136" s="4">
        <f t="shared" ref="X136:X161" si="18">+V136/D136</f>
        <v>2141.9890311111112</v>
      </c>
      <c r="Y136" s="4">
        <f t="shared" ref="Y136:Y162" si="19">+(V136-(U136+T136))/D136</f>
        <v>1810.1976177777779</v>
      </c>
      <c r="Z136" s="4">
        <f t="shared" ref="Z136:Z162" si="20">+(W136-(U136+T136))/D136</f>
        <v>1708.153742222222</v>
      </c>
      <c r="AA136" s="4">
        <f t="shared" ref="AA136:AA162" si="21">+R136/D136</f>
        <v>1483.0769733333334</v>
      </c>
      <c r="AB136" s="4"/>
    </row>
    <row r="137" spans="1:28">
      <c r="A137" t="s">
        <v>244</v>
      </c>
      <c r="B137" s="8" t="s">
        <v>200</v>
      </c>
      <c r="C137" s="9" t="s">
        <v>201</v>
      </c>
      <c r="D137">
        <v>85</v>
      </c>
      <c r="E137" s="12">
        <v>1</v>
      </c>
      <c r="F137" s="12">
        <v>1</v>
      </c>
      <c r="G137" s="12">
        <v>12.33</v>
      </c>
      <c r="H137" s="12">
        <v>0</v>
      </c>
      <c r="I137" s="12">
        <v>0</v>
      </c>
      <c r="J137" s="12">
        <v>11.73</v>
      </c>
      <c r="K137" s="12">
        <v>2.6</v>
      </c>
      <c r="L137" s="12">
        <v>14.33</v>
      </c>
      <c r="M137" s="10">
        <f t="shared" si="16"/>
        <v>0.81856245638520586</v>
      </c>
      <c r="N137" s="12">
        <v>8.6300000000000008</v>
      </c>
      <c r="O137" s="12">
        <v>22.96</v>
      </c>
      <c r="P137" s="11">
        <f t="shared" si="17"/>
        <v>6.8937550689375504</v>
      </c>
      <c r="Q137" s="4">
        <v>-8830.6380000000008</v>
      </c>
      <c r="R137" s="4">
        <v>185843.62</v>
      </c>
      <c r="S137" s="4">
        <v>73052.751000000004</v>
      </c>
      <c r="T137" s="4">
        <v>22241.58</v>
      </c>
      <c r="U137" s="4">
        <v>14176.366</v>
      </c>
      <c r="V137" s="4">
        <v>258896.37100000001</v>
      </c>
      <c r="W137" s="4">
        <v>250065.73300000001</v>
      </c>
      <c r="X137" s="4">
        <f t="shared" si="18"/>
        <v>3045.8396588235296</v>
      </c>
      <c r="Y137" s="4">
        <f t="shared" si="19"/>
        <v>2617.3932352941179</v>
      </c>
      <c r="Z137" s="4">
        <f t="shared" si="20"/>
        <v>2513.5033764705886</v>
      </c>
      <c r="AA137" s="4">
        <f t="shared" si="21"/>
        <v>2186.3955294117645</v>
      </c>
      <c r="AB137" s="4"/>
    </row>
    <row r="138" spans="1:28">
      <c r="A138" t="s">
        <v>242</v>
      </c>
      <c r="B138" s="8" t="s">
        <v>202</v>
      </c>
      <c r="C138" s="9" t="s">
        <v>203</v>
      </c>
      <c r="D138">
        <v>4</v>
      </c>
      <c r="E138" s="12">
        <v>0.8</v>
      </c>
      <c r="F138" s="12">
        <v>0</v>
      </c>
      <c r="G138" s="12">
        <v>1.46</v>
      </c>
      <c r="H138" s="12">
        <v>0</v>
      </c>
      <c r="I138" s="12">
        <v>0</v>
      </c>
      <c r="J138" s="12">
        <v>1.62</v>
      </c>
      <c r="K138" s="12">
        <v>0.64</v>
      </c>
      <c r="L138" s="12">
        <v>2.2599999999999998</v>
      </c>
      <c r="M138" s="10">
        <f t="shared" si="16"/>
        <v>0.71681415929203551</v>
      </c>
      <c r="N138" s="12">
        <v>0.92</v>
      </c>
      <c r="O138" s="12">
        <v>3.18</v>
      </c>
      <c r="P138" s="11">
        <f t="shared" si="17"/>
        <v>2.7397260273972601</v>
      </c>
      <c r="Q138" s="4">
        <v>-3135</v>
      </c>
      <c r="R138" s="4">
        <v>18510</v>
      </c>
      <c r="S138" s="4">
        <v>10754</v>
      </c>
      <c r="T138" s="4"/>
      <c r="U138" s="4"/>
      <c r="V138" s="4">
        <v>29264</v>
      </c>
      <c r="W138" s="4">
        <v>26129</v>
      </c>
      <c r="X138" s="4">
        <f t="shared" si="18"/>
        <v>7316</v>
      </c>
      <c r="Y138" s="4">
        <f t="shared" si="19"/>
        <v>7316</v>
      </c>
      <c r="Z138" s="4">
        <f t="shared" si="20"/>
        <v>6532.25</v>
      </c>
      <c r="AA138" s="4">
        <f t="shared" si="21"/>
        <v>4627.5</v>
      </c>
      <c r="AB138" s="4"/>
    </row>
    <row r="139" spans="1:28">
      <c r="A139" t="s">
        <v>244</v>
      </c>
      <c r="B139" s="8" t="s">
        <v>204</v>
      </c>
      <c r="C139" s="9" t="s">
        <v>205</v>
      </c>
      <c r="D139">
        <v>75</v>
      </c>
      <c r="E139" s="12">
        <v>0.65</v>
      </c>
      <c r="F139" s="12">
        <v>1.2</v>
      </c>
      <c r="G139" s="12">
        <v>11.49</v>
      </c>
      <c r="H139" s="12">
        <v>1.01</v>
      </c>
      <c r="I139" s="12">
        <v>0</v>
      </c>
      <c r="J139" s="12">
        <v>4.8</v>
      </c>
      <c r="K139" s="12">
        <v>9.5500000000000007</v>
      </c>
      <c r="L139" s="12">
        <v>14.35</v>
      </c>
      <c r="M139" s="10">
        <f t="shared" si="16"/>
        <v>0.33449477351916374</v>
      </c>
      <c r="N139" s="12">
        <v>6.45</v>
      </c>
      <c r="O139" s="12">
        <v>20.8</v>
      </c>
      <c r="P139" s="11">
        <f t="shared" si="17"/>
        <v>6</v>
      </c>
      <c r="Q139" s="4">
        <v>-8643.1579999999994</v>
      </c>
      <c r="R139" s="4">
        <v>145933.60500000001</v>
      </c>
      <c r="S139" s="4">
        <v>54393.105000000003</v>
      </c>
      <c r="T139" s="4">
        <v>7737.6239999999998</v>
      </c>
      <c r="U139" s="4">
        <v>13885.744000000001</v>
      </c>
      <c r="V139" s="4">
        <v>200326.71</v>
      </c>
      <c r="W139" s="4">
        <v>191683.552</v>
      </c>
      <c r="X139" s="4">
        <f t="shared" si="18"/>
        <v>2671.0227999999997</v>
      </c>
      <c r="Y139" s="4">
        <f t="shared" si="19"/>
        <v>2382.7112266666668</v>
      </c>
      <c r="Z139" s="4">
        <f t="shared" si="20"/>
        <v>2267.4691200000002</v>
      </c>
      <c r="AA139" s="4">
        <f t="shared" si="21"/>
        <v>1945.7814000000001</v>
      </c>
      <c r="AB139" s="4"/>
    </row>
    <row r="140" spans="1:28">
      <c r="A140" t="s">
        <v>243</v>
      </c>
      <c r="B140" s="8" t="s">
        <v>206</v>
      </c>
      <c r="C140" s="9" t="s">
        <v>207</v>
      </c>
      <c r="D140">
        <v>39</v>
      </c>
      <c r="E140" s="12">
        <v>0.8</v>
      </c>
      <c r="F140" s="12">
        <v>0</v>
      </c>
      <c r="G140" s="12">
        <v>6.5</v>
      </c>
      <c r="H140" s="12">
        <v>0.4</v>
      </c>
      <c r="I140" s="12">
        <v>0</v>
      </c>
      <c r="J140" s="12">
        <v>6.1</v>
      </c>
      <c r="K140" s="12">
        <v>1.6</v>
      </c>
      <c r="L140" s="12">
        <v>7.7</v>
      </c>
      <c r="M140" s="10">
        <f t="shared" si="16"/>
        <v>0.79220779220779214</v>
      </c>
      <c r="N140" s="12">
        <v>4.3</v>
      </c>
      <c r="O140" s="12">
        <v>12</v>
      </c>
      <c r="P140" s="11">
        <f t="shared" si="17"/>
        <v>5.6521739130434776</v>
      </c>
      <c r="Q140" s="4">
        <v>-8269.8089999999993</v>
      </c>
      <c r="R140" s="4">
        <v>105184.814</v>
      </c>
      <c r="S140" s="4">
        <v>47844.141000000003</v>
      </c>
      <c r="T140" s="4">
        <v>28101.48</v>
      </c>
      <c r="U140" s="4">
        <v>402.94200000000001</v>
      </c>
      <c r="V140" s="4">
        <v>153028.95499999999</v>
      </c>
      <c r="W140" s="4">
        <v>144759.14600000001</v>
      </c>
      <c r="X140" s="4">
        <f t="shared" si="18"/>
        <v>3923.8193589743587</v>
      </c>
      <c r="Y140" s="4">
        <f t="shared" si="19"/>
        <v>3192.9367435897434</v>
      </c>
      <c r="Z140" s="4">
        <f t="shared" si="20"/>
        <v>2980.8903589743595</v>
      </c>
      <c r="AA140" s="4">
        <f t="shared" si="21"/>
        <v>2697.0465128205128</v>
      </c>
      <c r="AB140" s="4"/>
    </row>
    <row r="141" spans="1:28">
      <c r="A141" t="s">
        <v>247</v>
      </c>
      <c r="B141" s="8" t="s">
        <v>206</v>
      </c>
      <c r="C141" s="9" t="s">
        <v>208</v>
      </c>
      <c r="D141">
        <v>368</v>
      </c>
      <c r="E141" s="12">
        <v>1</v>
      </c>
      <c r="F141" s="12">
        <v>1</v>
      </c>
      <c r="G141" s="12">
        <v>38.67</v>
      </c>
      <c r="H141" s="12">
        <v>1.5</v>
      </c>
      <c r="I141" s="12">
        <v>2.29</v>
      </c>
      <c r="J141" s="12">
        <v>37.380000000000003</v>
      </c>
      <c r="K141" s="12">
        <v>7.08</v>
      </c>
      <c r="L141" s="12">
        <v>44.46</v>
      </c>
      <c r="M141" s="10">
        <f t="shared" si="16"/>
        <v>0.84075573549257765</v>
      </c>
      <c r="N141" s="12">
        <v>23.67</v>
      </c>
      <c r="O141" s="12">
        <v>68.13</v>
      </c>
      <c r="P141" s="11">
        <f t="shared" si="17"/>
        <v>9.1610654717450828</v>
      </c>
      <c r="Q141" s="4">
        <v>-14989.269</v>
      </c>
      <c r="R141" s="4">
        <v>537317.47900000005</v>
      </c>
      <c r="S141" s="4">
        <v>286776.35399999999</v>
      </c>
      <c r="T141" s="4">
        <v>223249.49400000001</v>
      </c>
      <c r="U141" s="4">
        <v>1211.9259999999999</v>
      </c>
      <c r="V141" s="4">
        <v>824093.83299999998</v>
      </c>
      <c r="W141" s="4">
        <v>809104.56400000001</v>
      </c>
      <c r="X141" s="4">
        <f t="shared" si="18"/>
        <v>2239.3854157608694</v>
      </c>
      <c r="Y141" s="4">
        <f t="shared" si="19"/>
        <v>1629.4359048913043</v>
      </c>
      <c r="Z141" s="4">
        <f t="shared" si="20"/>
        <v>1588.7041956521739</v>
      </c>
      <c r="AA141" s="4">
        <f t="shared" si="21"/>
        <v>1460.1018451086959</v>
      </c>
      <c r="AB141" s="4"/>
    </row>
    <row r="142" spans="1:28">
      <c r="A142" t="s">
        <v>244</v>
      </c>
      <c r="B142" s="8" t="s">
        <v>206</v>
      </c>
      <c r="C142" s="9" t="s">
        <v>36</v>
      </c>
      <c r="D142">
        <v>100</v>
      </c>
      <c r="E142" s="12">
        <v>1</v>
      </c>
      <c r="F142" s="12">
        <v>0</v>
      </c>
      <c r="G142" s="12">
        <v>10.44</v>
      </c>
      <c r="H142" s="12">
        <v>0</v>
      </c>
      <c r="I142" s="12">
        <v>1.6</v>
      </c>
      <c r="J142" s="12">
        <v>11.79</v>
      </c>
      <c r="K142" s="12">
        <v>1.25</v>
      </c>
      <c r="L142" s="12">
        <v>13.04</v>
      </c>
      <c r="M142" s="10">
        <f t="shared" si="16"/>
        <v>0.90414110429447847</v>
      </c>
      <c r="N142" s="12">
        <v>9.9</v>
      </c>
      <c r="O142" s="12">
        <v>22.939999999999998</v>
      </c>
      <c r="P142" s="11">
        <f t="shared" si="17"/>
        <v>9.5785440613026829</v>
      </c>
      <c r="Q142" s="4">
        <v>-3532.4940000000001</v>
      </c>
      <c r="R142" s="4">
        <v>184315.818</v>
      </c>
      <c r="S142" s="4">
        <v>70372.735000000001</v>
      </c>
      <c r="T142" s="4">
        <v>51742.09</v>
      </c>
      <c r="U142" s="4">
        <v>588.173</v>
      </c>
      <c r="V142" s="4">
        <v>254688.55300000001</v>
      </c>
      <c r="W142" s="4">
        <v>251156.05900000001</v>
      </c>
      <c r="X142" s="4">
        <f t="shared" si="18"/>
        <v>2546.88553</v>
      </c>
      <c r="Y142" s="4">
        <f t="shared" si="19"/>
        <v>2023.5829000000001</v>
      </c>
      <c r="Z142" s="4">
        <f t="shared" si="20"/>
        <v>1988.2579599999999</v>
      </c>
      <c r="AA142" s="4">
        <f t="shared" si="21"/>
        <v>1843.1581799999999</v>
      </c>
      <c r="AB142" s="4"/>
    </row>
    <row r="143" spans="1:28">
      <c r="A143" t="s">
        <v>246</v>
      </c>
      <c r="B143" s="8" t="s">
        <v>209</v>
      </c>
      <c r="C143" s="9" t="s">
        <v>210</v>
      </c>
      <c r="D143">
        <v>245</v>
      </c>
      <c r="E143" s="12">
        <v>1</v>
      </c>
      <c r="F143" s="12">
        <v>2</v>
      </c>
      <c r="G143" s="12">
        <v>22.91</v>
      </c>
      <c r="H143" s="12">
        <v>0</v>
      </c>
      <c r="I143" s="12">
        <v>3.74</v>
      </c>
      <c r="J143" s="12">
        <v>21.12</v>
      </c>
      <c r="K143" s="12">
        <v>8.5299999999999994</v>
      </c>
      <c r="L143" s="12">
        <v>29.65</v>
      </c>
      <c r="M143" s="10">
        <f t="shared" si="16"/>
        <v>0.71231028667790897</v>
      </c>
      <c r="N143" s="12">
        <v>18.59</v>
      </c>
      <c r="O143" s="12">
        <v>48.239999999999995</v>
      </c>
      <c r="P143" s="11">
        <f t="shared" si="17"/>
        <v>10.694020078568311</v>
      </c>
      <c r="Q143" s="4">
        <v>-762.11</v>
      </c>
      <c r="R143" s="4">
        <v>354064.42099999997</v>
      </c>
      <c r="S143" s="4">
        <v>122110.25199999999</v>
      </c>
      <c r="T143" s="4">
        <v>75249.251999999993</v>
      </c>
      <c r="U143" s="4">
        <v>3597.47</v>
      </c>
      <c r="V143" s="4">
        <v>476174.67300000001</v>
      </c>
      <c r="W143" s="4">
        <v>475412.56300000002</v>
      </c>
      <c r="X143" s="4">
        <f t="shared" si="18"/>
        <v>1943.570093877551</v>
      </c>
      <c r="Y143" s="4">
        <f t="shared" si="19"/>
        <v>1621.7467387755103</v>
      </c>
      <c r="Z143" s="4">
        <f t="shared" si="20"/>
        <v>1618.6360857142859</v>
      </c>
      <c r="AA143" s="4">
        <f t="shared" si="21"/>
        <v>1445.1609020408162</v>
      </c>
      <c r="AB143" s="4"/>
    </row>
    <row r="144" spans="1:28">
      <c r="A144" t="s">
        <v>242</v>
      </c>
      <c r="B144" s="8" t="s">
        <v>209</v>
      </c>
      <c r="C144" s="9" t="s">
        <v>211</v>
      </c>
      <c r="D144">
        <v>7</v>
      </c>
      <c r="E144" s="12">
        <v>1</v>
      </c>
      <c r="F144" s="12">
        <v>0</v>
      </c>
      <c r="G144" s="12">
        <v>1.69</v>
      </c>
      <c r="H144" s="12">
        <v>0</v>
      </c>
      <c r="I144" s="12">
        <v>0</v>
      </c>
      <c r="J144" s="12">
        <v>2.48</v>
      </c>
      <c r="K144" s="12">
        <v>0.21</v>
      </c>
      <c r="L144" s="12">
        <v>2.69</v>
      </c>
      <c r="M144" s="10">
        <f t="shared" si="16"/>
        <v>0.92193308550185871</v>
      </c>
      <c r="N144" s="12">
        <v>1</v>
      </c>
      <c r="O144" s="12">
        <v>3.69</v>
      </c>
      <c r="P144" s="11">
        <f t="shared" si="17"/>
        <v>4.1420118343195265</v>
      </c>
      <c r="Q144" s="4">
        <v>-299.06</v>
      </c>
      <c r="R144" s="4">
        <v>33036.843999999997</v>
      </c>
      <c r="S144" s="4">
        <v>15216.59</v>
      </c>
      <c r="T144" s="4">
        <v>8508.6479999999992</v>
      </c>
      <c r="U144" s="4">
        <v>0</v>
      </c>
      <c r="V144" s="4">
        <v>48253.434000000001</v>
      </c>
      <c r="W144" s="4">
        <v>47954.374000000003</v>
      </c>
      <c r="X144" s="4">
        <f t="shared" si="18"/>
        <v>6893.3477142857146</v>
      </c>
      <c r="Y144" s="4">
        <f t="shared" si="19"/>
        <v>5677.8265714285717</v>
      </c>
      <c r="Z144" s="4">
        <f t="shared" si="20"/>
        <v>5635.1037142857149</v>
      </c>
      <c r="AA144" s="4">
        <f t="shared" si="21"/>
        <v>4719.5491428571422</v>
      </c>
      <c r="AB144" s="4"/>
    </row>
    <row r="145" spans="1:28">
      <c r="A145" t="s">
        <v>249</v>
      </c>
      <c r="B145" s="8" t="s">
        <v>212</v>
      </c>
      <c r="C145" s="9" t="s">
        <v>213</v>
      </c>
      <c r="D145">
        <v>512</v>
      </c>
      <c r="E145" s="12">
        <v>0.85</v>
      </c>
      <c r="F145" s="12">
        <v>2</v>
      </c>
      <c r="G145" s="12">
        <v>45.63</v>
      </c>
      <c r="H145" s="12">
        <v>3.7</v>
      </c>
      <c r="I145" s="12">
        <v>4.33</v>
      </c>
      <c r="J145" s="12">
        <v>56.27</v>
      </c>
      <c r="K145" s="12">
        <v>0.24</v>
      </c>
      <c r="L145" s="12">
        <v>56.510000000000005</v>
      </c>
      <c r="M145" s="10">
        <f t="shared" si="16"/>
        <v>0.99575296407715441</v>
      </c>
      <c r="N145" s="12">
        <v>33.69</v>
      </c>
      <c r="O145" s="12">
        <v>90.2</v>
      </c>
      <c r="P145" s="11">
        <f t="shared" si="17"/>
        <v>10.379079667545103</v>
      </c>
      <c r="Q145" s="4">
        <v>-44023.391000000003</v>
      </c>
      <c r="R145" s="4">
        <v>734411.22100000002</v>
      </c>
      <c r="S145" s="4">
        <v>291776.58899999998</v>
      </c>
      <c r="T145" s="4">
        <v>199554</v>
      </c>
      <c r="U145" s="4">
        <v>0</v>
      </c>
      <c r="V145" s="4">
        <v>1026187.81</v>
      </c>
      <c r="W145" s="4">
        <v>982164.41899999999</v>
      </c>
      <c r="X145" s="4">
        <f t="shared" si="18"/>
        <v>2004.2730664062501</v>
      </c>
      <c r="Y145" s="4">
        <f t="shared" si="19"/>
        <v>1614.5191601562501</v>
      </c>
      <c r="Z145" s="4">
        <f t="shared" si="20"/>
        <v>1528.535974609375</v>
      </c>
      <c r="AA145" s="4">
        <f t="shared" si="21"/>
        <v>1434.396916015625</v>
      </c>
      <c r="AB145" s="4"/>
    </row>
    <row r="146" spans="1:28">
      <c r="A146" t="s">
        <v>245</v>
      </c>
      <c r="B146" s="8" t="s">
        <v>214</v>
      </c>
      <c r="C146" s="9" t="s">
        <v>215</v>
      </c>
      <c r="D146">
        <v>136</v>
      </c>
      <c r="E146" s="12">
        <v>1</v>
      </c>
      <c r="F146" s="12">
        <v>1</v>
      </c>
      <c r="G146" s="12">
        <v>17.16</v>
      </c>
      <c r="H146" s="12">
        <v>2</v>
      </c>
      <c r="I146" s="12">
        <v>1</v>
      </c>
      <c r="J146" s="12">
        <v>17.36</v>
      </c>
      <c r="K146" s="12">
        <v>4.8</v>
      </c>
      <c r="L146" s="12">
        <v>22.16</v>
      </c>
      <c r="M146" s="10">
        <f t="shared" si="16"/>
        <v>0.78339350180505407</v>
      </c>
      <c r="N146" s="12">
        <v>15.82</v>
      </c>
      <c r="O146" s="12">
        <v>37.980000000000004</v>
      </c>
      <c r="P146" s="11">
        <f t="shared" si="17"/>
        <v>7.0981210855949897</v>
      </c>
      <c r="Q146" s="4">
        <v>-16028.924999999999</v>
      </c>
      <c r="R146" s="4">
        <v>363906.39500000002</v>
      </c>
      <c r="S146" s="4">
        <v>167647.30799999999</v>
      </c>
      <c r="T146" s="4">
        <v>74382.316000000006</v>
      </c>
      <c r="U146" s="4">
        <v>10001.851000000001</v>
      </c>
      <c r="V146" s="4">
        <v>531553.70299999998</v>
      </c>
      <c r="W146" s="4">
        <v>515524.77799999999</v>
      </c>
      <c r="X146" s="4">
        <f t="shared" si="18"/>
        <v>3908.4831102941175</v>
      </c>
      <c r="Y146" s="4">
        <f t="shared" si="19"/>
        <v>3288.0112941176467</v>
      </c>
      <c r="Z146" s="4">
        <f t="shared" si="20"/>
        <v>3170.1515514705879</v>
      </c>
      <c r="AA146" s="4">
        <f t="shared" si="21"/>
        <v>2675.7823161764709</v>
      </c>
      <c r="AB146" s="4"/>
    </row>
    <row r="147" spans="1:28">
      <c r="A147" t="s">
        <v>250</v>
      </c>
      <c r="B147" s="8" t="s">
        <v>214</v>
      </c>
      <c r="C147" s="9" t="s">
        <v>216</v>
      </c>
      <c r="D147">
        <v>709</v>
      </c>
      <c r="E147" s="12">
        <v>1</v>
      </c>
      <c r="F147" s="12">
        <v>1</v>
      </c>
      <c r="G147" s="12">
        <v>54.94</v>
      </c>
      <c r="H147" s="12">
        <v>6</v>
      </c>
      <c r="I147" s="12">
        <v>13.02</v>
      </c>
      <c r="J147" s="12">
        <v>61.66</v>
      </c>
      <c r="K147" s="12">
        <v>14.3</v>
      </c>
      <c r="L147" s="12">
        <v>75.959999999999994</v>
      </c>
      <c r="M147" s="10">
        <f t="shared" si="16"/>
        <v>0.81174302264349663</v>
      </c>
      <c r="N147" s="12">
        <v>40.06</v>
      </c>
      <c r="O147" s="12">
        <v>116.02</v>
      </c>
      <c r="P147" s="11">
        <f t="shared" si="17"/>
        <v>11.634394486380046</v>
      </c>
      <c r="Q147" s="4">
        <v>-62748.18</v>
      </c>
      <c r="R147" s="4">
        <v>975522.17700000003</v>
      </c>
      <c r="S147" s="4">
        <v>410865.85399999999</v>
      </c>
      <c r="T147" s="4">
        <v>173821.242</v>
      </c>
      <c r="U147" s="4">
        <v>16432.886999999999</v>
      </c>
      <c r="V147" s="4">
        <v>1386388.031</v>
      </c>
      <c r="W147" s="4">
        <v>1323639.851</v>
      </c>
      <c r="X147" s="4">
        <f t="shared" si="18"/>
        <v>1955.4133018335683</v>
      </c>
      <c r="Y147" s="4">
        <f t="shared" si="19"/>
        <v>1687.0717940761635</v>
      </c>
      <c r="Z147" s="4">
        <f t="shared" si="20"/>
        <v>1598.569424541608</v>
      </c>
      <c r="AA147" s="4">
        <f t="shared" si="21"/>
        <v>1375.912802538787</v>
      </c>
      <c r="AB147" s="4"/>
    </row>
    <row r="148" spans="1:28">
      <c r="A148" t="s">
        <v>250</v>
      </c>
      <c r="B148" s="8" t="s">
        <v>214</v>
      </c>
      <c r="C148" s="9" t="s">
        <v>217</v>
      </c>
      <c r="D148">
        <v>635</v>
      </c>
      <c r="E148" s="12">
        <v>1</v>
      </c>
      <c r="F148" s="12">
        <v>1</v>
      </c>
      <c r="G148" s="12">
        <v>47.74</v>
      </c>
      <c r="H148" s="12">
        <v>5.05</v>
      </c>
      <c r="I148" s="12">
        <v>9.3800000000000008</v>
      </c>
      <c r="J148" s="12">
        <v>54.47</v>
      </c>
      <c r="K148" s="12">
        <v>9.6999999999999993</v>
      </c>
      <c r="L148" s="12">
        <v>64.17</v>
      </c>
      <c r="M148" s="10">
        <f t="shared" si="16"/>
        <v>0.84883902134954026</v>
      </c>
      <c r="N148" s="12">
        <v>26.61</v>
      </c>
      <c r="O148" s="12">
        <v>90.78</v>
      </c>
      <c r="P148" s="11">
        <f t="shared" si="17"/>
        <v>12.028793332070467</v>
      </c>
      <c r="Q148" s="4">
        <v>-42234.680999999997</v>
      </c>
      <c r="R148" s="4">
        <v>774013.57700000005</v>
      </c>
      <c r="S148" s="4">
        <v>322956.63299999997</v>
      </c>
      <c r="T148" s="4">
        <v>157173.31200000001</v>
      </c>
      <c r="U148" s="4">
        <v>2723.0610000000001</v>
      </c>
      <c r="V148" s="4">
        <v>1096970.21</v>
      </c>
      <c r="W148" s="4">
        <v>1054735.5290000001</v>
      </c>
      <c r="X148" s="4">
        <f t="shared" si="18"/>
        <v>1727.5121417322835</v>
      </c>
      <c r="Y148" s="4">
        <f t="shared" si="19"/>
        <v>1475.7068299212597</v>
      </c>
      <c r="Z148" s="4">
        <f t="shared" si="20"/>
        <v>1409.1955212598427</v>
      </c>
      <c r="AA148" s="4">
        <f t="shared" si="21"/>
        <v>1218.9190188976379</v>
      </c>
      <c r="AB148" s="4"/>
    </row>
    <row r="149" spans="1:28">
      <c r="A149" t="s">
        <v>244</v>
      </c>
      <c r="B149" s="8" t="s">
        <v>218</v>
      </c>
      <c r="C149" s="9" t="s">
        <v>219</v>
      </c>
      <c r="D149">
        <v>53</v>
      </c>
      <c r="E149" s="12">
        <v>1</v>
      </c>
      <c r="F149" s="12">
        <v>1</v>
      </c>
      <c r="G149" s="12">
        <v>5.95</v>
      </c>
      <c r="H149" s="12">
        <v>0</v>
      </c>
      <c r="I149" s="12">
        <v>0</v>
      </c>
      <c r="J149" s="12">
        <v>6.25</v>
      </c>
      <c r="K149" s="12">
        <v>1.7</v>
      </c>
      <c r="L149" s="12">
        <v>7.95</v>
      </c>
      <c r="M149" s="10">
        <f t="shared" si="16"/>
        <v>0.78616352201257855</v>
      </c>
      <c r="N149" s="12">
        <v>4.6399999999999997</v>
      </c>
      <c r="O149" s="12">
        <v>12.59</v>
      </c>
      <c r="P149" s="11">
        <f t="shared" si="17"/>
        <v>8.9075630252100844</v>
      </c>
      <c r="Q149" s="4">
        <v>-3876.6469999999999</v>
      </c>
      <c r="R149" s="4">
        <v>111281.03</v>
      </c>
      <c r="S149" s="4">
        <v>56367.03</v>
      </c>
      <c r="T149" s="4">
        <v>16848.310000000001</v>
      </c>
      <c r="U149" s="4">
        <v>15562.72</v>
      </c>
      <c r="V149" s="4">
        <v>167648.06</v>
      </c>
      <c r="W149" s="4">
        <v>163771.413</v>
      </c>
      <c r="X149" s="4">
        <f t="shared" si="18"/>
        <v>3163.1709433962264</v>
      </c>
      <c r="Y149" s="4">
        <f t="shared" si="19"/>
        <v>2551.6420754716983</v>
      </c>
      <c r="Z149" s="4">
        <f t="shared" si="20"/>
        <v>2478.4977924528303</v>
      </c>
      <c r="AA149" s="4">
        <f t="shared" si="21"/>
        <v>2099.6420754716983</v>
      </c>
      <c r="AB149" s="4"/>
    </row>
    <row r="150" spans="1:28">
      <c r="A150" t="s">
        <v>243</v>
      </c>
      <c r="B150" s="8" t="s">
        <v>220</v>
      </c>
      <c r="C150" s="9" t="s">
        <v>221</v>
      </c>
      <c r="D150">
        <v>41</v>
      </c>
      <c r="E150" s="12">
        <v>1</v>
      </c>
      <c r="F150" s="12">
        <v>0</v>
      </c>
      <c r="G150" s="12">
        <v>5.67</v>
      </c>
      <c r="H150" s="12">
        <v>0</v>
      </c>
      <c r="I150" s="12">
        <v>0</v>
      </c>
      <c r="J150" s="12">
        <v>4.42</v>
      </c>
      <c r="K150" s="12">
        <v>2.25</v>
      </c>
      <c r="L150" s="12">
        <v>6.67</v>
      </c>
      <c r="M150" s="10">
        <f t="shared" si="16"/>
        <v>0.66266866566716642</v>
      </c>
      <c r="N150" s="12">
        <v>4.1500000000000004</v>
      </c>
      <c r="O150" s="12">
        <v>10.82</v>
      </c>
      <c r="P150" s="11">
        <f t="shared" si="17"/>
        <v>7.231040564373898</v>
      </c>
      <c r="Q150" s="4">
        <v>-8312.7199999999993</v>
      </c>
      <c r="R150" s="4">
        <v>99943.047999999995</v>
      </c>
      <c r="S150" s="4">
        <v>82211.426000000007</v>
      </c>
      <c r="T150" s="4">
        <v>34658.04</v>
      </c>
      <c r="U150" s="4">
        <v>24991.642</v>
      </c>
      <c r="V150" s="4">
        <v>182154.47399999999</v>
      </c>
      <c r="W150" s="4">
        <v>173841.75399999999</v>
      </c>
      <c r="X150" s="4">
        <f t="shared" si="18"/>
        <v>4442.7920487804877</v>
      </c>
      <c r="Y150" s="4">
        <f t="shared" si="19"/>
        <v>2987.9217560975608</v>
      </c>
      <c r="Z150" s="4">
        <f t="shared" si="20"/>
        <v>2785.1724878048776</v>
      </c>
      <c r="AA150" s="4">
        <f t="shared" si="21"/>
        <v>2437.6353170731704</v>
      </c>
      <c r="AB150" s="4"/>
    </row>
    <row r="151" spans="1:28">
      <c r="A151" t="s">
        <v>246</v>
      </c>
      <c r="B151" s="8" t="s">
        <v>222</v>
      </c>
      <c r="C151" s="9" t="s">
        <v>223</v>
      </c>
      <c r="D151">
        <v>232</v>
      </c>
      <c r="E151" s="12">
        <v>1</v>
      </c>
      <c r="F151" s="12">
        <v>0</v>
      </c>
      <c r="G151" s="12">
        <v>25.74</v>
      </c>
      <c r="H151" s="12">
        <v>2</v>
      </c>
      <c r="I151" s="12">
        <v>1.8</v>
      </c>
      <c r="J151" s="12">
        <v>28.64</v>
      </c>
      <c r="K151" s="12">
        <v>1.9</v>
      </c>
      <c r="L151" s="12">
        <v>30.54</v>
      </c>
      <c r="M151" s="10">
        <f t="shared" si="16"/>
        <v>0.93778650949574338</v>
      </c>
      <c r="N151" s="12">
        <v>18.45</v>
      </c>
      <c r="O151" s="12">
        <v>48.989999999999995</v>
      </c>
      <c r="P151" s="11">
        <f t="shared" si="17"/>
        <v>8.3633741888969002</v>
      </c>
      <c r="Q151" s="4">
        <v>-29348.405999999999</v>
      </c>
      <c r="R151" s="4">
        <v>404520.734</v>
      </c>
      <c r="S151" s="4">
        <v>199217.79800000001</v>
      </c>
      <c r="T151" s="4">
        <v>75032.423999999999</v>
      </c>
      <c r="U151" s="4">
        <v>54755.786999999997</v>
      </c>
      <c r="V151" s="4">
        <v>603738.53200000001</v>
      </c>
      <c r="W151" s="4">
        <v>574390.12600000005</v>
      </c>
      <c r="X151" s="4">
        <f t="shared" si="18"/>
        <v>2602.3212586206896</v>
      </c>
      <c r="Y151" s="4">
        <f t="shared" si="19"/>
        <v>2042.8893146551725</v>
      </c>
      <c r="Z151" s="4">
        <f t="shared" si="20"/>
        <v>1916.3875646551726</v>
      </c>
      <c r="AA151" s="4">
        <f t="shared" si="21"/>
        <v>1743.6238534482759</v>
      </c>
      <c r="AB151" s="4"/>
    </row>
    <row r="152" spans="1:28">
      <c r="A152" t="s">
        <v>245</v>
      </c>
      <c r="B152" s="8" t="s">
        <v>224</v>
      </c>
      <c r="C152" s="9" t="s">
        <v>225</v>
      </c>
      <c r="D152">
        <v>126</v>
      </c>
      <c r="E152" s="12">
        <v>1</v>
      </c>
      <c r="F152" s="12">
        <v>1</v>
      </c>
      <c r="G152" s="12">
        <v>13.2</v>
      </c>
      <c r="H152" s="12">
        <v>1</v>
      </c>
      <c r="I152" s="12">
        <v>0</v>
      </c>
      <c r="J152" s="12">
        <v>14.68</v>
      </c>
      <c r="K152" s="12">
        <v>1.52</v>
      </c>
      <c r="L152" s="12">
        <v>16.2</v>
      </c>
      <c r="M152" s="10">
        <f t="shared" si="16"/>
        <v>0.90617283950617289</v>
      </c>
      <c r="N152" s="12">
        <v>12.91</v>
      </c>
      <c r="O152" s="12">
        <v>29.11</v>
      </c>
      <c r="P152" s="11">
        <f t="shared" si="17"/>
        <v>8.873239436619718</v>
      </c>
      <c r="Q152" s="4">
        <v>-26013.845000000001</v>
      </c>
      <c r="R152" s="4">
        <v>214174.03899999999</v>
      </c>
      <c r="S152" s="4">
        <v>100715.515</v>
      </c>
      <c r="T152" s="4">
        <v>38727.866000000002</v>
      </c>
      <c r="U152" s="4">
        <v>0</v>
      </c>
      <c r="V152" s="4">
        <v>314889.554</v>
      </c>
      <c r="W152" s="4">
        <v>288875.70899999997</v>
      </c>
      <c r="X152" s="4">
        <f t="shared" si="18"/>
        <v>2499.1234444444444</v>
      </c>
      <c r="Y152" s="4">
        <f t="shared" si="19"/>
        <v>2191.7594285714285</v>
      </c>
      <c r="Z152" s="4">
        <f t="shared" si="20"/>
        <v>1985.3003412698411</v>
      </c>
      <c r="AA152" s="4">
        <f t="shared" si="21"/>
        <v>1699.7939603174602</v>
      </c>
      <c r="AB152" s="4"/>
    </row>
    <row r="153" spans="1:28">
      <c r="A153" t="s">
        <v>244</v>
      </c>
      <c r="B153" s="8" t="s">
        <v>224</v>
      </c>
      <c r="C153" s="9" t="s">
        <v>226</v>
      </c>
      <c r="D153">
        <v>76</v>
      </c>
      <c r="E153" s="12">
        <v>1</v>
      </c>
      <c r="F153" s="12">
        <v>1</v>
      </c>
      <c r="G153" s="12">
        <v>8.32</v>
      </c>
      <c r="H153" s="12">
        <v>1</v>
      </c>
      <c r="I153" s="12">
        <v>0</v>
      </c>
      <c r="J153" s="12">
        <v>10.29</v>
      </c>
      <c r="K153" s="12">
        <v>1.03</v>
      </c>
      <c r="L153" s="12">
        <v>11.32</v>
      </c>
      <c r="M153" s="10">
        <f t="shared" si="16"/>
        <v>0.90901060070671369</v>
      </c>
      <c r="N153" s="12">
        <v>6.33</v>
      </c>
      <c r="O153" s="12">
        <v>17.649999999999999</v>
      </c>
      <c r="P153" s="11">
        <f t="shared" si="17"/>
        <v>8.1545064377682408</v>
      </c>
      <c r="Q153" s="4">
        <v>-41877.245999999999</v>
      </c>
      <c r="R153" s="4">
        <v>116774.68</v>
      </c>
      <c r="S153" s="4">
        <v>84295.631999999998</v>
      </c>
      <c r="T153" s="4">
        <v>31170.922999999999</v>
      </c>
      <c r="U153" s="4">
        <v>0</v>
      </c>
      <c r="V153" s="4">
        <v>201070.31200000001</v>
      </c>
      <c r="W153" s="4">
        <v>159193.06599999999</v>
      </c>
      <c r="X153" s="4">
        <f t="shared" si="18"/>
        <v>2645.6620000000003</v>
      </c>
      <c r="Y153" s="4">
        <f t="shared" si="19"/>
        <v>2235.5182763157895</v>
      </c>
      <c r="Z153" s="4">
        <f t="shared" si="20"/>
        <v>1684.5018815789474</v>
      </c>
      <c r="AA153" s="4">
        <f t="shared" si="21"/>
        <v>1536.5089473684209</v>
      </c>
      <c r="AB153" s="4"/>
    </row>
    <row r="154" spans="1:28">
      <c r="A154" t="s">
        <v>244</v>
      </c>
      <c r="B154" s="8" t="s">
        <v>227</v>
      </c>
      <c r="C154" s="9" t="s">
        <v>228</v>
      </c>
      <c r="D154">
        <v>89</v>
      </c>
      <c r="E154" s="12">
        <v>1</v>
      </c>
      <c r="F154" s="12">
        <v>1</v>
      </c>
      <c r="G154" s="12">
        <v>11.56</v>
      </c>
      <c r="H154" s="12">
        <v>1</v>
      </c>
      <c r="I154" s="12">
        <v>0</v>
      </c>
      <c r="J154" s="12">
        <v>14.56</v>
      </c>
      <c r="K154" s="12">
        <v>0</v>
      </c>
      <c r="L154" s="12">
        <v>14.56</v>
      </c>
      <c r="M154" s="10">
        <f t="shared" si="16"/>
        <v>1</v>
      </c>
      <c r="N154" s="12">
        <v>7.47</v>
      </c>
      <c r="O154" s="12">
        <v>22.03</v>
      </c>
      <c r="P154" s="11">
        <f t="shared" si="17"/>
        <v>7.0859872611464967</v>
      </c>
      <c r="Q154" s="4">
        <v>-54242.978000000003</v>
      </c>
      <c r="R154" s="4">
        <v>186883.20800000001</v>
      </c>
      <c r="S154" s="4">
        <v>83026.703999999998</v>
      </c>
      <c r="T154" s="4">
        <v>22530.129000000001</v>
      </c>
      <c r="U154" s="4">
        <v>17573.316999999999</v>
      </c>
      <c r="V154" s="4">
        <v>269909.91200000001</v>
      </c>
      <c r="W154" s="4">
        <v>215666.93400000001</v>
      </c>
      <c r="X154" s="4">
        <f t="shared" si="18"/>
        <v>3032.6956404494385</v>
      </c>
      <c r="Y154" s="4">
        <f t="shared" si="19"/>
        <v>2582.0951235955058</v>
      </c>
      <c r="Z154" s="4">
        <f t="shared" si="20"/>
        <v>1972.6234606741575</v>
      </c>
      <c r="AA154" s="4">
        <f t="shared" si="21"/>
        <v>2099.811325842697</v>
      </c>
      <c r="AB154" s="4"/>
    </row>
    <row r="155" spans="1:28">
      <c r="A155" t="s">
        <v>247</v>
      </c>
      <c r="B155" s="8" t="s">
        <v>229</v>
      </c>
      <c r="C155" s="9" t="s">
        <v>230</v>
      </c>
      <c r="D155">
        <v>380</v>
      </c>
      <c r="E155" s="12">
        <v>1</v>
      </c>
      <c r="F155" s="12">
        <v>0</v>
      </c>
      <c r="G155" s="12">
        <v>29.65</v>
      </c>
      <c r="H155" s="12">
        <v>4</v>
      </c>
      <c r="I155" s="12">
        <v>3.53</v>
      </c>
      <c r="J155" s="12">
        <v>37.49</v>
      </c>
      <c r="K155" s="12">
        <v>0.69</v>
      </c>
      <c r="L155" s="12">
        <v>38.18</v>
      </c>
      <c r="M155" s="10">
        <f t="shared" si="16"/>
        <v>0.9819277108433736</v>
      </c>
      <c r="N155" s="12">
        <v>24.01</v>
      </c>
      <c r="O155" s="12">
        <v>62.19</v>
      </c>
      <c r="P155" s="11">
        <f t="shared" si="17"/>
        <v>11.292719167904904</v>
      </c>
      <c r="Q155" s="4">
        <v>-98245.789000000004</v>
      </c>
      <c r="R155" s="4">
        <v>538719.80900000001</v>
      </c>
      <c r="S155" s="4">
        <v>167845.845</v>
      </c>
      <c r="T155" s="4">
        <v>72164</v>
      </c>
      <c r="U155" s="4">
        <v>0</v>
      </c>
      <c r="V155" s="4">
        <v>706565.65399999998</v>
      </c>
      <c r="W155" s="4">
        <v>608319.86499999999</v>
      </c>
      <c r="X155" s="4">
        <f t="shared" si="18"/>
        <v>1859.3833</v>
      </c>
      <c r="Y155" s="4">
        <f t="shared" si="19"/>
        <v>1669.4780368421052</v>
      </c>
      <c r="Z155" s="4">
        <f t="shared" si="20"/>
        <v>1410.9364868421053</v>
      </c>
      <c r="AA155" s="4">
        <f t="shared" si="21"/>
        <v>1417.6837078947369</v>
      </c>
      <c r="AB155" s="4"/>
    </row>
    <row r="156" spans="1:28">
      <c r="A156" t="s">
        <v>246</v>
      </c>
      <c r="B156" s="8" t="s">
        <v>231</v>
      </c>
      <c r="C156" s="9" t="s">
        <v>232</v>
      </c>
      <c r="D156">
        <v>237</v>
      </c>
      <c r="E156" s="12">
        <v>1</v>
      </c>
      <c r="F156" s="12">
        <v>1</v>
      </c>
      <c r="G156" s="12">
        <v>26.9</v>
      </c>
      <c r="H156" s="12">
        <v>1.5</v>
      </c>
      <c r="I156" s="12">
        <v>1.5</v>
      </c>
      <c r="J156" s="12">
        <v>26.24</v>
      </c>
      <c r="K156" s="12">
        <v>5.66</v>
      </c>
      <c r="L156" s="12">
        <v>31.9</v>
      </c>
      <c r="M156" s="10">
        <f t="shared" si="16"/>
        <v>0.82257053291536053</v>
      </c>
      <c r="N156" s="12">
        <v>19.16</v>
      </c>
      <c r="O156" s="12">
        <v>51.06</v>
      </c>
      <c r="P156" s="11">
        <f t="shared" si="17"/>
        <v>8.3450704225352119</v>
      </c>
      <c r="Q156" s="4">
        <v>-20780.036</v>
      </c>
      <c r="R156" s="4">
        <v>375002.95600000001</v>
      </c>
      <c r="S156" s="4">
        <v>153053.82</v>
      </c>
      <c r="T156" s="4">
        <v>65784.995999999999</v>
      </c>
      <c r="U156" s="4">
        <v>3743.0889999999999</v>
      </c>
      <c r="V156" s="4">
        <v>528056.77599999995</v>
      </c>
      <c r="W156" s="4">
        <v>507276.74</v>
      </c>
      <c r="X156" s="4">
        <f t="shared" si="18"/>
        <v>2228.0876624472571</v>
      </c>
      <c r="Y156" s="4">
        <f t="shared" si="19"/>
        <v>1934.7202151898734</v>
      </c>
      <c r="Z156" s="4">
        <f t="shared" si="20"/>
        <v>1847.0407383966246</v>
      </c>
      <c r="AA156" s="4">
        <f t="shared" si="21"/>
        <v>1582.2909535864978</v>
      </c>
      <c r="AB156" s="4"/>
    </row>
    <row r="157" spans="1:28">
      <c r="A157" t="s">
        <v>243</v>
      </c>
      <c r="B157" s="8" t="s">
        <v>233</v>
      </c>
      <c r="C157" s="9" t="s">
        <v>234</v>
      </c>
      <c r="D157">
        <v>47</v>
      </c>
      <c r="E157" s="12">
        <v>0.8</v>
      </c>
      <c r="F157" s="12">
        <v>1</v>
      </c>
      <c r="G157" s="12">
        <v>8.56</v>
      </c>
      <c r="H157" s="12">
        <v>0</v>
      </c>
      <c r="I157" s="12">
        <v>0.7</v>
      </c>
      <c r="J157" s="12">
        <v>8.4600000000000009</v>
      </c>
      <c r="K157" s="12">
        <v>2.6</v>
      </c>
      <c r="L157" s="12">
        <v>11.06</v>
      </c>
      <c r="M157" s="10">
        <f t="shared" si="16"/>
        <v>0.76491862567811941</v>
      </c>
      <c r="N157" s="12">
        <v>6.66</v>
      </c>
      <c r="O157" s="12">
        <v>17.72</v>
      </c>
      <c r="P157" s="11">
        <f t="shared" si="17"/>
        <v>5.4906542056074761</v>
      </c>
      <c r="Q157" s="4">
        <v>-6760.8379999999997</v>
      </c>
      <c r="R157" s="4">
        <v>123076.927</v>
      </c>
      <c r="S157" s="4">
        <v>93251.3</v>
      </c>
      <c r="T157" s="4">
        <v>19656.828000000001</v>
      </c>
      <c r="U157" s="4">
        <v>16569.425999999999</v>
      </c>
      <c r="V157" s="4">
        <v>216328.22700000001</v>
      </c>
      <c r="W157" s="4">
        <v>209567.389</v>
      </c>
      <c r="X157" s="4">
        <f t="shared" si="18"/>
        <v>4602.7282340425536</v>
      </c>
      <c r="Y157" s="4">
        <f t="shared" si="19"/>
        <v>3831.9568723404254</v>
      </c>
      <c r="Z157" s="4">
        <f t="shared" si="20"/>
        <v>3688.1092553191493</v>
      </c>
      <c r="AA157" s="4">
        <f t="shared" si="21"/>
        <v>2618.6580212765957</v>
      </c>
      <c r="AB157" s="4"/>
    </row>
    <row r="158" spans="1:28">
      <c r="A158" t="s">
        <v>243</v>
      </c>
      <c r="B158" s="8" t="s">
        <v>235</v>
      </c>
      <c r="C158" s="9" t="s">
        <v>236</v>
      </c>
      <c r="D158">
        <v>46</v>
      </c>
      <c r="E158" s="12">
        <v>1</v>
      </c>
      <c r="F158" s="12">
        <v>0</v>
      </c>
      <c r="G158" s="12">
        <v>5.34</v>
      </c>
      <c r="H158" s="12">
        <v>1.03</v>
      </c>
      <c r="I158" s="12">
        <v>0</v>
      </c>
      <c r="J158" s="12">
        <v>5.0599999999999996</v>
      </c>
      <c r="K158" s="12">
        <v>2.31</v>
      </c>
      <c r="L158" s="12">
        <v>7.37</v>
      </c>
      <c r="M158" s="10">
        <f t="shared" si="16"/>
        <v>0.68656716417910446</v>
      </c>
      <c r="N158" s="12">
        <v>4.96</v>
      </c>
      <c r="O158" s="12">
        <v>12.329999999999998</v>
      </c>
      <c r="P158" s="11">
        <f t="shared" si="17"/>
        <v>7.2213500784929359</v>
      </c>
      <c r="Q158" s="4">
        <v>-932.375</v>
      </c>
      <c r="R158" s="4">
        <v>94883.462</v>
      </c>
      <c r="S158" s="4">
        <v>115107.22199999999</v>
      </c>
      <c r="T158" s="4">
        <v>9412.0079999999998</v>
      </c>
      <c r="U158" s="4">
        <v>36741.415000000001</v>
      </c>
      <c r="V158" s="4">
        <v>209990.68400000001</v>
      </c>
      <c r="W158" s="4">
        <v>209058.30900000001</v>
      </c>
      <c r="X158" s="4">
        <f t="shared" si="18"/>
        <v>4565.0148695652179</v>
      </c>
      <c r="Y158" s="4">
        <f t="shared" si="19"/>
        <v>3561.6795869565217</v>
      </c>
      <c r="Z158" s="4">
        <f t="shared" si="20"/>
        <v>3541.4105652173912</v>
      </c>
      <c r="AA158" s="4">
        <f t="shared" si="21"/>
        <v>2062.6839565217392</v>
      </c>
      <c r="AB158" s="4"/>
    </row>
    <row r="159" spans="1:28">
      <c r="A159" t="s">
        <v>244</v>
      </c>
      <c r="B159" s="8" t="s">
        <v>237</v>
      </c>
      <c r="C159" s="9" t="s">
        <v>238</v>
      </c>
      <c r="D159">
        <v>51</v>
      </c>
      <c r="E159" s="12">
        <v>1</v>
      </c>
      <c r="F159" s="12">
        <v>1</v>
      </c>
      <c r="G159" s="12">
        <v>7.3</v>
      </c>
      <c r="H159" s="12">
        <v>0</v>
      </c>
      <c r="I159" s="12">
        <v>0</v>
      </c>
      <c r="J159" s="12">
        <v>8.0500000000000007</v>
      </c>
      <c r="K159" s="12">
        <v>1.25</v>
      </c>
      <c r="L159" s="12">
        <v>9.3000000000000007</v>
      </c>
      <c r="M159" s="10">
        <f t="shared" si="16"/>
        <v>0.86559139784946237</v>
      </c>
      <c r="N159" s="12">
        <v>9.4</v>
      </c>
      <c r="O159" s="12">
        <v>18.700000000000003</v>
      </c>
      <c r="P159" s="11">
        <f t="shared" si="17"/>
        <v>6.9863013698630141</v>
      </c>
      <c r="Q159" s="4">
        <v>-3270.7109999999998</v>
      </c>
      <c r="R159" s="4">
        <v>103675.053</v>
      </c>
      <c r="S159" s="4">
        <v>82014.025999999998</v>
      </c>
      <c r="T159" s="4">
        <v>14353.501</v>
      </c>
      <c r="U159" s="4">
        <v>15793.876</v>
      </c>
      <c r="V159" s="4">
        <v>185689.079</v>
      </c>
      <c r="W159" s="4">
        <v>182418.36799999999</v>
      </c>
      <c r="X159" s="4">
        <f t="shared" si="18"/>
        <v>3640.9623333333334</v>
      </c>
      <c r="Y159" s="4">
        <f t="shared" si="19"/>
        <v>3049.8372941176467</v>
      </c>
      <c r="Z159" s="4">
        <f t="shared" si="20"/>
        <v>2985.7057058823525</v>
      </c>
      <c r="AA159" s="4">
        <f t="shared" si="21"/>
        <v>2032.8441764705883</v>
      </c>
      <c r="AB159" s="4"/>
    </row>
    <row r="160" spans="1:28">
      <c r="A160" t="s">
        <v>244</v>
      </c>
      <c r="B160" s="8" t="s">
        <v>237</v>
      </c>
      <c r="C160" s="9" t="s">
        <v>239</v>
      </c>
      <c r="D160">
        <v>83</v>
      </c>
      <c r="E160" s="12">
        <v>0.9</v>
      </c>
      <c r="F160" s="12">
        <v>1</v>
      </c>
      <c r="G160" s="12">
        <v>10.81</v>
      </c>
      <c r="H160" s="12">
        <v>0</v>
      </c>
      <c r="I160" s="12">
        <v>1.02</v>
      </c>
      <c r="J160" s="12">
        <v>13.73</v>
      </c>
      <c r="K160" s="12">
        <v>0</v>
      </c>
      <c r="L160" s="12">
        <v>13.73</v>
      </c>
      <c r="M160" s="10">
        <f t="shared" si="16"/>
        <v>1</v>
      </c>
      <c r="N160" s="12">
        <v>0</v>
      </c>
      <c r="O160" s="12">
        <v>13.73</v>
      </c>
      <c r="P160" s="11">
        <f t="shared" si="17"/>
        <v>7.6780758556891762</v>
      </c>
      <c r="Q160" s="4">
        <v>-24655.343000000001</v>
      </c>
      <c r="R160" s="4">
        <v>167376.103</v>
      </c>
      <c r="S160" s="4">
        <v>115469.671</v>
      </c>
      <c r="T160" s="4">
        <v>28410.036</v>
      </c>
      <c r="U160" s="4">
        <v>22269.116000000002</v>
      </c>
      <c r="V160" s="4">
        <v>282845.77399999998</v>
      </c>
      <c r="W160" s="4">
        <v>258190.43100000001</v>
      </c>
      <c r="X160" s="4">
        <f t="shared" si="18"/>
        <v>3407.7804096385539</v>
      </c>
      <c r="Y160" s="4">
        <f t="shared" si="19"/>
        <v>2797.1882168674697</v>
      </c>
      <c r="Z160" s="4">
        <f t="shared" si="20"/>
        <v>2500.1358915662654</v>
      </c>
      <c r="AA160" s="4">
        <f t="shared" si="21"/>
        <v>2016.5795542168676</v>
      </c>
      <c r="AB160" s="4"/>
    </row>
    <row r="161" spans="1:28">
      <c r="A161" t="s">
        <v>245</v>
      </c>
      <c r="B161" s="8" t="s">
        <v>240</v>
      </c>
      <c r="C161" s="9" t="s">
        <v>241</v>
      </c>
      <c r="D161">
        <v>103</v>
      </c>
      <c r="E161" s="12">
        <v>1</v>
      </c>
      <c r="F161" s="12">
        <v>0</v>
      </c>
      <c r="G161" s="12">
        <v>12.72</v>
      </c>
      <c r="H161" s="12">
        <v>0.8</v>
      </c>
      <c r="I161" s="12">
        <v>0.5</v>
      </c>
      <c r="J161" s="12">
        <v>7.67</v>
      </c>
      <c r="K161" s="12">
        <v>7.35</v>
      </c>
      <c r="L161" s="12">
        <v>15.020000000000001</v>
      </c>
      <c r="M161" s="10">
        <f t="shared" si="16"/>
        <v>0.51065246338215708</v>
      </c>
      <c r="N161" s="12">
        <v>0</v>
      </c>
      <c r="O161" s="12">
        <v>15.02</v>
      </c>
      <c r="P161" s="11">
        <f t="shared" si="17"/>
        <v>7.618343195266271</v>
      </c>
      <c r="Q161" s="4">
        <v>-23146.531999999999</v>
      </c>
      <c r="R161" s="4">
        <v>204308.44200000001</v>
      </c>
      <c r="S161" s="4">
        <v>108025.50900000001</v>
      </c>
      <c r="T161" s="4">
        <v>36419.917000000001</v>
      </c>
      <c r="U161" s="4">
        <v>36471.406000000003</v>
      </c>
      <c r="V161" s="4">
        <v>312333.951</v>
      </c>
      <c r="W161" s="4">
        <v>289187.41899999999</v>
      </c>
      <c r="X161" s="4">
        <f t="shared" si="18"/>
        <v>3032.3684563106794</v>
      </c>
      <c r="Y161" s="4">
        <f t="shared" si="19"/>
        <v>2324.6857087378639</v>
      </c>
      <c r="Z161" s="4">
        <f t="shared" si="20"/>
        <v>2099.9620970873784</v>
      </c>
      <c r="AA161" s="4">
        <f t="shared" si="21"/>
        <v>1983.5771067961166</v>
      </c>
      <c r="AB161" s="4"/>
    </row>
    <row r="162" spans="1:28" s="13" customFormat="1">
      <c r="B162" s="13" t="s">
        <v>252</v>
      </c>
      <c r="D162" s="14">
        <f t="shared" ref="D162:L162" si="22">SUM(D8:D161)</f>
        <v>44931</v>
      </c>
      <c r="E162" s="15">
        <f t="shared" si="22"/>
        <v>149.85000000000002</v>
      </c>
      <c r="F162" s="15">
        <f t="shared" si="22"/>
        <v>118.47999999999999</v>
      </c>
      <c r="G162" s="15">
        <f t="shared" si="22"/>
        <v>3932.3200000000015</v>
      </c>
      <c r="H162" s="15">
        <f t="shared" si="22"/>
        <v>309.71999999999997</v>
      </c>
      <c r="I162" s="15">
        <f t="shared" si="22"/>
        <v>350.93000000000006</v>
      </c>
      <c r="J162" s="15">
        <f t="shared" si="22"/>
        <v>4181.1099999999997</v>
      </c>
      <c r="K162" s="15">
        <f t="shared" si="22"/>
        <v>680.29000000000008</v>
      </c>
      <c r="L162" s="15">
        <f t="shared" si="22"/>
        <v>4861.3999999999987</v>
      </c>
      <c r="M162" s="16">
        <f t="shared" si="16"/>
        <v>0.86006294483070733</v>
      </c>
      <c r="N162" s="15">
        <f t="shared" ref="N162:W162" si="23">SUM(N8:N161)</f>
        <v>2386.2949999999996</v>
      </c>
      <c r="O162" s="15">
        <f t="shared" si="23"/>
        <v>7247.694999999997</v>
      </c>
      <c r="P162" s="15">
        <f t="shared" si="23"/>
        <v>1462.7537662561904</v>
      </c>
      <c r="Q162" s="14">
        <f t="shared" si="23"/>
        <v>-4533642.2001560004</v>
      </c>
      <c r="R162" s="14">
        <f t="shared" si="23"/>
        <v>61810939.70706699</v>
      </c>
      <c r="S162" s="14">
        <f t="shared" si="23"/>
        <v>27752402.850811016</v>
      </c>
      <c r="T162" s="14">
        <f t="shared" si="23"/>
        <v>16076822.547571998</v>
      </c>
      <c r="U162" s="14">
        <f t="shared" si="23"/>
        <v>909594.91660000011</v>
      </c>
      <c r="V162" s="14">
        <f t="shared" si="23"/>
        <v>89563342.557878017</v>
      </c>
      <c r="W162" s="14">
        <f t="shared" si="23"/>
        <v>85029700.357721984</v>
      </c>
      <c r="X162" s="14">
        <f>+V162/D162</f>
        <v>1993.3529758491468</v>
      </c>
      <c r="Y162" s="14">
        <f t="shared" si="19"/>
        <v>1615.2973469031629</v>
      </c>
      <c r="Z162" s="14">
        <f t="shared" si="20"/>
        <v>1514.3950255625286</v>
      </c>
      <c r="AA162" s="14">
        <f t="shared" si="21"/>
        <v>1375.6858228632123</v>
      </c>
      <c r="AB162" s="14"/>
    </row>
    <row r="163" spans="1:28">
      <c r="E163" s="12"/>
      <c r="F163" s="12"/>
      <c r="G163" s="12"/>
      <c r="H163" s="12"/>
      <c r="I163" s="12"/>
      <c r="J163" s="12"/>
      <c r="K163" s="12"/>
      <c r="L163" s="12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6" spans="1:28">
      <c r="U166" t="s">
        <v>253</v>
      </c>
      <c r="W166">
        <f>+V162/D162</f>
        <v>1993.3529758491468</v>
      </c>
    </row>
  </sheetData>
  <sheetProtection algorithmName="SHA-512" hashValue="OLGP29MEw9Bm0CMnYgXL1R1SmacjJP6260YFlpaCRDkptbZKG2MjkPPyBlXjYPa9DwoTStWZUGuVc8d6/7WFxA==" saltValue="NIzZNJATDy91vS9MLGl4BQ==" spinCount="100000" sheet="1" sort="0" autoFilter="0" pivotTables="0"/>
  <sortState xmlns:xlrd2="http://schemas.microsoft.com/office/spreadsheetml/2017/richdata2" ref="A8:AA161">
    <sortCondition ref="B8:B161"/>
    <sortCondition ref="C8:C161"/>
  </sortState>
  <pageMargins left="0.7" right="0.7" top="0.75" bottom="0.75" header="0.3" footer="0.3"/>
  <pageSetup paperSize="9" orientation="portrait" r:id="rId1"/>
  <ignoredErrors>
    <ignoredError sqref="Y67:Z67 M16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FDE8-21E7-41EF-BA01-1FBC4976BC97}">
  <dimension ref="A1:AB175"/>
  <sheetViews>
    <sheetView workbookViewId="0">
      <pane ySplit="7" topLeftCell="A119" activePane="bottomLeft" state="frozen"/>
      <selection activeCell="L1" sqref="L1"/>
      <selection pane="bottomLeft" activeCell="V77" sqref="V77"/>
    </sheetView>
  </sheetViews>
  <sheetFormatPr defaultRowHeight="15"/>
  <cols>
    <col min="1" max="1" width="10.7109375" customWidth="1"/>
    <col min="2" max="2" width="28.7109375" customWidth="1"/>
    <col min="3" max="3" width="30.42578125" customWidth="1"/>
    <col min="4" max="15" width="14" customWidth="1"/>
    <col min="16" max="16" width="12.85546875" customWidth="1"/>
    <col min="17" max="19" width="14" customWidth="1"/>
    <col min="20" max="20" width="13.5703125" customWidth="1"/>
    <col min="21" max="21" width="13.7109375" customWidth="1"/>
    <col min="22" max="22" width="12.42578125" customWidth="1"/>
    <col min="23" max="23" width="12.85546875" customWidth="1"/>
    <col min="24" max="24" width="11.7109375" customWidth="1"/>
    <col min="25" max="25" width="15" customWidth="1"/>
    <col min="26" max="26" width="12.7109375" customWidth="1"/>
    <col min="27" max="27" width="12.140625" customWidth="1"/>
  </cols>
  <sheetData>
    <row r="1" spans="1:28">
      <c r="A1" s="1" t="s">
        <v>0</v>
      </c>
      <c r="B1" s="2"/>
      <c r="C1" s="1"/>
      <c r="D1" s="1"/>
      <c r="E1" s="1"/>
      <c r="F1" s="1" t="s">
        <v>3</v>
      </c>
      <c r="G1" s="1"/>
      <c r="H1" s="1" t="s">
        <v>1</v>
      </c>
      <c r="I1" s="1"/>
      <c r="J1" s="1" t="s">
        <v>257</v>
      </c>
      <c r="K1" s="1"/>
      <c r="L1" s="1"/>
      <c r="M1" s="1"/>
      <c r="N1" s="1" t="s">
        <v>2</v>
      </c>
      <c r="O1" s="1"/>
      <c r="R1" s="3"/>
      <c r="S1" s="3"/>
    </row>
    <row r="2" spans="1:28">
      <c r="U2" s="4"/>
    </row>
    <row r="6" spans="1:28" ht="9" customHeight="1"/>
    <row r="7" spans="1:28" ht="76.5">
      <c r="A7" s="5" t="s">
        <v>4</v>
      </c>
      <c r="B7" s="19" t="s">
        <v>5</v>
      </c>
      <c r="C7" s="5" t="s">
        <v>6</v>
      </c>
      <c r="D7" s="19" t="s">
        <v>7</v>
      </c>
      <c r="E7" s="5" t="s">
        <v>8</v>
      </c>
      <c r="F7" s="19" t="s">
        <v>9</v>
      </c>
      <c r="G7" s="5" t="s">
        <v>10</v>
      </c>
      <c r="H7" s="40" t="s">
        <v>11</v>
      </c>
      <c r="I7" s="5" t="s">
        <v>12</v>
      </c>
      <c r="J7" s="40" t="s">
        <v>13</v>
      </c>
      <c r="K7" s="5" t="s">
        <v>14</v>
      </c>
      <c r="L7" s="40" t="s">
        <v>15</v>
      </c>
      <c r="M7" s="5" t="s">
        <v>16</v>
      </c>
      <c r="N7" s="40" t="s">
        <v>17</v>
      </c>
      <c r="O7" s="5" t="s">
        <v>18</v>
      </c>
      <c r="P7" s="19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254</v>
      </c>
      <c r="W7" s="5" t="s">
        <v>255</v>
      </c>
      <c r="X7" s="5" t="s">
        <v>256</v>
      </c>
      <c r="Y7" s="6" t="s">
        <v>25</v>
      </c>
      <c r="Z7" s="7" t="s">
        <v>26</v>
      </c>
      <c r="AA7" s="6" t="s">
        <v>27</v>
      </c>
    </row>
    <row r="8" spans="1:28">
      <c r="A8" s="72" t="s">
        <v>242</v>
      </c>
      <c r="B8" s="73" t="s">
        <v>122</v>
      </c>
      <c r="C8" s="74" t="s">
        <v>123</v>
      </c>
      <c r="D8" s="75">
        <v>18</v>
      </c>
      <c r="E8" s="76">
        <v>0.7</v>
      </c>
      <c r="F8" s="77">
        <v>0</v>
      </c>
      <c r="G8" s="76">
        <v>3.34</v>
      </c>
      <c r="H8" s="77">
        <v>0</v>
      </c>
      <c r="I8" s="76">
        <v>0</v>
      </c>
      <c r="J8" s="77">
        <v>2.2000000000000002</v>
      </c>
      <c r="K8" s="76">
        <v>1.84</v>
      </c>
      <c r="L8" s="77">
        <v>4.04</v>
      </c>
      <c r="M8" s="78">
        <f t="shared" ref="M8:M39" si="0">+J8/L8</f>
        <v>0.54455445544554459</v>
      </c>
      <c r="N8" s="77">
        <v>4.0199999999999996</v>
      </c>
      <c r="O8" s="76">
        <v>8.0599999999999987</v>
      </c>
      <c r="P8" s="77">
        <f t="shared" ref="P8:P39" si="1">+D8/(G8+H8)</f>
        <v>5.3892215568862278</v>
      </c>
      <c r="Q8" s="79">
        <v>-20777</v>
      </c>
      <c r="R8" s="75">
        <v>60081</v>
      </c>
      <c r="S8" s="79">
        <v>27414</v>
      </c>
      <c r="T8" s="75"/>
      <c r="U8" s="79"/>
      <c r="V8" s="75">
        <v>87495</v>
      </c>
      <c r="W8" s="79">
        <v>66718</v>
      </c>
      <c r="X8" s="75">
        <f t="shared" ref="X8:X39" si="2">+V8/D8</f>
        <v>4860.833333333333</v>
      </c>
      <c r="Y8" s="79">
        <f t="shared" ref="Y8:Y39" si="3">+(V8-(U8+T8))/D8</f>
        <v>4860.833333333333</v>
      </c>
      <c r="Z8" s="75">
        <f t="shared" ref="Z8:Z39" si="4">+(W8-(U8+T8))/D8</f>
        <v>3706.5555555555557</v>
      </c>
      <c r="AA8" s="79">
        <f t="shared" ref="AA8:AA39" si="5">+R8/D8</f>
        <v>3337.8333333333335</v>
      </c>
      <c r="AB8" s="4"/>
    </row>
    <row r="9" spans="1:28">
      <c r="A9" s="21" t="s">
        <v>242</v>
      </c>
      <c r="B9" s="30" t="s">
        <v>130</v>
      </c>
      <c r="C9" s="24" t="s">
        <v>131</v>
      </c>
      <c r="D9" s="31">
        <v>15</v>
      </c>
      <c r="E9" s="27">
        <v>1</v>
      </c>
      <c r="F9" s="32">
        <v>0</v>
      </c>
      <c r="G9" s="27">
        <v>3.04</v>
      </c>
      <c r="H9" s="32">
        <v>0</v>
      </c>
      <c r="I9" s="27">
        <v>0</v>
      </c>
      <c r="J9" s="32">
        <v>3.12</v>
      </c>
      <c r="K9" s="27">
        <v>0.92</v>
      </c>
      <c r="L9" s="32">
        <v>4.04</v>
      </c>
      <c r="M9" s="41">
        <f t="shared" si="0"/>
        <v>0.7722772277227723</v>
      </c>
      <c r="N9" s="32">
        <v>0.63</v>
      </c>
      <c r="O9" s="27">
        <v>4.67</v>
      </c>
      <c r="P9" s="32">
        <f t="shared" si="1"/>
        <v>4.9342105263157894</v>
      </c>
      <c r="Q9" s="37">
        <v>-199.845</v>
      </c>
      <c r="R9" s="31">
        <v>39777.896000000001</v>
      </c>
      <c r="S9" s="37">
        <v>24974.144</v>
      </c>
      <c r="T9" s="31">
        <v>11735.688</v>
      </c>
      <c r="U9" s="37">
        <v>1188</v>
      </c>
      <c r="V9" s="31">
        <v>64752.04</v>
      </c>
      <c r="W9" s="37">
        <v>64552.195</v>
      </c>
      <c r="X9" s="31">
        <f t="shared" si="2"/>
        <v>4316.8026666666665</v>
      </c>
      <c r="Y9" s="37">
        <f t="shared" si="3"/>
        <v>3455.2234666666668</v>
      </c>
      <c r="Z9" s="31">
        <f t="shared" si="4"/>
        <v>3441.9004666666665</v>
      </c>
      <c r="AA9" s="37">
        <f t="shared" si="5"/>
        <v>2651.8597333333332</v>
      </c>
      <c r="AB9" s="4"/>
    </row>
    <row r="10" spans="1:28">
      <c r="A10" s="44" t="s">
        <v>242</v>
      </c>
      <c r="B10" s="45" t="s">
        <v>144</v>
      </c>
      <c r="C10" s="46" t="s">
        <v>145</v>
      </c>
      <c r="D10" s="47">
        <v>7</v>
      </c>
      <c r="E10" s="48">
        <v>1</v>
      </c>
      <c r="F10" s="49">
        <v>0</v>
      </c>
      <c r="G10" s="48">
        <v>3.03</v>
      </c>
      <c r="H10" s="49">
        <v>0</v>
      </c>
      <c r="I10" s="48">
        <v>0</v>
      </c>
      <c r="J10" s="49">
        <v>2.1800000000000002</v>
      </c>
      <c r="K10" s="48">
        <v>1.85</v>
      </c>
      <c r="L10" s="49">
        <v>4.0299999999999994</v>
      </c>
      <c r="M10" s="50">
        <f t="shared" si="0"/>
        <v>0.54094292803970234</v>
      </c>
      <c r="N10" s="49">
        <v>0.67</v>
      </c>
      <c r="O10" s="48">
        <v>4.7</v>
      </c>
      <c r="P10" s="49">
        <f t="shared" si="1"/>
        <v>2.3102310231023102</v>
      </c>
      <c r="Q10" s="51">
        <v>-2860.08</v>
      </c>
      <c r="R10" s="47">
        <v>34800.582000000002</v>
      </c>
      <c r="S10" s="51">
        <v>11084.323</v>
      </c>
      <c r="T10" s="47">
        <v>6700</v>
      </c>
      <c r="U10" s="51">
        <v>0</v>
      </c>
      <c r="V10" s="47">
        <v>45884.904999999999</v>
      </c>
      <c r="W10" s="51">
        <v>43024.824999999997</v>
      </c>
      <c r="X10" s="47">
        <f t="shared" si="2"/>
        <v>6554.9864285714284</v>
      </c>
      <c r="Y10" s="51">
        <f t="shared" si="3"/>
        <v>5597.8435714285715</v>
      </c>
      <c r="Z10" s="47">
        <f t="shared" si="4"/>
        <v>5189.2607142857141</v>
      </c>
      <c r="AA10" s="51">
        <f t="shared" si="5"/>
        <v>4971.5117142857143</v>
      </c>
      <c r="AB10" s="4"/>
    </row>
    <row r="11" spans="1:28">
      <c r="A11" s="44" t="s">
        <v>242</v>
      </c>
      <c r="B11" s="45" t="s">
        <v>168</v>
      </c>
      <c r="C11" s="46" t="s">
        <v>170</v>
      </c>
      <c r="D11" s="47">
        <v>6</v>
      </c>
      <c r="E11" s="48">
        <v>0.85</v>
      </c>
      <c r="F11" s="49">
        <v>0</v>
      </c>
      <c r="G11" s="48">
        <v>1.84</v>
      </c>
      <c r="H11" s="49">
        <v>0</v>
      </c>
      <c r="I11" s="48">
        <v>0</v>
      </c>
      <c r="J11" s="49">
        <v>1.29</v>
      </c>
      <c r="K11" s="48">
        <v>1.4</v>
      </c>
      <c r="L11" s="49">
        <v>2.69</v>
      </c>
      <c r="M11" s="50">
        <f t="shared" si="0"/>
        <v>0.47955390334572495</v>
      </c>
      <c r="N11" s="49">
        <v>1.25</v>
      </c>
      <c r="O11" s="48">
        <v>3.94</v>
      </c>
      <c r="P11" s="49">
        <f t="shared" si="1"/>
        <v>3.2608695652173911</v>
      </c>
      <c r="Q11" s="51">
        <v>-1224.0419999999999</v>
      </c>
      <c r="R11" s="47">
        <v>44128.232000000004</v>
      </c>
      <c r="S11" s="51">
        <v>18894.598999999998</v>
      </c>
      <c r="T11" s="47">
        <v>9349.5</v>
      </c>
      <c r="U11" s="51">
        <v>2152.027</v>
      </c>
      <c r="V11" s="47">
        <v>63022.830999999998</v>
      </c>
      <c r="W11" s="51">
        <v>61798.788999999997</v>
      </c>
      <c r="X11" s="47">
        <f t="shared" si="2"/>
        <v>10503.805166666667</v>
      </c>
      <c r="Y11" s="51">
        <f t="shared" si="3"/>
        <v>8586.884</v>
      </c>
      <c r="Z11" s="47">
        <f t="shared" si="4"/>
        <v>8382.8769999999986</v>
      </c>
      <c r="AA11" s="51">
        <f t="shared" si="5"/>
        <v>7354.7053333333342</v>
      </c>
      <c r="AB11" s="4"/>
    </row>
    <row r="12" spans="1:28">
      <c r="A12" s="21" t="s">
        <v>242</v>
      </c>
      <c r="B12" s="30" t="s">
        <v>202</v>
      </c>
      <c r="C12" s="24" t="s">
        <v>203</v>
      </c>
      <c r="D12" s="31">
        <v>4</v>
      </c>
      <c r="E12" s="27">
        <v>0.8</v>
      </c>
      <c r="F12" s="32">
        <v>0</v>
      </c>
      <c r="G12" s="27">
        <v>1.46</v>
      </c>
      <c r="H12" s="32">
        <v>0</v>
      </c>
      <c r="I12" s="27">
        <v>0</v>
      </c>
      <c r="J12" s="32">
        <v>1.62</v>
      </c>
      <c r="K12" s="27">
        <v>0.64</v>
      </c>
      <c r="L12" s="32">
        <v>2.2599999999999998</v>
      </c>
      <c r="M12" s="41">
        <f t="shared" si="0"/>
        <v>0.71681415929203551</v>
      </c>
      <c r="N12" s="32">
        <v>0.92</v>
      </c>
      <c r="O12" s="27">
        <v>3.18</v>
      </c>
      <c r="P12" s="32">
        <f t="shared" si="1"/>
        <v>2.7397260273972601</v>
      </c>
      <c r="Q12" s="37">
        <v>-3135</v>
      </c>
      <c r="R12" s="31">
        <v>18510</v>
      </c>
      <c r="S12" s="37">
        <v>10754</v>
      </c>
      <c r="T12" s="31"/>
      <c r="U12" s="37"/>
      <c r="V12" s="31">
        <v>29264</v>
      </c>
      <c r="W12" s="37">
        <v>26129</v>
      </c>
      <c r="X12" s="31">
        <f t="shared" si="2"/>
        <v>7316</v>
      </c>
      <c r="Y12" s="37">
        <f t="shared" si="3"/>
        <v>7316</v>
      </c>
      <c r="Z12" s="31">
        <f t="shared" si="4"/>
        <v>6532.25</v>
      </c>
      <c r="AA12" s="37">
        <f t="shared" si="5"/>
        <v>4627.5</v>
      </c>
      <c r="AB12" s="4"/>
    </row>
    <row r="13" spans="1:28">
      <c r="A13" s="44" t="s">
        <v>242</v>
      </c>
      <c r="B13" s="45" t="s">
        <v>209</v>
      </c>
      <c r="C13" s="46" t="s">
        <v>211</v>
      </c>
      <c r="D13" s="47">
        <v>7</v>
      </c>
      <c r="E13" s="48">
        <v>1</v>
      </c>
      <c r="F13" s="49">
        <v>0</v>
      </c>
      <c r="G13" s="48">
        <v>1.69</v>
      </c>
      <c r="H13" s="49">
        <v>0</v>
      </c>
      <c r="I13" s="48">
        <v>0</v>
      </c>
      <c r="J13" s="49">
        <v>2.48</v>
      </c>
      <c r="K13" s="48">
        <v>0.21</v>
      </c>
      <c r="L13" s="49">
        <v>2.69</v>
      </c>
      <c r="M13" s="50">
        <f t="shared" si="0"/>
        <v>0.92193308550185871</v>
      </c>
      <c r="N13" s="49">
        <v>1</v>
      </c>
      <c r="O13" s="48">
        <v>3.69</v>
      </c>
      <c r="P13" s="49">
        <f t="shared" si="1"/>
        <v>4.1420118343195265</v>
      </c>
      <c r="Q13" s="51">
        <v>-299.06</v>
      </c>
      <c r="R13" s="47">
        <v>33036.843999999997</v>
      </c>
      <c r="S13" s="51">
        <v>15216.59</v>
      </c>
      <c r="T13" s="47">
        <v>8508.6479999999992</v>
      </c>
      <c r="U13" s="51">
        <v>0</v>
      </c>
      <c r="V13" s="47">
        <v>48253.434000000001</v>
      </c>
      <c r="W13" s="51">
        <v>47954.374000000003</v>
      </c>
      <c r="X13" s="47">
        <f t="shared" si="2"/>
        <v>6893.3477142857146</v>
      </c>
      <c r="Y13" s="51">
        <f t="shared" si="3"/>
        <v>5677.8265714285717</v>
      </c>
      <c r="Z13" s="47">
        <f t="shared" si="4"/>
        <v>5635.1037142857149</v>
      </c>
      <c r="AA13" s="51">
        <f t="shared" si="5"/>
        <v>4719.5491428571422</v>
      </c>
      <c r="AB13" s="4"/>
    </row>
    <row r="14" spans="1:28">
      <c r="A14" s="18" t="s">
        <v>242</v>
      </c>
      <c r="B14" s="20" t="s">
        <v>258</v>
      </c>
      <c r="C14" s="80"/>
      <c r="D14" s="35">
        <f t="shared" ref="D14:L14" si="6">SUM(D8:D13)</f>
        <v>57</v>
      </c>
      <c r="E14" s="29">
        <f t="shared" si="6"/>
        <v>5.3500000000000005</v>
      </c>
      <c r="F14" s="36">
        <f t="shared" si="6"/>
        <v>0</v>
      </c>
      <c r="G14" s="29">
        <f t="shared" si="6"/>
        <v>14.4</v>
      </c>
      <c r="H14" s="36">
        <f t="shared" si="6"/>
        <v>0</v>
      </c>
      <c r="I14" s="29">
        <f t="shared" si="6"/>
        <v>0</v>
      </c>
      <c r="J14" s="36">
        <f t="shared" si="6"/>
        <v>12.89</v>
      </c>
      <c r="K14" s="29">
        <f t="shared" si="6"/>
        <v>6.8599999999999994</v>
      </c>
      <c r="L14" s="36">
        <f t="shared" si="6"/>
        <v>19.75</v>
      </c>
      <c r="M14" s="43">
        <f t="shared" si="0"/>
        <v>0.65265822784810135</v>
      </c>
      <c r="N14" s="36">
        <f>SUM(N8:N13)</f>
        <v>8.4899999999999984</v>
      </c>
      <c r="O14" s="29">
        <f>SUM(O8:O13)</f>
        <v>28.240000000000002</v>
      </c>
      <c r="P14" s="81">
        <f t="shared" si="1"/>
        <v>3.958333333333333</v>
      </c>
      <c r="Q14" s="39">
        <f t="shared" ref="Q14:W14" si="7">SUM(Q8:Q13)</f>
        <v>-28495.027000000006</v>
      </c>
      <c r="R14" s="35">
        <f t="shared" si="7"/>
        <v>230334.554</v>
      </c>
      <c r="S14" s="39">
        <f t="shared" si="7"/>
        <v>108337.656</v>
      </c>
      <c r="T14" s="35">
        <f t="shared" si="7"/>
        <v>36293.836000000003</v>
      </c>
      <c r="U14" s="39">
        <f t="shared" si="7"/>
        <v>3340.027</v>
      </c>
      <c r="V14" s="35">
        <f t="shared" si="7"/>
        <v>338672.21</v>
      </c>
      <c r="W14" s="39">
        <f t="shared" si="7"/>
        <v>310177.18300000002</v>
      </c>
      <c r="X14" s="35">
        <f t="shared" si="2"/>
        <v>5941.6177192982459</v>
      </c>
      <c r="Y14" s="39">
        <f t="shared" si="3"/>
        <v>5246.2867894736846</v>
      </c>
      <c r="Z14" s="35">
        <f t="shared" si="4"/>
        <v>4746.3740350877197</v>
      </c>
      <c r="AA14" s="39">
        <f t="shared" si="5"/>
        <v>4040.9570877192982</v>
      </c>
      <c r="AB14" s="4"/>
    </row>
    <row r="15" spans="1:28">
      <c r="A15" s="72" t="s">
        <v>243</v>
      </c>
      <c r="B15" s="73" t="s">
        <v>130</v>
      </c>
      <c r="C15" s="74" t="s">
        <v>133</v>
      </c>
      <c r="D15" s="75">
        <v>35</v>
      </c>
      <c r="E15" s="76">
        <v>2</v>
      </c>
      <c r="F15" s="77">
        <v>0</v>
      </c>
      <c r="G15" s="76">
        <v>4.13</v>
      </c>
      <c r="H15" s="77">
        <v>0</v>
      </c>
      <c r="I15" s="76">
        <v>0.75</v>
      </c>
      <c r="J15" s="77">
        <v>5.66</v>
      </c>
      <c r="K15" s="76">
        <v>1.27</v>
      </c>
      <c r="L15" s="77">
        <v>6.93</v>
      </c>
      <c r="M15" s="78">
        <f t="shared" si="0"/>
        <v>0.81673881673881676</v>
      </c>
      <c r="N15" s="77">
        <v>1.8</v>
      </c>
      <c r="O15" s="76">
        <v>8.73</v>
      </c>
      <c r="P15" s="77">
        <f t="shared" si="1"/>
        <v>8.4745762711864412</v>
      </c>
      <c r="Q15" s="79">
        <v>-437.738</v>
      </c>
      <c r="R15" s="75">
        <v>72840.872000000003</v>
      </c>
      <c r="S15" s="79">
        <v>30134.384999999998</v>
      </c>
      <c r="T15" s="75">
        <v>16350.216</v>
      </c>
      <c r="U15" s="79">
        <v>0</v>
      </c>
      <c r="V15" s="75">
        <v>102975.257</v>
      </c>
      <c r="W15" s="79">
        <v>102537.519</v>
      </c>
      <c r="X15" s="75">
        <f t="shared" si="2"/>
        <v>2942.1502</v>
      </c>
      <c r="Y15" s="79">
        <f t="shared" si="3"/>
        <v>2475.0011714285715</v>
      </c>
      <c r="Z15" s="75">
        <f t="shared" si="4"/>
        <v>2462.4943714285714</v>
      </c>
      <c r="AA15" s="79">
        <f t="shared" si="5"/>
        <v>2081.1677714285715</v>
      </c>
      <c r="AB15" s="4"/>
    </row>
    <row r="16" spans="1:28">
      <c r="A16" s="21" t="s">
        <v>243</v>
      </c>
      <c r="B16" s="30" t="s">
        <v>130</v>
      </c>
      <c r="C16" s="24" t="s">
        <v>134</v>
      </c>
      <c r="D16" s="31">
        <v>43</v>
      </c>
      <c r="E16" s="27">
        <v>1</v>
      </c>
      <c r="F16" s="32">
        <v>0</v>
      </c>
      <c r="G16" s="27">
        <v>5.6</v>
      </c>
      <c r="H16" s="32">
        <v>0</v>
      </c>
      <c r="I16" s="27">
        <v>0</v>
      </c>
      <c r="J16" s="32">
        <v>4.97</v>
      </c>
      <c r="K16" s="27">
        <v>1.63</v>
      </c>
      <c r="L16" s="32">
        <v>6.6</v>
      </c>
      <c r="M16" s="41">
        <f t="shared" si="0"/>
        <v>0.75303030303030305</v>
      </c>
      <c r="N16" s="32">
        <v>1.69</v>
      </c>
      <c r="O16" s="27">
        <v>8.2899999999999991</v>
      </c>
      <c r="P16" s="32">
        <f t="shared" si="1"/>
        <v>7.6785714285714288</v>
      </c>
      <c r="Q16" s="37">
        <v>-1073.2090000000001</v>
      </c>
      <c r="R16" s="31">
        <v>68133.313999999998</v>
      </c>
      <c r="S16" s="37">
        <v>31927.475999999999</v>
      </c>
      <c r="T16" s="31">
        <v>15674.1</v>
      </c>
      <c r="U16" s="37">
        <v>804.78</v>
      </c>
      <c r="V16" s="31">
        <v>100060.79</v>
      </c>
      <c r="W16" s="37">
        <v>98987.581000000006</v>
      </c>
      <c r="X16" s="31">
        <f t="shared" si="2"/>
        <v>2326.9951162790694</v>
      </c>
      <c r="Y16" s="37">
        <f t="shared" si="3"/>
        <v>1943.7653488372091</v>
      </c>
      <c r="Z16" s="31">
        <f t="shared" si="4"/>
        <v>1918.807</v>
      </c>
      <c r="AA16" s="37">
        <f t="shared" si="5"/>
        <v>1584.4956744186047</v>
      </c>
      <c r="AB16" s="4"/>
    </row>
    <row r="17" spans="1:28">
      <c r="A17" s="44" t="s">
        <v>243</v>
      </c>
      <c r="B17" s="45" t="s">
        <v>135</v>
      </c>
      <c r="C17" s="46" t="s">
        <v>136</v>
      </c>
      <c r="D17" s="47">
        <v>44</v>
      </c>
      <c r="E17" s="48">
        <v>1</v>
      </c>
      <c r="F17" s="49">
        <v>0</v>
      </c>
      <c r="G17" s="48">
        <v>7.93</v>
      </c>
      <c r="H17" s="49">
        <v>0</v>
      </c>
      <c r="I17" s="48">
        <v>0.8</v>
      </c>
      <c r="J17" s="49">
        <v>6.46</v>
      </c>
      <c r="K17" s="48">
        <v>3.27</v>
      </c>
      <c r="L17" s="49">
        <v>9.73</v>
      </c>
      <c r="M17" s="50">
        <f t="shared" si="0"/>
        <v>0.66392600205549845</v>
      </c>
      <c r="N17" s="49">
        <v>8.2200000000000006</v>
      </c>
      <c r="O17" s="48">
        <v>17.950000000000003</v>
      </c>
      <c r="P17" s="49">
        <f t="shared" si="1"/>
        <v>5.548549810844893</v>
      </c>
      <c r="Q17" s="51">
        <v>-35626.000999999997</v>
      </c>
      <c r="R17" s="47">
        <v>115835.4872</v>
      </c>
      <c r="S17" s="51">
        <v>80372.124400000001</v>
      </c>
      <c r="T17" s="47">
        <v>23380.2</v>
      </c>
      <c r="U17" s="51">
        <v>12039.797</v>
      </c>
      <c r="V17" s="47">
        <v>196207.6116</v>
      </c>
      <c r="W17" s="51">
        <v>160581.61060000001</v>
      </c>
      <c r="X17" s="47">
        <f t="shared" si="2"/>
        <v>4459.2638999999999</v>
      </c>
      <c r="Y17" s="51">
        <f t="shared" si="3"/>
        <v>3654.2639681818182</v>
      </c>
      <c r="Z17" s="47">
        <f t="shared" si="4"/>
        <v>2844.5821272727276</v>
      </c>
      <c r="AA17" s="51">
        <f t="shared" si="5"/>
        <v>2632.6247090909092</v>
      </c>
      <c r="AB17" s="4"/>
    </row>
    <row r="18" spans="1:28">
      <c r="A18" s="21" t="s">
        <v>243</v>
      </c>
      <c r="B18" s="30" t="s">
        <v>137</v>
      </c>
      <c r="C18" s="24" t="s">
        <v>138</v>
      </c>
      <c r="D18" s="31">
        <v>39</v>
      </c>
      <c r="E18" s="27">
        <v>0.8</v>
      </c>
      <c r="F18" s="32">
        <v>0</v>
      </c>
      <c r="G18" s="27">
        <v>4.57</v>
      </c>
      <c r="H18" s="32">
        <v>0</v>
      </c>
      <c r="I18" s="27">
        <v>0</v>
      </c>
      <c r="J18" s="32">
        <v>1.5</v>
      </c>
      <c r="K18" s="27">
        <v>3.87</v>
      </c>
      <c r="L18" s="32">
        <v>5.37</v>
      </c>
      <c r="M18" s="41">
        <f t="shared" si="0"/>
        <v>0.27932960893854747</v>
      </c>
      <c r="N18" s="32">
        <v>3.16</v>
      </c>
      <c r="O18" s="27">
        <v>8.5300000000000011</v>
      </c>
      <c r="P18" s="32">
        <f t="shared" si="1"/>
        <v>8.5339168490153163</v>
      </c>
      <c r="Q18" s="37">
        <v>-5327.4319999999998</v>
      </c>
      <c r="R18" s="31">
        <v>74120.005000000005</v>
      </c>
      <c r="S18" s="37">
        <v>49095.625</v>
      </c>
      <c r="T18" s="31">
        <v>18898.403999999999</v>
      </c>
      <c r="U18" s="37">
        <v>0</v>
      </c>
      <c r="V18" s="31">
        <v>123215.63</v>
      </c>
      <c r="W18" s="37">
        <v>117888.198</v>
      </c>
      <c r="X18" s="31">
        <f t="shared" si="2"/>
        <v>3159.3751282051285</v>
      </c>
      <c r="Y18" s="37">
        <f t="shared" si="3"/>
        <v>2674.800666666667</v>
      </c>
      <c r="Z18" s="31">
        <f t="shared" si="4"/>
        <v>2538.1998461538465</v>
      </c>
      <c r="AA18" s="37">
        <f t="shared" si="5"/>
        <v>1900.5129487179488</v>
      </c>
      <c r="AB18" s="4"/>
    </row>
    <row r="19" spans="1:28">
      <c r="A19" s="44" t="s">
        <v>243</v>
      </c>
      <c r="B19" s="45" t="s">
        <v>139</v>
      </c>
      <c r="C19" s="46" t="s">
        <v>140</v>
      </c>
      <c r="D19" s="47">
        <v>29</v>
      </c>
      <c r="E19" s="48">
        <v>1</v>
      </c>
      <c r="F19" s="49">
        <v>0</v>
      </c>
      <c r="G19" s="48">
        <v>3.95</v>
      </c>
      <c r="H19" s="49">
        <v>0</v>
      </c>
      <c r="I19" s="48">
        <v>0</v>
      </c>
      <c r="J19" s="49">
        <v>2.93</v>
      </c>
      <c r="K19" s="48">
        <v>2.02</v>
      </c>
      <c r="L19" s="49">
        <v>4.95</v>
      </c>
      <c r="M19" s="50">
        <f t="shared" si="0"/>
        <v>0.59191919191919196</v>
      </c>
      <c r="N19" s="49">
        <v>3.69</v>
      </c>
      <c r="O19" s="48">
        <v>8.64</v>
      </c>
      <c r="P19" s="49">
        <f t="shared" si="1"/>
        <v>7.3417721518987342</v>
      </c>
      <c r="Q19" s="51">
        <v>-100</v>
      </c>
      <c r="R19" s="47">
        <v>77662.354000000007</v>
      </c>
      <c r="S19" s="51">
        <v>18061.609</v>
      </c>
      <c r="T19" s="47">
        <v>6288.6360000000004</v>
      </c>
      <c r="U19" s="51">
        <v>3195.35</v>
      </c>
      <c r="V19" s="47">
        <v>95723.963000000003</v>
      </c>
      <c r="W19" s="51">
        <v>95623.963000000003</v>
      </c>
      <c r="X19" s="47">
        <f t="shared" si="2"/>
        <v>3300.8263103448276</v>
      </c>
      <c r="Y19" s="51">
        <f t="shared" si="3"/>
        <v>2973.7923103448275</v>
      </c>
      <c r="Z19" s="47">
        <f t="shared" si="4"/>
        <v>2970.3440344827586</v>
      </c>
      <c r="AA19" s="51">
        <f t="shared" si="5"/>
        <v>2678.012206896552</v>
      </c>
      <c r="AB19" s="4"/>
    </row>
    <row r="20" spans="1:28">
      <c r="A20" s="21" t="s">
        <v>243</v>
      </c>
      <c r="B20" s="30" t="s">
        <v>142</v>
      </c>
      <c r="C20" s="24" t="s">
        <v>143</v>
      </c>
      <c r="D20" s="31">
        <v>21</v>
      </c>
      <c r="E20" s="27">
        <v>0.75</v>
      </c>
      <c r="F20" s="32">
        <v>0</v>
      </c>
      <c r="G20" s="27">
        <v>4.1500000000000004</v>
      </c>
      <c r="H20" s="32">
        <v>0</v>
      </c>
      <c r="I20" s="27">
        <v>0</v>
      </c>
      <c r="J20" s="32">
        <v>1.9</v>
      </c>
      <c r="K20" s="27">
        <v>3</v>
      </c>
      <c r="L20" s="32">
        <v>4.9000000000000004</v>
      </c>
      <c r="M20" s="41">
        <f t="shared" si="0"/>
        <v>0.38775510204081626</v>
      </c>
      <c r="N20" s="32">
        <v>3.8</v>
      </c>
      <c r="O20" s="27">
        <v>8.6999999999999993</v>
      </c>
      <c r="P20" s="32">
        <f t="shared" si="1"/>
        <v>5.0602409638554215</v>
      </c>
      <c r="Q20" s="37">
        <v>-4257.192</v>
      </c>
      <c r="R20" s="31">
        <v>55562.245000000003</v>
      </c>
      <c r="S20" s="37">
        <v>19223.969000000001</v>
      </c>
      <c r="T20" s="31">
        <v>4804</v>
      </c>
      <c r="U20" s="37">
        <v>1360.36</v>
      </c>
      <c r="V20" s="31">
        <v>74786.214000000007</v>
      </c>
      <c r="W20" s="37">
        <v>70529.021999999997</v>
      </c>
      <c r="X20" s="31">
        <f t="shared" si="2"/>
        <v>3561.2482857142859</v>
      </c>
      <c r="Y20" s="37">
        <f t="shared" si="3"/>
        <v>3267.7073333333337</v>
      </c>
      <c r="Z20" s="31">
        <f t="shared" si="4"/>
        <v>3064.9839047619048</v>
      </c>
      <c r="AA20" s="37">
        <f t="shared" si="5"/>
        <v>2645.8211904761906</v>
      </c>
      <c r="AB20" s="4"/>
    </row>
    <row r="21" spans="1:28">
      <c r="A21" s="44" t="s">
        <v>243</v>
      </c>
      <c r="B21" s="45" t="s">
        <v>146</v>
      </c>
      <c r="C21" s="46" t="s">
        <v>147</v>
      </c>
      <c r="D21" s="47">
        <v>41</v>
      </c>
      <c r="E21" s="48">
        <v>1</v>
      </c>
      <c r="F21" s="49">
        <v>0</v>
      </c>
      <c r="G21" s="48">
        <v>5.2</v>
      </c>
      <c r="H21" s="49">
        <v>1</v>
      </c>
      <c r="I21" s="48">
        <v>1</v>
      </c>
      <c r="J21" s="49">
        <v>6.05</v>
      </c>
      <c r="K21" s="48">
        <v>2.15</v>
      </c>
      <c r="L21" s="49">
        <v>8.1999999999999993</v>
      </c>
      <c r="M21" s="50">
        <f t="shared" si="0"/>
        <v>0.73780487804878048</v>
      </c>
      <c r="N21" s="49">
        <v>7.41</v>
      </c>
      <c r="O21" s="48">
        <v>15.61</v>
      </c>
      <c r="P21" s="49">
        <f t="shared" si="1"/>
        <v>6.6129032258064511</v>
      </c>
      <c r="Q21" s="51">
        <v>-9954.1129999999994</v>
      </c>
      <c r="R21" s="47">
        <v>126607.289</v>
      </c>
      <c r="S21" s="51">
        <v>32455.359</v>
      </c>
      <c r="T21" s="47">
        <v>11600.554</v>
      </c>
      <c r="U21" s="51">
        <v>88.8</v>
      </c>
      <c r="V21" s="47">
        <v>159062.64799999999</v>
      </c>
      <c r="W21" s="51">
        <v>149108.535</v>
      </c>
      <c r="X21" s="47">
        <f t="shared" si="2"/>
        <v>3879.5767804878046</v>
      </c>
      <c r="Y21" s="51">
        <f t="shared" si="3"/>
        <v>3594.4705853658534</v>
      </c>
      <c r="Z21" s="47">
        <f t="shared" si="4"/>
        <v>3351.6873414634151</v>
      </c>
      <c r="AA21" s="51">
        <f t="shared" si="5"/>
        <v>3087.9826585365854</v>
      </c>
      <c r="AB21" s="4"/>
    </row>
    <row r="22" spans="1:28">
      <c r="A22" s="21" t="s">
        <v>243</v>
      </c>
      <c r="B22" s="30" t="s">
        <v>158</v>
      </c>
      <c r="C22" s="24" t="s">
        <v>159</v>
      </c>
      <c r="D22" s="31">
        <v>36</v>
      </c>
      <c r="E22" s="27">
        <v>0.8</v>
      </c>
      <c r="F22" s="32">
        <v>0</v>
      </c>
      <c r="G22" s="27">
        <v>5.25</v>
      </c>
      <c r="H22" s="32">
        <v>0</v>
      </c>
      <c r="I22" s="27">
        <v>1</v>
      </c>
      <c r="J22" s="32">
        <v>6.05</v>
      </c>
      <c r="K22" s="27">
        <v>1</v>
      </c>
      <c r="L22" s="32">
        <v>7.05</v>
      </c>
      <c r="M22" s="41">
        <f t="shared" si="0"/>
        <v>0.85815602836879434</v>
      </c>
      <c r="N22" s="32">
        <v>5</v>
      </c>
      <c r="O22" s="27">
        <v>12.05</v>
      </c>
      <c r="P22" s="32">
        <f t="shared" si="1"/>
        <v>6.8571428571428568</v>
      </c>
      <c r="Q22" s="37">
        <v>-9389.777</v>
      </c>
      <c r="R22" s="31">
        <v>105817.52899999999</v>
      </c>
      <c r="S22" s="37">
        <v>69244.441999999995</v>
      </c>
      <c r="T22" s="31">
        <v>13777</v>
      </c>
      <c r="U22" s="37">
        <v>27579.626</v>
      </c>
      <c r="V22" s="31">
        <v>175061.97099999999</v>
      </c>
      <c r="W22" s="37">
        <v>165672.19399999999</v>
      </c>
      <c r="X22" s="31">
        <f t="shared" si="2"/>
        <v>4862.8325277777776</v>
      </c>
      <c r="Y22" s="37">
        <f t="shared" si="3"/>
        <v>3714.0373611111104</v>
      </c>
      <c r="Z22" s="31">
        <f t="shared" si="4"/>
        <v>3453.210222222222</v>
      </c>
      <c r="AA22" s="37">
        <f t="shared" si="5"/>
        <v>2939.3758055555554</v>
      </c>
      <c r="AB22" s="4"/>
    </row>
    <row r="23" spans="1:28">
      <c r="A23" s="44" t="s">
        <v>243</v>
      </c>
      <c r="B23" s="45" t="s">
        <v>168</v>
      </c>
      <c r="C23" s="46" t="s">
        <v>171</v>
      </c>
      <c r="D23" s="47">
        <v>29</v>
      </c>
      <c r="E23" s="48">
        <v>0.8</v>
      </c>
      <c r="F23" s="49">
        <v>0.9</v>
      </c>
      <c r="G23" s="48">
        <v>4.8</v>
      </c>
      <c r="H23" s="49">
        <v>0</v>
      </c>
      <c r="I23" s="48">
        <v>0</v>
      </c>
      <c r="J23" s="49">
        <v>4</v>
      </c>
      <c r="K23" s="48">
        <v>2.5</v>
      </c>
      <c r="L23" s="49">
        <v>6.5</v>
      </c>
      <c r="M23" s="50">
        <f t="shared" si="0"/>
        <v>0.61538461538461542</v>
      </c>
      <c r="N23" s="49">
        <v>4.5999999999999996</v>
      </c>
      <c r="O23" s="48">
        <v>11.1</v>
      </c>
      <c r="P23" s="49">
        <f t="shared" si="1"/>
        <v>6.041666666666667</v>
      </c>
      <c r="Q23" s="51">
        <v>-5063.2820000000002</v>
      </c>
      <c r="R23" s="47">
        <v>130777.049</v>
      </c>
      <c r="S23" s="51">
        <v>41094.815000000002</v>
      </c>
      <c r="T23" s="47">
        <v>15944.64</v>
      </c>
      <c r="U23" s="51">
        <v>15444.460999999999</v>
      </c>
      <c r="V23" s="47">
        <v>171871.864</v>
      </c>
      <c r="W23" s="51">
        <v>166808.58199999999</v>
      </c>
      <c r="X23" s="47">
        <f t="shared" si="2"/>
        <v>5926.616</v>
      </c>
      <c r="Y23" s="51">
        <f t="shared" si="3"/>
        <v>4844.2332068965516</v>
      </c>
      <c r="Z23" s="47">
        <f t="shared" si="4"/>
        <v>4669.6372758620691</v>
      </c>
      <c r="AA23" s="51">
        <f t="shared" si="5"/>
        <v>4509.5534137931036</v>
      </c>
      <c r="AB23" s="4"/>
    </row>
    <row r="24" spans="1:28">
      <c r="A24" s="21" t="s">
        <v>243</v>
      </c>
      <c r="B24" s="30" t="s">
        <v>174</v>
      </c>
      <c r="C24" s="24" t="s">
        <v>175</v>
      </c>
      <c r="D24" s="31">
        <v>22</v>
      </c>
      <c r="E24" s="27">
        <v>0.3</v>
      </c>
      <c r="F24" s="32">
        <v>0</v>
      </c>
      <c r="G24" s="27">
        <v>2.83</v>
      </c>
      <c r="H24" s="32">
        <v>0.5</v>
      </c>
      <c r="I24" s="27">
        <v>0</v>
      </c>
      <c r="J24" s="32">
        <v>2.59</v>
      </c>
      <c r="K24" s="27">
        <v>1.04</v>
      </c>
      <c r="L24" s="32">
        <v>3.63</v>
      </c>
      <c r="M24" s="41">
        <v>0.71349862258953167</v>
      </c>
      <c r="N24" s="32">
        <v>1.59</v>
      </c>
      <c r="O24" s="27">
        <v>5.22</v>
      </c>
      <c r="P24" s="32">
        <v>6.606606606606606</v>
      </c>
      <c r="Q24" s="37">
        <v>-4990.4813999999997</v>
      </c>
      <c r="R24" s="31">
        <v>45901.508399999999</v>
      </c>
      <c r="S24" s="37">
        <v>27268.6332</v>
      </c>
      <c r="T24" s="31">
        <v>15609.081599999998</v>
      </c>
      <c r="U24" s="37">
        <v>2814.7566000000002</v>
      </c>
      <c r="V24" s="31">
        <v>73170.141600000003</v>
      </c>
      <c r="W24" s="37">
        <v>68179.660199999998</v>
      </c>
      <c r="X24" s="31">
        <v>3325.9155272727276</v>
      </c>
      <c r="Y24" s="37">
        <v>2488.4683363636364</v>
      </c>
      <c r="Z24" s="31">
        <v>2261.6282727272728</v>
      </c>
      <c r="AA24" s="37">
        <v>2086.4321999999997</v>
      </c>
      <c r="AB24" s="4"/>
    </row>
    <row r="25" spans="1:28">
      <c r="A25" s="44" t="s">
        <v>243</v>
      </c>
      <c r="B25" s="45" t="s">
        <v>181</v>
      </c>
      <c r="C25" s="46" t="s">
        <v>182</v>
      </c>
      <c r="D25" s="47">
        <v>49</v>
      </c>
      <c r="E25" s="48">
        <v>0.6</v>
      </c>
      <c r="F25" s="49">
        <v>0</v>
      </c>
      <c r="G25" s="48">
        <v>5.8</v>
      </c>
      <c r="H25" s="49">
        <v>0</v>
      </c>
      <c r="I25" s="48">
        <v>0</v>
      </c>
      <c r="J25" s="49">
        <v>6.4</v>
      </c>
      <c r="K25" s="48">
        <v>0</v>
      </c>
      <c r="L25" s="49">
        <v>6.3999999999999995</v>
      </c>
      <c r="M25" s="50">
        <f t="shared" si="0"/>
        <v>1.0000000000000002</v>
      </c>
      <c r="N25" s="49">
        <v>5.3</v>
      </c>
      <c r="O25" s="48">
        <v>11.7</v>
      </c>
      <c r="P25" s="49">
        <f t="shared" si="1"/>
        <v>8.4482758620689662</v>
      </c>
      <c r="Q25" s="51">
        <v>-263.89999999999998</v>
      </c>
      <c r="R25" s="47">
        <v>111272.81200000001</v>
      </c>
      <c r="S25" s="51">
        <v>62132.692000000003</v>
      </c>
      <c r="T25" s="47">
        <v>37979.021999999997</v>
      </c>
      <c r="U25" s="51">
        <v>4893.3069999999998</v>
      </c>
      <c r="V25" s="47">
        <v>173405.50399999999</v>
      </c>
      <c r="W25" s="51">
        <v>173141.60399999999</v>
      </c>
      <c r="X25" s="47">
        <f t="shared" si="2"/>
        <v>3538.8878367346938</v>
      </c>
      <c r="Y25" s="51">
        <f t="shared" si="3"/>
        <v>2663.9423469387752</v>
      </c>
      <c r="Z25" s="47">
        <f t="shared" si="4"/>
        <v>2658.5566326530611</v>
      </c>
      <c r="AA25" s="51">
        <f t="shared" si="5"/>
        <v>2270.8737142857144</v>
      </c>
      <c r="AB25" s="4"/>
    </row>
    <row r="26" spans="1:28">
      <c r="A26" s="21" t="s">
        <v>243</v>
      </c>
      <c r="B26" s="30" t="s">
        <v>183</v>
      </c>
      <c r="C26" s="24" t="s">
        <v>184</v>
      </c>
      <c r="D26" s="31">
        <v>50</v>
      </c>
      <c r="E26" s="27">
        <v>1</v>
      </c>
      <c r="F26" s="32">
        <v>0</v>
      </c>
      <c r="G26" s="27">
        <v>8.9499999999999993</v>
      </c>
      <c r="H26" s="32">
        <v>0</v>
      </c>
      <c r="I26" s="27">
        <v>0</v>
      </c>
      <c r="J26" s="32">
        <v>8.9499999999999993</v>
      </c>
      <c r="K26" s="27">
        <v>1</v>
      </c>
      <c r="L26" s="32">
        <v>9.9499999999999993</v>
      </c>
      <c r="M26" s="41">
        <f t="shared" si="0"/>
        <v>0.89949748743718594</v>
      </c>
      <c r="N26" s="32">
        <v>1.89</v>
      </c>
      <c r="O26" s="27">
        <v>11.84</v>
      </c>
      <c r="P26" s="32">
        <f t="shared" si="1"/>
        <v>5.5865921787709505</v>
      </c>
      <c r="Q26" s="37">
        <v>-3800.252</v>
      </c>
      <c r="R26" s="31">
        <v>102666.106</v>
      </c>
      <c r="S26" s="37">
        <v>45226.548000000003</v>
      </c>
      <c r="T26" s="31">
        <v>21607</v>
      </c>
      <c r="U26" s="37">
        <v>3576.6080000000002</v>
      </c>
      <c r="V26" s="31">
        <v>147892.65400000001</v>
      </c>
      <c r="W26" s="37">
        <v>144092.402</v>
      </c>
      <c r="X26" s="31">
        <f t="shared" si="2"/>
        <v>2957.8530800000003</v>
      </c>
      <c r="Y26" s="37">
        <f t="shared" si="3"/>
        <v>2454.1809200000002</v>
      </c>
      <c r="Z26" s="31">
        <f t="shared" si="4"/>
        <v>2378.1758799999998</v>
      </c>
      <c r="AA26" s="37">
        <f t="shared" si="5"/>
        <v>2053.3221199999998</v>
      </c>
      <c r="AB26" s="4"/>
    </row>
    <row r="27" spans="1:28">
      <c r="A27" s="44" t="s">
        <v>243</v>
      </c>
      <c r="B27" s="45" t="s">
        <v>185</v>
      </c>
      <c r="C27" s="46" t="s">
        <v>186</v>
      </c>
      <c r="D27" s="47">
        <v>41</v>
      </c>
      <c r="E27" s="48">
        <v>1</v>
      </c>
      <c r="F27" s="49">
        <v>0</v>
      </c>
      <c r="G27" s="48">
        <v>6.75</v>
      </c>
      <c r="H27" s="49">
        <v>0</v>
      </c>
      <c r="I27" s="48">
        <v>0</v>
      </c>
      <c r="J27" s="49">
        <v>4.6900000000000004</v>
      </c>
      <c r="K27" s="48">
        <v>3.06</v>
      </c>
      <c r="L27" s="49">
        <v>7.75</v>
      </c>
      <c r="M27" s="50">
        <f t="shared" si="0"/>
        <v>0.6051612903225807</v>
      </c>
      <c r="N27" s="49">
        <v>4.2</v>
      </c>
      <c r="O27" s="48">
        <v>11.95</v>
      </c>
      <c r="P27" s="49">
        <f t="shared" si="1"/>
        <v>6.0740740740740744</v>
      </c>
      <c r="Q27" s="51">
        <v>-13.662000000000001</v>
      </c>
      <c r="R27" s="47">
        <v>88021.434999999998</v>
      </c>
      <c r="S27" s="51">
        <v>36340.245999999999</v>
      </c>
      <c r="T27" s="47">
        <v>22087.864000000001</v>
      </c>
      <c r="U27" s="51">
        <v>0</v>
      </c>
      <c r="V27" s="47">
        <v>124361.681</v>
      </c>
      <c r="W27" s="51">
        <v>124348.019</v>
      </c>
      <c r="X27" s="47">
        <f t="shared" si="2"/>
        <v>3033.2117317073171</v>
      </c>
      <c r="Y27" s="51">
        <f t="shared" si="3"/>
        <v>2494.4833414634145</v>
      </c>
      <c r="Z27" s="47">
        <f t="shared" si="4"/>
        <v>2494.1501219512193</v>
      </c>
      <c r="AA27" s="51">
        <f t="shared" si="5"/>
        <v>2146.8642682926829</v>
      </c>
      <c r="AB27" s="4"/>
    </row>
    <row r="28" spans="1:28">
      <c r="A28" s="21" t="s">
        <v>243</v>
      </c>
      <c r="B28" s="30" t="s">
        <v>187</v>
      </c>
      <c r="C28" s="24" t="s">
        <v>188</v>
      </c>
      <c r="D28" s="31">
        <v>36</v>
      </c>
      <c r="E28" s="27">
        <v>0.8</v>
      </c>
      <c r="F28" s="32">
        <v>0</v>
      </c>
      <c r="G28" s="27">
        <v>7.12</v>
      </c>
      <c r="H28" s="32">
        <v>0</v>
      </c>
      <c r="I28" s="27">
        <v>0</v>
      </c>
      <c r="J28" s="32">
        <v>6.92</v>
      </c>
      <c r="K28" s="27">
        <v>1</v>
      </c>
      <c r="L28" s="32">
        <v>7.92</v>
      </c>
      <c r="M28" s="41">
        <f t="shared" si="0"/>
        <v>0.8737373737373737</v>
      </c>
      <c r="N28" s="32">
        <v>5.93</v>
      </c>
      <c r="O28" s="27">
        <v>13.85</v>
      </c>
      <c r="P28" s="32">
        <f t="shared" si="1"/>
        <v>5.0561797752808992</v>
      </c>
      <c r="Q28" s="37">
        <v>-11482</v>
      </c>
      <c r="R28" s="31">
        <v>141329</v>
      </c>
      <c r="S28" s="37">
        <v>77014</v>
      </c>
      <c r="T28" s="31"/>
      <c r="U28" s="37"/>
      <c r="V28" s="31">
        <v>218343</v>
      </c>
      <c r="W28" s="37">
        <v>206861</v>
      </c>
      <c r="X28" s="31">
        <f t="shared" si="2"/>
        <v>6065.083333333333</v>
      </c>
      <c r="Y28" s="37">
        <f t="shared" si="3"/>
        <v>6065.083333333333</v>
      </c>
      <c r="Z28" s="31">
        <f t="shared" si="4"/>
        <v>5746.1388888888887</v>
      </c>
      <c r="AA28" s="37">
        <f t="shared" si="5"/>
        <v>3925.8055555555557</v>
      </c>
      <c r="AB28" s="4"/>
    </row>
    <row r="29" spans="1:28">
      <c r="A29" s="44" t="s">
        <v>243</v>
      </c>
      <c r="B29" s="45" t="s">
        <v>194</v>
      </c>
      <c r="C29" s="46" t="s">
        <v>195</v>
      </c>
      <c r="D29" s="47">
        <v>22</v>
      </c>
      <c r="E29" s="48">
        <v>0.9</v>
      </c>
      <c r="F29" s="49">
        <v>0</v>
      </c>
      <c r="G29" s="48">
        <v>5.5</v>
      </c>
      <c r="H29" s="49">
        <v>0</v>
      </c>
      <c r="I29" s="48">
        <v>0</v>
      </c>
      <c r="J29" s="49">
        <v>2.9</v>
      </c>
      <c r="K29" s="48">
        <v>3.5</v>
      </c>
      <c r="L29" s="49">
        <v>6.4</v>
      </c>
      <c r="M29" s="50">
        <v>0.45312499999999994</v>
      </c>
      <c r="N29" s="49">
        <v>3.58</v>
      </c>
      <c r="O29" s="48">
        <v>9.98</v>
      </c>
      <c r="P29" s="49">
        <v>4</v>
      </c>
      <c r="Q29" s="51">
        <v>-5228.6629999999996</v>
      </c>
      <c r="R29" s="47">
        <v>81562.648000000001</v>
      </c>
      <c r="S29" s="51">
        <v>57967.972999999998</v>
      </c>
      <c r="T29" s="47">
        <v>29345.759999999998</v>
      </c>
      <c r="U29" s="51">
        <v>6560</v>
      </c>
      <c r="V29" s="47">
        <v>139530.62100000001</v>
      </c>
      <c r="W29" s="51">
        <v>134301.95800000001</v>
      </c>
      <c r="X29" s="47">
        <v>6342.3009545454552</v>
      </c>
      <c r="Y29" s="51">
        <v>4710.2209545454552</v>
      </c>
      <c r="Z29" s="47">
        <v>4472.554454545455</v>
      </c>
      <c r="AA29" s="51">
        <v>3707.3930909090909</v>
      </c>
      <c r="AB29" s="4"/>
    </row>
    <row r="30" spans="1:28">
      <c r="A30" s="21" t="s">
        <v>243</v>
      </c>
      <c r="B30" s="30" t="s">
        <v>206</v>
      </c>
      <c r="C30" s="24" t="s">
        <v>207</v>
      </c>
      <c r="D30" s="31">
        <v>39</v>
      </c>
      <c r="E30" s="27">
        <v>0.8</v>
      </c>
      <c r="F30" s="32">
        <v>0</v>
      </c>
      <c r="G30" s="27">
        <v>6.5</v>
      </c>
      <c r="H30" s="32">
        <v>0.4</v>
      </c>
      <c r="I30" s="27">
        <v>0</v>
      </c>
      <c r="J30" s="32">
        <v>6.1</v>
      </c>
      <c r="K30" s="27">
        <v>1.6</v>
      </c>
      <c r="L30" s="32">
        <v>7.7</v>
      </c>
      <c r="M30" s="41">
        <f t="shared" si="0"/>
        <v>0.79220779220779214</v>
      </c>
      <c r="N30" s="32">
        <v>4.3</v>
      </c>
      <c r="O30" s="27">
        <v>12</v>
      </c>
      <c r="P30" s="32">
        <f t="shared" si="1"/>
        <v>5.6521739130434776</v>
      </c>
      <c r="Q30" s="37">
        <v>-8269.8089999999993</v>
      </c>
      <c r="R30" s="31">
        <v>105184.814</v>
      </c>
      <c r="S30" s="37">
        <v>47844.141000000003</v>
      </c>
      <c r="T30" s="31">
        <v>28101.48</v>
      </c>
      <c r="U30" s="37">
        <v>402.94200000000001</v>
      </c>
      <c r="V30" s="31">
        <v>153028.95499999999</v>
      </c>
      <c r="W30" s="37">
        <v>144759.14600000001</v>
      </c>
      <c r="X30" s="31">
        <f t="shared" si="2"/>
        <v>3923.8193589743587</v>
      </c>
      <c r="Y30" s="37">
        <f t="shared" si="3"/>
        <v>3192.9367435897434</v>
      </c>
      <c r="Z30" s="31">
        <f t="shared" si="4"/>
        <v>2980.8903589743595</v>
      </c>
      <c r="AA30" s="37">
        <f t="shared" si="5"/>
        <v>2697.0465128205128</v>
      </c>
      <c r="AB30" s="4"/>
    </row>
    <row r="31" spans="1:28">
      <c r="A31" s="44" t="s">
        <v>243</v>
      </c>
      <c r="B31" s="45" t="s">
        <v>220</v>
      </c>
      <c r="C31" s="46" t="s">
        <v>221</v>
      </c>
      <c r="D31" s="47">
        <v>41</v>
      </c>
      <c r="E31" s="48">
        <v>1</v>
      </c>
      <c r="F31" s="49">
        <v>0</v>
      </c>
      <c r="G31" s="48">
        <v>5.67</v>
      </c>
      <c r="H31" s="49">
        <v>0</v>
      </c>
      <c r="I31" s="48">
        <v>0</v>
      </c>
      <c r="J31" s="49">
        <v>4.42</v>
      </c>
      <c r="K31" s="48">
        <v>2.25</v>
      </c>
      <c r="L31" s="49">
        <v>6.67</v>
      </c>
      <c r="M31" s="50">
        <f t="shared" si="0"/>
        <v>0.66266866566716642</v>
      </c>
      <c r="N31" s="49">
        <v>4.1500000000000004</v>
      </c>
      <c r="O31" s="48">
        <v>10.82</v>
      </c>
      <c r="P31" s="49">
        <f t="shared" si="1"/>
        <v>7.231040564373898</v>
      </c>
      <c r="Q31" s="51">
        <v>-8312.7199999999993</v>
      </c>
      <c r="R31" s="47">
        <v>99943.047999999995</v>
      </c>
      <c r="S31" s="51">
        <v>82211.426000000007</v>
      </c>
      <c r="T31" s="47">
        <v>34658.04</v>
      </c>
      <c r="U31" s="51">
        <v>24991.642</v>
      </c>
      <c r="V31" s="47">
        <v>182154.47399999999</v>
      </c>
      <c r="W31" s="51">
        <v>173841.75399999999</v>
      </c>
      <c r="X31" s="47">
        <f t="shared" si="2"/>
        <v>4442.7920487804877</v>
      </c>
      <c r="Y31" s="51">
        <f t="shared" si="3"/>
        <v>2987.9217560975608</v>
      </c>
      <c r="Z31" s="47">
        <f t="shared" si="4"/>
        <v>2785.1724878048776</v>
      </c>
      <c r="AA31" s="51">
        <f t="shared" si="5"/>
        <v>2437.6353170731704</v>
      </c>
      <c r="AB31" s="4"/>
    </row>
    <row r="32" spans="1:28">
      <c r="A32" s="21" t="s">
        <v>243</v>
      </c>
      <c r="B32" s="30" t="s">
        <v>233</v>
      </c>
      <c r="C32" s="24" t="s">
        <v>234</v>
      </c>
      <c r="D32" s="31">
        <v>47</v>
      </c>
      <c r="E32" s="27">
        <v>0.8</v>
      </c>
      <c r="F32" s="32">
        <v>1</v>
      </c>
      <c r="G32" s="27">
        <v>8.56</v>
      </c>
      <c r="H32" s="32">
        <v>0</v>
      </c>
      <c r="I32" s="27">
        <v>0.7</v>
      </c>
      <c r="J32" s="32">
        <v>8.4600000000000009</v>
      </c>
      <c r="K32" s="27">
        <v>2.6</v>
      </c>
      <c r="L32" s="32">
        <v>11.06</v>
      </c>
      <c r="M32" s="41">
        <f t="shared" si="0"/>
        <v>0.76491862567811941</v>
      </c>
      <c r="N32" s="32">
        <v>6.66</v>
      </c>
      <c r="O32" s="27">
        <v>17.72</v>
      </c>
      <c r="P32" s="32">
        <f t="shared" si="1"/>
        <v>5.4906542056074761</v>
      </c>
      <c r="Q32" s="37">
        <v>-6760.8379999999997</v>
      </c>
      <c r="R32" s="31">
        <v>123076.927</v>
      </c>
      <c r="S32" s="37">
        <v>93251.3</v>
      </c>
      <c r="T32" s="31">
        <v>19656.828000000001</v>
      </c>
      <c r="U32" s="37">
        <v>16569.425999999999</v>
      </c>
      <c r="V32" s="31">
        <v>216328.22700000001</v>
      </c>
      <c r="W32" s="37">
        <v>209567.389</v>
      </c>
      <c r="X32" s="31">
        <f t="shared" si="2"/>
        <v>4602.7282340425536</v>
      </c>
      <c r="Y32" s="37">
        <f t="shared" si="3"/>
        <v>3831.9568723404254</v>
      </c>
      <c r="Z32" s="31">
        <f t="shared" si="4"/>
        <v>3688.1092553191493</v>
      </c>
      <c r="AA32" s="37">
        <f t="shared" si="5"/>
        <v>2618.6580212765957</v>
      </c>
      <c r="AB32" s="4"/>
    </row>
    <row r="33" spans="1:28">
      <c r="A33" s="44" t="s">
        <v>243</v>
      </c>
      <c r="B33" s="45" t="s">
        <v>235</v>
      </c>
      <c r="C33" s="46" t="s">
        <v>236</v>
      </c>
      <c r="D33" s="47">
        <v>46</v>
      </c>
      <c r="E33" s="48">
        <v>1</v>
      </c>
      <c r="F33" s="49">
        <v>0</v>
      </c>
      <c r="G33" s="48">
        <v>5.34</v>
      </c>
      <c r="H33" s="49">
        <v>1.03</v>
      </c>
      <c r="I33" s="48">
        <v>0</v>
      </c>
      <c r="J33" s="49">
        <v>5.0599999999999996</v>
      </c>
      <c r="K33" s="48">
        <v>2.31</v>
      </c>
      <c r="L33" s="49">
        <v>7.37</v>
      </c>
      <c r="M33" s="50">
        <f t="shared" si="0"/>
        <v>0.68656716417910446</v>
      </c>
      <c r="N33" s="49">
        <v>4.96</v>
      </c>
      <c r="O33" s="48">
        <v>12.329999999999998</v>
      </c>
      <c r="P33" s="49">
        <f t="shared" si="1"/>
        <v>7.2213500784929359</v>
      </c>
      <c r="Q33" s="51">
        <v>-932.375</v>
      </c>
      <c r="R33" s="47">
        <v>94883.462</v>
      </c>
      <c r="S33" s="51">
        <v>115107.22199999999</v>
      </c>
      <c r="T33" s="47">
        <v>9412.0079999999998</v>
      </c>
      <c r="U33" s="51">
        <v>36741.415000000001</v>
      </c>
      <c r="V33" s="47">
        <v>209990.68400000001</v>
      </c>
      <c r="W33" s="51">
        <v>209058.30900000001</v>
      </c>
      <c r="X33" s="47">
        <f t="shared" si="2"/>
        <v>4565.0148695652179</v>
      </c>
      <c r="Y33" s="51">
        <f t="shared" si="3"/>
        <v>3561.6795869565217</v>
      </c>
      <c r="Z33" s="47">
        <f t="shared" si="4"/>
        <v>3541.4105652173912</v>
      </c>
      <c r="AA33" s="51">
        <f t="shared" si="5"/>
        <v>2062.6839565217392</v>
      </c>
      <c r="AB33" s="4"/>
    </row>
    <row r="34" spans="1:28">
      <c r="A34" s="23" t="s">
        <v>243</v>
      </c>
      <c r="B34" s="20" t="s">
        <v>259</v>
      </c>
      <c r="C34" s="82"/>
      <c r="D34" s="35">
        <f>SUM(D15:D33)</f>
        <v>710</v>
      </c>
      <c r="E34" s="29">
        <f t="shared" ref="E34:W34" si="8">SUM(E15:E33)</f>
        <v>17.350000000000001</v>
      </c>
      <c r="F34" s="36">
        <f t="shared" si="8"/>
        <v>1.9</v>
      </c>
      <c r="G34" s="29">
        <f t="shared" si="8"/>
        <v>108.60000000000001</v>
      </c>
      <c r="H34" s="36">
        <f t="shared" si="8"/>
        <v>2.9299999999999997</v>
      </c>
      <c r="I34" s="29">
        <f t="shared" si="8"/>
        <v>4.25</v>
      </c>
      <c r="J34" s="36">
        <f t="shared" si="8"/>
        <v>96.009999999999991</v>
      </c>
      <c r="K34" s="29">
        <f t="shared" si="8"/>
        <v>39.07</v>
      </c>
      <c r="L34" s="36">
        <f t="shared" si="8"/>
        <v>135.08000000000001</v>
      </c>
      <c r="M34" s="43">
        <f t="shared" si="0"/>
        <v>0.71076399170861704</v>
      </c>
      <c r="N34" s="36">
        <f t="shared" si="8"/>
        <v>81.93</v>
      </c>
      <c r="O34" s="29">
        <f t="shared" si="8"/>
        <v>217.00999999999993</v>
      </c>
      <c r="P34" s="36">
        <f t="shared" si="1"/>
        <v>6.3660001793239482</v>
      </c>
      <c r="Q34" s="39">
        <f t="shared" si="8"/>
        <v>-121283.44439999999</v>
      </c>
      <c r="R34" s="35">
        <f t="shared" si="8"/>
        <v>1821197.9046</v>
      </c>
      <c r="S34" s="39">
        <f t="shared" si="8"/>
        <v>1015973.9855999999</v>
      </c>
      <c r="T34" s="35">
        <f t="shared" si="8"/>
        <v>345174.83359999995</v>
      </c>
      <c r="U34" s="39">
        <f t="shared" si="8"/>
        <v>157063.27060000002</v>
      </c>
      <c r="V34" s="35">
        <f t="shared" si="8"/>
        <v>2837171.8901999998</v>
      </c>
      <c r="W34" s="39">
        <f t="shared" si="8"/>
        <v>2715888.4458000003</v>
      </c>
      <c r="X34" s="35">
        <f t="shared" si="2"/>
        <v>3996.0167467605629</v>
      </c>
      <c r="Y34" s="39">
        <f t="shared" si="3"/>
        <v>3288.6391352112673</v>
      </c>
      <c r="Z34" s="35">
        <f t="shared" si="4"/>
        <v>3117.8173825352119</v>
      </c>
      <c r="AA34" s="39">
        <f t="shared" si="5"/>
        <v>2565.0674712676055</v>
      </c>
      <c r="AB34" s="4"/>
    </row>
    <row r="35" spans="1:28">
      <c r="A35" s="72" t="s">
        <v>244</v>
      </c>
      <c r="B35" s="73" t="s">
        <v>75</v>
      </c>
      <c r="C35" s="74" t="s">
        <v>81</v>
      </c>
      <c r="D35" s="75">
        <v>53</v>
      </c>
      <c r="E35" s="76">
        <v>0.5</v>
      </c>
      <c r="F35" s="77">
        <v>0.5</v>
      </c>
      <c r="G35" s="76">
        <v>5.63</v>
      </c>
      <c r="H35" s="77">
        <v>0</v>
      </c>
      <c r="I35" s="76">
        <v>0</v>
      </c>
      <c r="J35" s="77">
        <v>5.9</v>
      </c>
      <c r="K35" s="76">
        <v>0.73</v>
      </c>
      <c r="L35" s="77">
        <v>6.63</v>
      </c>
      <c r="M35" s="78">
        <f t="shared" si="0"/>
        <v>0.88989441930618407</v>
      </c>
      <c r="N35" s="77">
        <v>2.7</v>
      </c>
      <c r="O35" s="76">
        <v>9.3300000000000018</v>
      </c>
      <c r="P35" s="77">
        <f t="shared" si="1"/>
        <v>9.4138543516873892</v>
      </c>
      <c r="Q35" s="79">
        <v>-1066</v>
      </c>
      <c r="R35" s="75">
        <v>94104.479000000007</v>
      </c>
      <c r="S35" s="79">
        <v>98030.066000000006</v>
      </c>
      <c r="T35" s="75">
        <v>62002.296000000002</v>
      </c>
      <c r="U35" s="79">
        <v>5875.7749999999996</v>
      </c>
      <c r="V35" s="75">
        <v>192134.54500000001</v>
      </c>
      <c r="W35" s="79">
        <v>191068.54500000001</v>
      </c>
      <c r="X35" s="75">
        <f t="shared" si="2"/>
        <v>3625.1800943396229</v>
      </c>
      <c r="Y35" s="79">
        <f t="shared" si="3"/>
        <v>2344.461773584906</v>
      </c>
      <c r="Z35" s="75">
        <f t="shared" si="4"/>
        <v>2324.348566037736</v>
      </c>
      <c r="AA35" s="79">
        <f t="shared" si="5"/>
        <v>1775.5562075471698</v>
      </c>
      <c r="AB35" s="4"/>
    </row>
    <row r="36" spans="1:28">
      <c r="A36" s="21" t="s">
        <v>244</v>
      </c>
      <c r="B36" s="30" t="s">
        <v>91</v>
      </c>
      <c r="C36" s="24" t="s">
        <v>93</v>
      </c>
      <c r="D36" s="31">
        <v>100</v>
      </c>
      <c r="E36" s="27">
        <v>0.5</v>
      </c>
      <c r="F36" s="32">
        <v>0.5</v>
      </c>
      <c r="G36" s="27">
        <v>8.9</v>
      </c>
      <c r="H36" s="32">
        <v>1</v>
      </c>
      <c r="I36" s="27">
        <v>0</v>
      </c>
      <c r="J36" s="32">
        <v>9.9</v>
      </c>
      <c r="K36" s="27">
        <v>1</v>
      </c>
      <c r="L36" s="32">
        <v>10.9</v>
      </c>
      <c r="M36" s="41">
        <v>0.90825688073394495</v>
      </c>
      <c r="N36" s="32">
        <v>6.85</v>
      </c>
      <c r="O36" s="27">
        <v>17.75</v>
      </c>
      <c r="P36" s="32">
        <v>10.1010101010101</v>
      </c>
      <c r="Q36" s="37">
        <v>-34563.794596000007</v>
      </c>
      <c r="R36" s="31">
        <v>192339.612127</v>
      </c>
      <c r="S36" s="37">
        <v>88230.55765100001</v>
      </c>
      <c r="T36" s="31">
        <v>62466.720252000006</v>
      </c>
      <c r="U36" s="37">
        <v>0</v>
      </c>
      <c r="V36" s="31">
        <v>280570.16977799998</v>
      </c>
      <c r="W36" s="37">
        <v>246006.37518199999</v>
      </c>
      <c r="X36" s="31">
        <v>2805.7016977799999</v>
      </c>
      <c r="Y36" s="37">
        <v>2181.0344952599999</v>
      </c>
      <c r="Z36" s="31">
        <v>1835.3965492999998</v>
      </c>
      <c r="AA36" s="37">
        <v>1923.3961212700001</v>
      </c>
      <c r="AB36" s="4"/>
    </row>
    <row r="37" spans="1:28">
      <c r="A37" s="44" t="s">
        <v>244</v>
      </c>
      <c r="B37" s="45" t="s">
        <v>114</v>
      </c>
      <c r="C37" s="46" t="s">
        <v>99</v>
      </c>
      <c r="D37" s="47">
        <v>75</v>
      </c>
      <c r="E37" s="48">
        <v>1</v>
      </c>
      <c r="F37" s="49">
        <v>1</v>
      </c>
      <c r="G37" s="48">
        <v>8.8000000000000007</v>
      </c>
      <c r="H37" s="49">
        <v>0</v>
      </c>
      <c r="I37" s="48">
        <v>0.6</v>
      </c>
      <c r="J37" s="49">
        <v>11.4</v>
      </c>
      <c r="K37" s="48">
        <v>0</v>
      </c>
      <c r="L37" s="49">
        <v>11.4</v>
      </c>
      <c r="M37" s="50">
        <f t="shared" si="0"/>
        <v>1</v>
      </c>
      <c r="N37" s="49">
        <v>10.119999999999999</v>
      </c>
      <c r="O37" s="48">
        <v>21.52</v>
      </c>
      <c r="P37" s="49">
        <f t="shared" si="1"/>
        <v>8.5227272727272716</v>
      </c>
      <c r="Q37" s="51">
        <v>-8810.2520000000004</v>
      </c>
      <c r="R37" s="47">
        <v>206909.05100000001</v>
      </c>
      <c r="S37" s="51">
        <v>152616.69699999999</v>
      </c>
      <c r="T37" s="47">
        <v>76350.231</v>
      </c>
      <c r="U37" s="51">
        <v>29882.056</v>
      </c>
      <c r="V37" s="47">
        <v>359525.74800000002</v>
      </c>
      <c r="W37" s="51">
        <v>350715.49599999998</v>
      </c>
      <c r="X37" s="47">
        <f t="shared" si="2"/>
        <v>4793.6766400000006</v>
      </c>
      <c r="Y37" s="51">
        <f t="shared" si="3"/>
        <v>3377.2461466666668</v>
      </c>
      <c r="Z37" s="47">
        <f t="shared" si="4"/>
        <v>3259.7761199999995</v>
      </c>
      <c r="AA37" s="51">
        <f t="shared" si="5"/>
        <v>2758.787346666667</v>
      </c>
      <c r="AB37" s="4"/>
    </row>
    <row r="38" spans="1:28">
      <c r="A38" s="21" t="s">
        <v>244</v>
      </c>
      <c r="B38" s="30" t="s">
        <v>118</v>
      </c>
      <c r="C38" s="24" t="s">
        <v>119</v>
      </c>
      <c r="D38" s="31">
        <v>91</v>
      </c>
      <c r="E38" s="27">
        <v>1</v>
      </c>
      <c r="F38" s="32">
        <v>1</v>
      </c>
      <c r="G38" s="27">
        <v>12.57</v>
      </c>
      <c r="H38" s="32">
        <v>1</v>
      </c>
      <c r="I38" s="27">
        <v>0</v>
      </c>
      <c r="J38" s="32">
        <v>11.86</v>
      </c>
      <c r="K38" s="27">
        <v>3.71</v>
      </c>
      <c r="L38" s="32">
        <v>15.57</v>
      </c>
      <c r="M38" s="41">
        <f t="shared" si="0"/>
        <v>0.76172125883108532</v>
      </c>
      <c r="N38" s="32">
        <v>4.75</v>
      </c>
      <c r="O38" s="27">
        <v>20.32</v>
      </c>
      <c r="P38" s="32">
        <f t="shared" si="1"/>
        <v>6.7059690493736177</v>
      </c>
      <c r="Q38" s="37">
        <v>-17047.322</v>
      </c>
      <c r="R38" s="31">
        <v>180027.90299999999</v>
      </c>
      <c r="S38" s="37">
        <v>70669.534</v>
      </c>
      <c r="T38" s="31">
        <v>38724.811999999998</v>
      </c>
      <c r="U38" s="37">
        <v>4945.3519999999999</v>
      </c>
      <c r="V38" s="31">
        <v>250697.43700000001</v>
      </c>
      <c r="W38" s="37">
        <v>233650.11499999999</v>
      </c>
      <c r="X38" s="31">
        <f t="shared" si="2"/>
        <v>2754.9168901098901</v>
      </c>
      <c r="Y38" s="37">
        <f t="shared" si="3"/>
        <v>2275.0249780219783</v>
      </c>
      <c r="Z38" s="31">
        <f t="shared" si="4"/>
        <v>2087.6917692307693</v>
      </c>
      <c r="AA38" s="37">
        <f t="shared" si="5"/>
        <v>1978.3286043956043</v>
      </c>
      <c r="AB38" s="4"/>
    </row>
    <row r="39" spans="1:28">
      <c r="A39" s="44" t="s">
        <v>244</v>
      </c>
      <c r="B39" s="45" t="s">
        <v>126</v>
      </c>
      <c r="C39" s="46" t="s">
        <v>127</v>
      </c>
      <c r="D39" s="47">
        <v>89</v>
      </c>
      <c r="E39" s="48">
        <v>0.8</v>
      </c>
      <c r="F39" s="49">
        <v>1</v>
      </c>
      <c r="G39" s="48">
        <v>9.7200000000000006</v>
      </c>
      <c r="H39" s="49">
        <v>0.33</v>
      </c>
      <c r="I39" s="48">
        <v>1</v>
      </c>
      <c r="J39" s="49">
        <v>10.35</v>
      </c>
      <c r="K39" s="48">
        <v>2.5</v>
      </c>
      <c r="L39" s="49">
        <v>12.850000000000001</v>
      </c>
      <c r="M39" s="50">
        <f t="shared" si="0"/>
        <v>0.80544747081712054</v>
      </c>
      <c r="N39" s="49">
        <v>7.08</v>
      </c>
      <c r="O39" s="48">
        <v>19.93</v>
      </c>
      <c r="P39" s="49">
        <f t="shared" si="1"/>
        <v>8.8557213930348251</v>
      </c>
      <c r="Q39" s="51">
        <v>-7179.13</v>
      </c>
      <c r="R39" s="47">
        <v>156935.08100000001</v>
      </c>
      <c r="S39" s="51">
        <v>86862.782000000007</v>
      </c>
      <c r="T39" s="47">
        <v>26218.524000000001</v>
      </c>
      <c r="U39" s="51">
        <v>38285.087</v>
      </c>
      <c r="V39" s="47">
        <v>243797.86300000001</v>
      </c>
      <c r="W39" s="51">
        <v>236618.73300000001</v>
      </c>
      <c r="X39" s="47">
        <f t="shared" si="2"/>
        <v>2739.3018314606743</v>
      </c>
      <c r="Y39" s="51">
        <f t="shared" si="3"/>
        <v>2014.5421573033709</v>
      </c>
      <c r="Z39" s="47">
        <f t="shared" si="4"/>
        <v>1933.877775280899</v>
      </c>
      <c r="AA39" s="51">
        <f t="shared" si="5"/>
        <v>1763.3155168539326</v>
      </c>
      <c r="AB39" s="4"/>
    </row>
    <row r="40" spans="1:28">
      <c r="A40" s="21" t="s">
        <v>244</v>
      </c>
      <c r="B40" s="30" t="s">
        <v>139</v>
      </c>
      <c r="C40" s="24" t="s">
        <v>141</v>
      </c>
      <c r="D40" s="31">
        <v>81</v>
      </c>
      <c r="E40" s="27">
        <v>0.9</v>
      </c>
      <c r="F40" s="32">
        <v>0</v>
      </c>
      <c r="G40" s="27">
        <v>11.03</v>
      </c>
      <c r="H40" s="32">
        <v>0</v>
      </c>
      <c r="I40" s="27">
        <v>1.86</v>
      </c>
      <c r="J40" s="32">
        <v>7.93</v>
      </c>
      <c r="K40" s="27">
        <v>5.86</v>
      </c>
      <c r="L40" s="32">
        <v>13.79</v>
      </c>
      <c r="M40" s="41">
        <f t="shared" ref="M40:M71" si="9">+J40/L40</f>
        <v>0.57505438723712832</v>
      </c>
      <c r="N40" s="32">
        <v>7.55</v>
      </c>
      <c r="O40" s="27">
        <v>21.34</v>
      </c>
      <c r="P40" s="32">
        <f t="shared" ref="P40:P71" si="10">+D40/(G40+H40)</f>
        <v>7.343608340888486</v>
      </c>
      <c r="Q40" s="37">
        <v>-8968.9189999999999</v>
      </c>
      <c r="R40" s="31">
        <v>179662.26500000001</v>
      </c>
      <c r="S40" s="37">
        <v>51504.089</v>
      </c>
      <c r="T40" s="31">
        <v>32401.312000000002</v>
      </c>
      <c r="U40" s="37">
        <v>298.58999999999997</v>
      </c>
      <c r="V40" s="31">
        <v>231166.35399999999</v>
      </c>
      <c r="W40" s="37">
        <v>222197.435</v>
      </c>
      <c r="X40" s="31">
        <f t="shared" ref="X40:X71" si="11">+V40/D40</f>
        <v>2853.9056049382716</v>
      </c>
      <c r="Y40" s="37">
        <f t="shared" ref="Y40:Y71" si="12">+(V40-(U40+T40))/D40</f>
        <v>2450.203111111111</v>
      </c>
      <c r="Z40" s="31">
        <f t="shared" ref="Z40:Z71" si="13">+(W40-(U40+T40))/D40</f>
        <v>2339.4757160493828</v>
      </c>
      <c r="AA40" s="37">
        <f t="shared" ref="AA40:AA71" si="14">+R40/D40</f>
        <v>2218.052654320988</v>
      </c>
      <c r="AB40" s="4"/>
    </row>
    <row r="41" spans="1:28">
      <c r="A41" s="44" t="s">
        <v>244</v>
      </c>
      <c r="B41" s="45" t="s">
        <v>148</v>
      </c>
      <c r="C41" s="46" t="s">
        <v>150</v>
      </c>
      <c r="D41" s="47">
        <v>64</v>
      </c>
      <c r="E41" s="48">
        <v>1</v>
      </c>
      <c r="F41" s="49">
        <v>1</v>
      </c>
      <c r="G41" s="48">
        <v>9.66</v>
      </c>
      <c r="H41" s="49">
        <v>1</v>
      </c>
      <c r="I41" s="48">
        <v>0</v>
      </c>
      <c r="J41" s="49">
        <v>10.65</v>
      </c>
      <c r="K41" s="48">
        <v>2.0099999999999998</v>
      </c>
      <c r="L41" s="49">
        <v>12.66</v>
      </c>
      <c r="M41" s="50">
        <f t="shared" si="9"/>
        <v>0.84123222748815163</v>
      </c>
      <c r="N41" s="49">
        <v>6.48</v>
      </c>
      <c r="O41" s="48">
        <v>19.14</v>
      </c>
      <c r="P41" s="49">
        <f t="shared" si="10"/>
        <v>6.0037523452157595</v>
      </c>
      <c r="Q41" s="51">
        <v>-14901.589</v>
      </c>
      <c r="R41" s="47">
        <v>151429.51</v>
      </c>
      <c r="S41" s="51">
        <v>96650.167000000001</v>
      </c>
      <c r="T41" s="47">
        <v>28376.091</v>
      </c>
      <c r="U41" s="51">
        <v>36893.671999999999</v>
      </c>
      <c r="V41" s="47">
        <v>248079.677</v>
      </c>
      <c r="W41" s="51">
        <v>233178.08799999999</v>
      </c>
      <c r="X41" s="47">
        <f t="shared" si="11"/>
        <v>3876.2449531249999</v>
      </c>
      <c r="Y41" s="51">
        <f t="shared" si="12"/>
        <v>2856.4049062499998</v>
      </c>
      <c r="Z41" s="47">
        <f t="shared" si="13"/>
        <v>2623.5675781249997</v>
      </c>
      <c r="AA41" s="51">
        <f t="shared" si="14"/>
        <v>2366.0860937500001</v>
      </c>
      <c r="AB41" s="4"/>
    </row>
    <row r="42" spans="1:28">
      <c r="A42" s="21" t="s">
        <v>244</v>
      </c>
      <c r="B42" s="30" t="s">
        <v>156</v>
      </c>
      <c r="C42" s="24" t="s">
        <v>157</v>
      </c>
      <c r="D42" s="31">
        <v>88</v>
      </c>
      <c r="E42" s="27">
        <v>1</v>
      </c>
      <c r="F42" s="32">
        <v>1</v>
      </c>
      <c r="G42" s="27">
        <v>9.8800000000000008</v>
      </c>
      <c r="H42" s="32">
        <v>1</v>
      </c>
      <c r="I42" s="27">
        <v>0</v>
      </c>
      <c r="J42" s="32">
        <v>9.8800000000000008</v>
      </c>
      <c r="K42" s="27">
        <v>3</v>
      </c>
      <c r="L42" s="32">
        <v>12.88</v>
      </c>
      <c r="M42" s="41">
        <f t="shared" si="9"/>
        <v>0.76708074534161497</v>
      </c>
      <c r="N42" s="32">
        <v>6.29</v>
      </c>
      <c r="O42" s="27">
        <v>19.170000000000002</v>
      </c>
      <c r="P42" s="32">
        <f t="shared" si="10"/>
        <v>8.0882352941176467</v>
      </c>
      <c r="Q42" s="37">
        <v>-40581.69</v>
      </c>
      <c r="R42" s="31">
        <v>147294.12299999999</v>
      </c>
      <c r="S42" s="37">
        <v>36892.074999999997</v>
      </c>
      <c r="T42" s="31">
        <v>10327</v>
      </c>
      <c r="U42" s="37">
        <v>271.99900000000002</v>
      </c>
      <c r="V42" s="31">
        <v>184186.198</v>
      </c>
      <c r="W42" s="37">
        <v>143604.508</v>
      </c>
      <c r="X42" s="31">
        <f t="shared" si="11"/>
        <v>2093.0249772727275</v>
      </c>
      <c r="Y42" s="37">
        <f t="shared" si="12"/>
        <v>1972.5818068181818</v>
      </c>
      <c r="Z42" s="31">
        <f t="shared" si="13"/>
        <v>1511.4262386363635</v>
      </c>
      <c r="AA42" s="37">
        <f t="shared" si="14"/>
        <v>1673.7968522727272</v>
      </c>
      <c r="AB42" s="4"/>
    </row>
    <row r="43" spans="1:28">
      <c r="A43" s="44" t="s">
        <v>244</v>
      </c>
      <c r="B43" s="45" t="s">
        <v>179</v>
      </c>
      <c r="C43" s="46" t="s">
        <v>180</v>
      </c>
      <c r="D43" s="47">
        <v>65</v>
      </c>
      <c r="E43" s="48">
        <v>1</v>
      </c>
      <c r="F43" s="49">
        <v>1</v>
      </c>
      <c r="G43" s="48">
        <v>6.86</v>
      </c>
      <c r="H43" s="49">
        <v>0</v>
      </c>
      <c r="I43" s="48">
        <v>1</v>
      </c>
      <c r="J43" s="49">
        <v>8.1300000000000008</v>
      </c>
      <c r="K43" s="48">
        <v>1.73</v>
      </c>
      <c r="L43" s="49">
        <v>9.86</v>
      </c>
      <c r="M43" s="50">
        <f t="shared" si="9"/>
        <v>0.82454361054766745</v>
      </c>
      <c r="N43" s="49">
        <v>6</v>
      </c>
      <c r="O43" s="48">
        <v>15.860000000000001</v>
      </c>
      <c r="P43" s="49">
        <f t="shared" si="10"/>
        <v>9.4752186588921283</v>
      </c>
      <c r="Q43" s="51">
        <v>-41764.277000000002</v>
      </c>
      <c r="R43" s="47">
        <v>159604.90599999999</v>
      </c>
      <c r="S43" s="51">
        <v>96156.298999999999</v>
      </c>
      <c r="T43" s="47">
        <v>38291.160000000003</v>
      </c>
      <c r="U43" s="51">
        <v>19277.471000000001</v>
      </c>
      <c r="V43" s="47">
        <v>255761.20499999999</v>
      </c>
      <c r="W43" s="51">
        <v>213996.92800000001</v>
      </c>
      <c r="X43" s="47">
        <f t="shared" si="11"/>
        <v>3934.7877692307688</v>
      </c>
      <c r="Y43" s="51">
        <f t="shared" si="12"/>
        <v>3049.1165230769225</v>
      </c>
      <c r="Z43" s="47">
        <f t="shared" si="13"/>
        <v>2406.589184615385</v>
      </c>
      <c r="AA43" s="51">
        <f t="shared" si="14"/>
        <v>2455.4600923076923</v>
      </c>
      <c r="AB43" s="4"/>
    </row>
    <row r="44" spans="1:28">
      <c r="A44" s="21" t="s">
        <v>244</v>
      </c>
      <c r="B44" s="30" t="s">
        <v>187</v>
      </c>
      <c r="C44" s="24" t="s">
        <v>189</v>
      </c>
      <c r="D44" s="31">
        <v>65</v>
      </c>
      <c r="E44" s="27">
        <v>0.7</v>
      </c>
      <c r="F44" s="32">
        <v>0</v>
      </c>
      <c r="G44" s="27">
        <v>10.61</v>
      </c>
      <c r="H44" s="32">
        <v>0</v>
      </c>
      <c r="I44" s="27">
        <v>1</v>
      </c>
      <c r="J44" s="32">
        <v>11.06</v>
      </c>
      <c r="K44" s="27">
        <v>1.25</v>
      </c>
      <c r="L44" s="32">
        <v>12.309999999999999</v>
      </c>
      <c r="M44" s="41">
        <f t="shared" si="9"/>
        <v>0.89845653939886283</v>
      </c>
      <c r="N44" s="32">
        <v>10.32</v>
      </c>
      <c r="O44" s="27">
        <v>22.630000000000003</v>
      </c>
      <c r="P44" s="32">
        <f t="shared" si="10"/>
        <v>6.1262959472196048</v>
      </c>
      <c r="Q44" s="37">
        <v>-12731</v>
      </c>
      <c r="R44" s="31">
        <v>191663</v>
      </c>
      <c r="S44" s="37">
        <v>88708</v>
      </c>
      <c r="T44" s="31"/>
      <c r="U44" s="37"/>
      <c r="V44" s="31">
        <v>280371</v>
      </c>
      <c r="W44" s="37">
        <v>267640</v>
      </c>
      <c r="X44" s="31">
        <f t="shared" si="11"/>
        <v>4313.3999999999996</v>
      </c>
      <c r="Y44" s="37">
        <f t="shared" si="12"/>
        <v>4313.3999999999996</v>
      </c>
      <c r="Z44" s="31">
        <f t="shared" si="13"/>
        <v>4117.5384615384619</v>
      </c>
      <c r="AA44" s="37">
        <f t="shared" si="14"/>
        <v>2948.6615384615384</v>
      </c>
      <c r="AB44" s="4"/>
    </row>
    <row r="45" spans="1:28">
      <c r="A45" s="44" t="s">
        <v>244</v>
      </c>
      <c r="B45" s="45" t="s">
        <v>190</v>
      </c>
      <c r="C45" s="46" t="s">
        <v>191</v>
      </c>
      <c r="D45" s="47">
        <v>67</v>
      </c>
      <c r="E45" s="48">
        <v>1</v>
      </c>
      <c r="F45" s="49">
        <v>0</v>
      </c>
      <c r="G45" s="48">
        <v>7.8</v>
      </c>
      <c r="H45" s="49">
        <v>2</v>
      </c>
      <c r="I45" s="48">
        <v>0</v>
      </c>
      <c r="J45" s="49">
        <v>5.27</v>
      </c>
      <c r="K45" s="48">
        <v>5.53</v>
      </c>
      <c r="L45" s="49">
        <v>10.8</v>
      </c>
      <c r="M45" s="50">
        <f t="shared" si="9"/>
        <v>0.48796296296296288</v>
      </c>
      <c r="N45" s="49">
        <v>2.75</v>
      </c>
      <c r="O45" s="48">
        <v>13.55</v>
      </c>
      <c r="P45" s="49">
        <f t="shared" si="10"/>
        <v>6.8367346938775508</v>
      </c>
      <c r="Q45" s="51">
        <v>-16979.584999999999</v>
      </c>
      <c r="R45" s="47">
        <v>128777.534</v>
      </c>
      <c r="S45" s="51">
        <v>51525.4</v>
      </c>
      <c r="T45" s="47">
        <v>33138.099000000002</v>
      </c>
      <c r="U45" s="51">
        <v>0</v>
      </c>
      <c r="V45" s="47">
        <v>180302.93400000001</v>
      </c>
      <c r="W45" s="51">
        <v>163323.34899999999</v>
      </c>
      <c r="X45" s="47">
        <f t="shared" si="11"/>
        <v>2691.088567164179</v>
      </c>
      <c r="Y45" s="51">
        <f t="shared" si="12"/>
        <v>2196.4900746268659</v>
      </c>
      <c r="Z45" s="47">
        <f t="shared" si="13"/>
        <v>1943.0634328358208</v>
      </c>
      <c r="AA45" s="51">
        <f t="shared" si="14"/>
        <v>1922.0527462686566</v>
      </c>
      <c r="AB45" s="4"/>
    </row>
    <row r="46" spans="1:28">
      <c r="A46" s="21" t="s">
        <v>244</v>
      </c>
      <c r="B46" s="30" t="s">
        <v>192</v>
      </c>
      <c r="C46" s="24" t="s">
        <v>193</v>
      </c>
      <c r="D46" s="31">
        <v>72</v>
      </c>
      <c r="E46" s="27">
        <v>0.9</v>
      </c>
      <c r="F46" s="32">
        <v>1.75</v>
      </c>
      <c r="G46" s="27">
        <v>8.58</v>
      </c>
      <c r="H46" s="32">
        <v>0</v>
      </c>
      <c r="I46" s="27">
        <v>1</v>
      </c>
      <c r="J46" s="32">
        <v>11.23</v>
      </c>
      <c r="K46" s="27">
        <v>1</v>
      </c>
      <c r="L46" s="32">
        <v>12.23</v>
      </c>
      <c r="M46" s="41">
        <f t="shared" si="9"/>
        <v>0.91823385118560918</v>
      </c>
      <c r="N46" s="32">
        <v>5.48</v>
      </c>
      <c r="O46" s="27">
        <v>17.71</v>
      </c>
      <c r="P46" s="32">
        <f t="shared" si="10"/>
        <v>8.3916083916083917</v>
      </c>
      <c r="Q46" s="37">
        <v>-13194.522000000001</v>
      </c>
      <c r="R46" s="31">
        <v>141406.01300000001</v>
      </c>
      <c r="S46" s="37">
        <v>47504.474000000002</v>
      </c>
      <c r="T46" s="31">
        <v>17126.076000000001</v>
      </c>
      <c r="U46" s="37">
        <v>0</v>
      </c>
      <c r="V46" s="31">
        <v>188910.48699999999</v>
      </c>
      <c r="W46" s="37">
        <v>175715.965</v>
      </c>
      <c r="X46" s="31">
        <f t="shared" si="11"/>
        <v>2623.7567638888886</v>
      </c>
      <c r="Y46" s="37">
        <f t="shared" si="12"/>
        <v>2385.8945972222223</v>
      </c>
      <c r="Z46" s="31">
        <f t="shared" si="13"/>
        <v>2202.6373472222222</v>
      </c>
      <c r="AA46" s="37">
        <f t="shared" si="14"/>
        <v>1963.9724027777779</v>
      </c>
      <c r="AB46" s="4"/>
    </row>
    <row r="47" spans="1:28">
      <c r="A47" s="44" t="s">
        <v>244</v>
      </c>
      <c r="B47" s="45" t="s">
        <v>194</v>
      </c>
      <c r="C47" s="46" t="s">
        <v>197</v>
      </c>
      <c r="D47" s="47">
        <v>97</v>
      </c>
      <c r="E47" s="48">
        <v>1</v>
      </c>
      <c r="F47" s="49">
        <v>1.05</v>
      </c>
      <c r="G47" s="48">
        <v>10.59</v>
      </c>
      <c r="H47" s="49">
        <v>0</v>
      </c>
      <c r="I47" s="48">
        <v>1</v>
      </c>
      <c r="J47" s="49">
        <v>10.32</v>
      </c>
      <c r="K47" s="48">
        <v>3.37</v>
      </c>
      <c r="L47" s="49">
        <v>13.69</v>
      </c>
      <c r="M47" s="50">
        <f t="shared" si="9"/>
        <v>0.75383491599707819</v>
      </c>
      <c r="N47" s="49">
        <v>10.35</v>
      </c>
      <c r="O47" s="48">
        <v>24.04</v>
      </c>
      <c r="P47" s="49">
        <f t="shared" si="10"/>
        <v>9.1595845136921632</v>
      </c>
      <c r="Q47" s="51">
        <v>-12014.388999999999</v>
      </c>
      <c r="R47" s="47">
        <v>172557.04</v>
      </c>
      <c r="S47" s="51">
        <v>143872.07800000001</v>
      </c>
      <c r="T47" s="47">
        <v>101085.864</v>
      </c>
      <c r="U47" s="51">
        <v>0</v>
      </c>
      <c r="V47" s="47">
        <v>316429.11800000002</v>
      </c>
      <c r="W47" s="51">
        <v>304414.72899999999</v>
      </c>
      <c r="X47" s="47">
        <f t="shared" si="11"/>
        <v>3262.1558556701034</v>
      </c>
      <c r="Y47" s="51">
        <f t="shared" si="12"/>
        <v>2220.0335463917527</v>
      </c>
      <c r="Z47" s="47">
        <f t="shared" si="13"/>
        <v>2096.1738659793814</v>
      </c>
      <c r="AA47" s="51">
        <f t="shared" si="14"/>
        <v>1778.9385567010311</v>
      </c>
      <c r="AB47" s="4"/>
    </row>
    <row r="48" spans="1:28">
      <c r="A48" s="21" t="s">
        <v>244</v>
      </c>
      <c r="B48" s="30" t="s">
        <v>200</v>
      </c>
      <c r="C48" s="24" t="s">
        <v>201</v>
      </c>
      <c r="D48" s="31">
        <v>85</v>
      </c>
      <c r="E48" s="27">
        <v>1</v>
      </c>
      <c r="F48" s="32">
        <v>1</v>
      </c>
      <c r="G48" s="27">
        <v>12.33</v>
      </c>
      <c r="H48" s="32">
        <v>0</v>
      </c>
      <c r="I48" s="27">
        <v>0</v>
      </c>
      <c r="J48" s="32">
        <v>11.73</v>
      </c>
      <c r="K48" s="27">
        <v>2.6</v>
      </c>
      <c r="L48" s="32">
        <v>14.33</v>
      </c>
      <c r="M48" s="41">
        <f t="shared" si="9"/>
        <v>0.81856245638520586</v>
      </c>
      <c r="N48" s="32">
        <v>8.6300000000000008</v>
      </c>
      <c r="O48" s="27">
        <v>22.96</v>
      </c>
      <c r="P48" s="32">
        <f t="shared" si="10"/>
        <v>6.8937550689375504</v>
      </c>
      <c r="Q48" s="37">
        <v>-8830.6380000000008</v>
      </c>
      <c r="R48" s="31">
        <v>185843.62</v>
      </c>
      <c r="S48" s="37">
        <v>73052.751000000004</v>
      </c>
      <c r="T48" s="31">
        <v>22241.58</v>
      </c>
      <c r="U48" s="37">
        <v>14176.366</v>
      </c>
      <c r="V48" s="31">
        <v>258896.37100000001</v>
      </c>
      <c r="W48" s="37">
        <v>250065.73300000001</v>
      </c>
      <c r="X48" s="31">
        <f t="shared" si="11"/>
        <v>3045.8396588235296</v>
      </c>
      <c r="Y48" s="37">
        <f t="shared" si="12"/>
        <v>2617.3932352941179</v>
      </c>
      <c r="Z48" s="31">
        <f t="shared" si="13"/>
        <v>2513.5033764705886</v>
      </c>
      <c r="AA48" s="37">
        <f t="shared" si="14"/>
        <v>2186.3955294117645</v>
      </c>
      <c r="AB48" s="4"/>
    </row>
    <row r="49" spans="1:28">
      <c r="A49" s="44" t="s">
        <v>244</v>
      </c>
      <c r="B49" s="45" t="s">
        <v>204</v>
      </c>
      <c r="C49" s="46" t="s">
        <v>205</v>
      </c>
      <c r="D49" s="47">
        <v>75</v>
      </c>
      <c r="E49" s="48">
        <v>0.65</v>
      </c>
      <c r="F49" s="49">
        <v>1.2</v>
      </c>
      <c r="G49" s="48">
        <v>11.49</v>
      </c>
      <c r="H49" s="49">
        <v>1.01</v>
      </c>
      <c r="I49" s="48">
        <v>0</v>
      </c>
      <c r="J49" s="49">
        <v>4.8</v>
      </c>
      <c r="K49" s="48">
        <v>9.5500000000000007</v>
      </c>
      <c r="L49" s="49">
        <v>14.35</v>
      </c>
      <c r="M49" s="50">
        <f t="shared" si="9"/>
        <v>0.33449477351916374</v>
      </c>
      <c r="N49" s="49">
        <v>6.45</v>
      </c>
      <c r="O49" s="48">
        <v>20.8</v>
      </c>
      <c r="P49" s="49">
        <f t="shared" si="10"/>
        <v>6</v>
      </c>
      <c r="Q49" s="51">
        <v>-8643.1579999999994</v>
      </c>
      <c r="R49" s="47">
        <v>145933.60500000001</v>
      </c>
      <c r="S49" s="51">
        <v>54393.105000000003</v>
      </c>
      <c r="T49" s="47">
        <v>7737.6239999999998</v>
      </c>
      <c r="U49" s="51">
        <v>13885.744000000001</v>
      </c>
      <c r="V49" s="47">
        <v>200326.71</v>
      </c>
      <c r="W49" s="51">
        <v>191683.552</v>
      </c>
      <c r="X49" s="47">
        <f t="shared" si="11"/>
        <v>2671.0227999999997</v>
      </c>
      <c r="Y49" s="51">
        <f t="shared" si="12"/>
        <v>2382.7112266666668</v>
      </c>
      <c r="Z49" s="47">
        <f t="shared" si="13"/>
        <v>2267.4691200000002</v>
      </c>
      <c r="AA49" s="51">
        <f t="shared" si="14"/>
        <v>1945.7814000000001</v>
      </c>
      <c r="AB49" s="4"/>
    </row>
    <row r="50" spans="1:28">
      <c r="A50" s="21" t="s">
        <v>244</v>
      </c>
      <c r="B50" s="30" t="s">
        <v>206</v>
      </c>
      <c r="C50" s="24" t="s">
        <v>36</v>
      </c>
      <c r="D50" s="31">
        <v>100</v>
      </c>
      <c r="E50" s="27">
        <v>1</v>
      </c>
      <c r="F50" s="32">
        <v>0</v>
      </c>
      <c r="G50" s="27">
        <v>10.44</v>
      </c>
      <c r="H50" s="32">
        <v>0</v>
      </c>
      <c r="I50" s="27">
        <v>1.6</v>
      </c>
      <c r="J50" s="32">
        <v>11.79</v>
      </c>
      <c r="K50" s="27">
        <v>1.25</v>
      </c>
      <c r="L50" s="32">
        <v>13.04</v>
      </c>
      <c r="M50" s="41">
        <f t="shared" si="9"/>
        <v>0.90414110429447847</v>
      </c>
      <c r="N50" s="32">
        <v>9.9</v>
      </c>
      <c r="O50" s="27">
        <v>22.939999999999998</v>
      </c>
      <c r="P50" s="32">
        <f t="shared" si="10"/>
        <v>9.5785440613026829</v>
      </c>
      <c r="Q50" s="37">
        <v>-3532.4940000000001</v>
      </c>
      <c r="R50" s="31">
        <v>184315.818</v>
      </c>
      <c r="S50" s="37">
        <v>70372.735000000001</v>
      </c>
      <c r="T50" s="31">
        <v>51742.09</v>
      </c>
      <c r="U50" s="37">
        <v>588.173</v>
      </c>
      <c r="V50" s="31">
        <v>254688.55300000001</v>
      </c>
      <c r="W50" s="37">
        <v>251156.05900000001</v>
      </c>
      <c r="X50" s="31">
        <f t="shared" si="11"/>
        <v>2546.88553</v>
      </c>
      <c r="Y50" s="37">
        <f t="shared" si="12"/>
        <v>2023.5829000000001</v>
      </c>
      <c r="Z50" s="31">
        <f t="shared" si="13"/>
        <v>1988.2579599999999</v>
      </c>
      <c r="AA50" s="37">
        <f t="shared" si="14"/>
        <v>1843.1581799999999</v>
      </c>
      <c r="AB50" s="4"/>
    </row>
    <row r="51" spans="1:28">
      <c r="A51" s="44" t="s">
        <v>244</v>
      </c>
      <c r="B51" s="45" t="s">
        <v>218</v>
      </c>
      <c r="C51" s="46" t="s">
        <v>219</v>
      </c>
      <c r="D51" s="47">
        <v>53</v>
      </c>
      <c r="E51" s="48">
        <v>1</v>
      </c>
      <c r="F51" s="49">
        <v>1</v>
      </c>
      <c r="G51" s="48">
        <v>5.95</v>
      </c>
      <c r="H51" s="49">
        <v>0</v>
      </c>
      <c r="I51" s="48">
        <v>0</v>
      </c>
      <c r="J51" s="49">
        <v>6.25</v>
      </c>
      <c r="K51" s="48">
        <v>1.7</v>
      </c>
      <c r="L51" s="49">
        <v>7.95</v>
      </c>
      <c r="M51" s="50">
        <f t="shared" si="9"/>
        <v>0.78616352201257855</v>
      </c>
      <c r="N51" s="49">
        <v>4.6399999999999997</v>
      </c>
      <c r="O51" s="48">
        <v>12.59</v>
      </c>
      <c r="P51" s="49">
        <f t="shared" si="10"/>
        <v>8.9075630252100844</v>
      </c>
      <c r="Q51" s="51">
        <v>-3876.6469999999999</v>
      </c>
      <c r="R51" s="47">
        <v>111281.03</v>
      </c>
      <c r="S51" s="51">
        <v>56367.03</v>
      </c>
      <c r="T51" s="47">
        <v>16848.310000000001</v>
      </c>
      <c r="U51" s="51">
        <v>15562.72</v>
      </c>
      <c r="V51" s="47">
        <v>167648.06</v>
      </c>
      <c r="W51" s="51">
        <v>163771.413</v>
      </c>
      <c r="X51" s="47">
        <f t="shared" si="11"/>
        <v>3163.1709433962264</v>
      </c>
      <c r="Y51" s="51">
        <f t="shared" si="12"/>
        <v>2551.6420754716983</v>
      </c>
      <c r="Z51" s="47">
        <f t="shared" si="13"/>
        <v>2478.4977924528303</v>
      </c>
      <c r="AA51" s="51">
        <f t="shared" si="14"/>
        <v>2099.6420754716983</v>
      </c>
      <c r="AB51" s="4"/>
    </row>
    <row r="52" spans="1:28">
      <c r="A52" s="21" t="s">
        <v>244</v>
      </c>
      <c r="B52" s="30" t="s">
        <v>224</v>
      </c>
      <c r="C52" s="24" t="s">
        <v>226</v>
      </c>
      <c r="D52" s="31">
        <v>76</v>
      </c>
      <c r="E52" s="27">
        <v>1</v>
      </c>
      <c r="F52" s="32">
        <v>1</v>
      </c>
      <c r="G52" s="27">
        <v>8.32</v>
      </c>
      <c r="H52" s="32">
        <v>1</v>
      </c>
      <c r="I52" s="27">
        <v>0</v>
      </c>
      <c r="J52" s="32">
        <v>10.29</v>
      </c>
      <c r="K52" s="27">
        <v>1.03</v>
      </c>
      <c r="L52" s="32">
        <v>11.32</v>
      </c>
      <c r="M52" s="41">
        <f t="shared" si="9"/>
        <v>0.90901060070671369</v>
      </c>
      <c r="N52" s="32">
        <v>6.33</v>
      </c>
      <c r="O52" s="27">
        <v>17.649999999999999</v>
      </c>
      <c r="P52" s="32">
        <f t="shared" si="10"/>
        <v>8.1545064377682408</v>
      </c>
      <c r="Q52" s="37">
        <v>-41877.245999999999</v>
      </c>
      <c r="R52" s="31">
        <v>116774.68</v>
      </c>
      <c r="S52" s="37">
        <v>84295.631999999998</v>
      </c>
      <c r="T52" s="31">
        <v>31170.922999999999</v>
      </c>
      <c r="U52" s="37">
        <v>0</v>
      </c>
      <c r="V52" s="31">
        <v>201070.31200000001</v>
      </c>
      <c r="W52" s="37">
        <v>159193.06599999999</v>
      </c>
      <c r="X52" s="31">
        <f t="shared" si="11"/>
        <v>2645.6620000000003</v>
      </c>
      <c r="Y52" s="37">
        <f t="shared" si="12"/>
        <v>2235.5182763157895</v>
      </c>
      <c r="Z52" s="31">
        <f t="shared" si="13"/>
        <v>1684.5018815789474</v>
      </c>
      <c r="AA52" s="37">
        <f t="shared" si="14"/>
        <v>1536.5089473684209</v>
      </c>
      <c r="AB52" s="4"/>
    </row>
    <row r="53" spans="1:28">
      <c r="A53" s="44" t="s">
        <v>244</v>
      </c>
      <c r="B53" s="45" t="s">
        <v>227</v>
      </c>
      <c r="C53" s="46" t="s">
        <v>228</v>
      </c>
      <c r="D53" s="47">
        <v>89</v>
      </c>
      <c r="E53" s="48">
        <v>1</v>
      </c>
      <c r="F53" s="49">
        <v>1</v>
      </c>
      <c r="G53" s="48">
        <v>11.56</v>
      </c>
      <c r="H53" s="49">
        <v>1</v>
      </c>
      <c r="I53" s="48">
        <v>0</v>
      </c>
      <c r="J53" s="49">
        <v>14.56</v>
      </c>
      <c r="K53" s="48">
        <v>0</v>
      </c>
      <c r="L53" s="49">
        <v>14.56</v>
      </c>
      <c r="M53" s="50">
        <f t="shared" si="9"/>
        <v>1</v>
      </c>
      <c r="N53" s="49">
        <v>7.47</v>
      </c>
      <c r="O53" s="48">
        <v>22.03</v>
      </c>
      <c r="P53" s="49">
        <f t="shared" si="10"/>
        <v>7.0859872611464967</v>
      </c>
      <c r="Q53" s="51">
        <v>-54242.978000000003</v>
      </c>
      <c r="R53" s="47">
        <v>186883.20800000001</v>
      </c>
      <c r="S53" s="51">
        <v>83026.703999999998</v>
      </c>
      <c r="T53" s="47">
        <v>22530.129000000001</v>
      </c>
      <c r="U53" s="51">
        <v>17573.316999999999</v>
      </c>
      <c r="V53" s="47">
        <v>269909.91200000001</v>
      </c>
      <c r="W53" s="51">
        <v>215666.93400000001</v>
      </c>
      <c r="X53" s="47">
        <f t="shared" si="11"/>
        <v>3032.6956404494385</v>
      </c>
      <c r="Y53" s="51">
        <f t="shared" si="12"/>
        <v>2582.0951235955058</v>
      </c>
      <c r="Z53" s="47">
        <f t="shared" si="13"/>
        <v>1972.6234606741575</v>
      </c>
      <c r="AA53" s="51">
        <f t="shared" si="14"/>
        <v>2099.811325842697</v>
      </c>
      <c r="AB53" s="4"/>
    </row>
    <row r="54" spans="1:28">
      <c r="A54" s="21" t="s">
        <v>244</v>
      </c>
      <c r="B54" s="30" t="s">
        <v>237</v>
      </c>
      <c r="C54" s="24" t="s">
        <v>238</v>
      </c>
      <c r="D54" s="31">
        <v>51</v>
      </c>
      <c r="E54" s="27">
        <v>1</v>
      </c>
      <c r="F54" s="32">
        <v>1</v>
      </c>
      <c r="G54" s="27">
        <v>7.3</v>
      </c>
      <c r="H54" s="32">
        <v>0</v>
      </c>
      <c r="I54" s="27">
        <v>0</v>
      </c>
      <c r="J54" s="32">
        <v>8.0500000000000007</v>
      </c>
      <c r="K54" s="27">
        <v>1.25</v>
      </c>
      <c r="L54" s="32">
        <v>9.3000000000000007</v>
      </c>
      <c r="M54" s="41">
        <f t="shared" si="9"/>
        <v>0.86559139784946237</v>
      </c>
      <c r="N54" s="32">
        <v>9.4</v>
      </c>
      <c r="O54" s="27">
        <v>18.700000000000003</v>
      </c>
      <c r="P54" s="32">
        <f t="shared" si="10"/>
        <v>6.9863013698630141</v>
      </c>
      <c r="Q54" s="37">
        <v>-3270.7109999999998</v>
      </c>
      <c r="R54" s="31">
        <v>103675.053</v>
      </c>
      <c r="S54" s="37">
        <v>82014.025999999998</v>
      </c>
      <c r="T54" s="31">
        <v>14353.501</v>
      </c>
      <c r="U54" s="37">
        <v>15793.876</v>
      </c>
      <c r="V54" s="31">
        <v>185689.079</v>
      </c>
      <c r="W54" s="37">
        <v>182418.36799999999</v>
      </c>
      <c r="X54" s="31">
        <f t="shared" si="11"/>
        <v>3640.9623333333334</v>
      </c>
      <c r="Y54" s="37">
        <f t="shared" si="12"/>
        <v>3049.8372941176467</v>
      </c>
      <c r="Z54" s="31">
        <f t="shared" si="13"/>
        <v>2985.7057058823525</v>
      </c>
      <c r="AA54" s="37">
        <f t="shared" si="14"/>
        <v>2032.8441764705883</v>
      </c>
      <c r="AB54" s="4"/>
    </row>
    <row r="55" spans="1:28">
      <c r="A55" s="44" t="s">
        <v>244</v>
      </c>
      <c r="B55" s="45" t="s">
        <v>237</v>
      </c>
      <c r="C55" s="46" t="s">
        <v>239</v>
      </c>
      <c r="D55" s="47">
        <v>83</v>
      </c>
      <c r="E55" s="48">
        <v>0.9</v>
      </c>
      <c r="F55" s="49">
        <v>1</v>
      </c>
      <c r="G55" s="48">
        <v>10.81</v>
      </c>
      <c r="H55" s="49">
        <v>0</v>
      </c>
      <c r="I55" s="48">
        <v>1.02</v>
      </c>
      <c r="J55" s="49">
        <v>13.73</v>
      </c>
      <c r="K55" s="48">
        <v>0</v>
      </c>
      <c r="L55" s="49">
        <v>13.73</v>
      </c>
      <c r="M55" s="50">
        <f t="shared" si="9"/>
        <v>1</v>
      </c>
      <c r="N55" s="49">
        <v>0</v>
      </c>
      <c r="O55" s="48">
        <v>13.73</v>
      </c>
      <c r="P55" s="49">
        <f t="shared" si="10"/>
        <v>7.6780758556891762</v>
      </c>
      <c r="Q55" s="51">
        <v>-24655.343000000001</v>
      </c>
      <c r="R55" s="47">
        <v>167376.103</v>
      </c>
      <c r="S55" s="51">
        <v>115469.671</v>
      </c>
      <c r="T55" s="47">
        <v>28410.036</v>
      </c>
      <c r="U55" s="51">
        <v>22269.116000000002</v>
      </c>
      <c r="V55" s="47">
        <v>282845.77399999998</v>
      </c>
      <c r="W55" s="51">
        <v>258190.43100000001</v>
      </c>
      <c r="X55" s="47">
        <f t="shared" si="11"/>
        <v>3407.7804096385539</v>
      </c>
      <c r="Y55" s="51">
        <f t="shared" si="12"/>
        <v>2797.1882168674697</v>
      </c>
      <c r="Z55" s="47">
        <f t="shared" si="13"/>
        <v>2500.1358915662654</v>
      </c>
      <c r="AA55" s="51">
        <f t="shared" si="14"/>
        <v>2016.5795542168676</v>
      </c>
      <c r="AB55" s="4"/>
    </row>
    <row r="56" spans="1:28">
      <c r="A56" s="23" t="s">
        <v>244</v>
      </c>
      <c r="B56" s="20" t="s">
        <v>260</v>
      </c>
      <c r="C56" s="82"/>
      <c r="D56" s="35">
        <f>SUM(D35:D55)</f>
        <v>1619</v>
      </c>
      <c r="E56" s="29">
        <f t="shared" ref="E56:L56" si="15">SUM(E35:E55)</f>
        <v>18.850000000000001</v>
      </c>
      <c r="F56" s="36">
        <f t="shared" si="15"/>
        <v>17</v>
      </c>
      <c r="G56" s="29">
        <f t="shared" si="15"/>
        <v>198.83</v>
      </c>
      <c r="H56" s="36">
        <f t="shared" si="15"/>
        <v>9.34</v>
      </c>
      <c r="I56" s="29">
        <f t="shared" si="15"/>
        <v>10.08</v>
      </c>
      <c r="J56" s="36">
        <f t="shared" si="15"/>
        <v>205.07999999999998</v>
      </c>
      <c r="K56" s="29">
        <f t="shared" si="15"/>
        <v>49.070000000000007</v>
      </c>
      <c r="L56" s="36">
        <f t="shared" si="15"/>
        <v>254.14999999999998</v>
      </c>
      <c r="M56" s="43">
        <f t="shared" si="9"/>
        <v>0.80692504426519773</v>
      </c>
      <c r="N56" s="36">
        <f>SUM(N35:N55)</f>
        <v>139.54000000000002</v>
      </c>
      <c r="O56" s="29">
        <f>SUM(O35:O55)</f>
        <v>393.69</v>
      </c>
      <c r="P56" s="36">
        <f t="shared" si="10"/>
        <v>7.7772974011625111</v>
      </c>
      <c r="Q56" s="39">
        <f>SUM(Q35:Q55)</f>
        <v>-378731.68459600001</v>
      </c>
      <c r="R56" s="35">
        <f t="shared" ref="R56:W56" si="16">SUM(R35:R55)</f>
        <v>3304793.6341269999</v>
      </c>
      <c r="S56" s="39">
        <f t="shared" si="16"/>
        <v>1728213.8726510003</v>
      </c>
      <c r="T56" s="35">
        <f t="shared" si="16"/>
        <v>721542.37825199985</v>
      </c>
      <c r="U56" s="39">
        <f t="shared" si="16"/>
        <v>235579.31400000001</v>
      </c>
      <c r="V56" s="35">
        <f t="shared" si="16"/>
        <v>5033007.5067779999</v>
      </c>
      <c r="W56" s="39">
        <f t="shared" si="16"/>
        <v>4654275.8221819997</v>
      </c>
      <c r="X56" s="35">
        <f t="shared" si="11"/>
        <v>3108.7137163545399</v>
      </c>
      <c r="Y56" s="39">
        <f t="shared" si="12"/>
        <v>2517.5329305287214</v>
      </c>
      <c r="Z56" s="35">
        <f t="shared" si="13"/>
        <v>2283.6035391785053</v>
      </c>
      <c r="AA56" s="39">
        <f t="shared" si="14"/>
        <v>2041.2561050815318</v>
      </c>
      <c r="AB56" s="4"/>
    </row>
    <row r="57" spans="1:28">
      <c r="A57" s="72" t="s">
        <v>245</v>
      </c>
      <c r="B57" s="73" t="s">
        <v>29</v>
      </c>
      <c r="C57" s="74" t="s">
        <v>31</v>
      </c>
      <c r="D57" s="75">
        <v>190</v>
      </c>
      <c r="E57" s="76">
        <v>0.75</v>
      </c>
      <c r="F57" s="77">
        <v>1</v>
      </c>
      <c r="G57" s="76">
        <v>18.96</v>
      </c>
      <c r="H57" s="77">
        <v>1.81</v>
      </c>
      <c r="I57" s="76">
        <v>0</v>
      </c>
      <c r="J57" s="77">
        <v>20.51</v>
      </c>
      <c r="K57" s="76">
        <v>2.0099999999999998</v>
      </c>
      <c r="L57" s="77">
        <v>22.52</v>
      </c>
      <c r="M57" s="78">
        <f t="shared" si="9"/>
        <v>0.91074600355239799</v>
      </c>
      <c r="N57" s="77">
        <v>6.35</v>
      </c>
      <c r="O57" s="76">
        <v>28.870000000000005</v>
      </c>
      <c r="P57" s="77">
        <f t="shared" si="10"/>
        <v>9.1478093403948009</v>
      </c>
      <c r="Q57" s="79">
        <v>-13820.785</v>
      </c>
      <c r="R57" s="75">
        <v>187146.38</v>
      </c>
      <c r="S57" s="79">
        <v>84391.837</v>
      </c>
      <c r="T57" s="75">
        <v>45050.584000000003</v>
      </c>
      <c r="U57" s="79">
        <v>0</v>
      </c>
      <c r="V57" s="75">
        <v>271538.217</v>
      </c>
      <c r="W57" s="79">
        <v>257717.432</v>
      </c>
      <c r="X57" s="75">
        <f t="shared" si="11"/>
        <v>1429.1485105263157</v>
      </c>
      <c r="Y57" s="79">
        <f t="shared" si="12"/>
        <v>1192.0401736842105</v>
      </c>
      <c r="Z57" s="75">
        <f t="shared" si="13"/>
        <v>1119.2991999999999</v>
      </c>
      <c r="AA57" s="79">
        <f t="shared" si="14"/>
        <v>984.98094736842108</v>
      </c>
      <c r="AB57" s="4"/>
    </row>
    <row r="58" spans="1:28">
      <c r="A58" s="21" t="s">
        <v>245</v>
      </c>
      <c r="B58" s="30" t="s">
        <v>29</v>
      </c>
      <c r="C58" s="24" t="s">
        <v>42</v>
      </c>
      <c r="D58" s="31">
        <v>175</v>
      </c>
      <c r="E58" s="27">
        <v>1</v>
      </c>
      <c r="F58" s="32">
        <v>1</v>
      </c>
      <c r="G58" s="27">
        <v>15.33</v>
      </c>
      <c r="H58" s="32">
        <v>3.24</v>
      </c>
      <c r="I58" s="27">
        <v>2.02</v>
      </c>
      <c r="J58" s="32">
        <v>21.98</v>
      </c>
      <c r="K58" s="27">
        <v>0.61</v>
      </c>
      <c r="L58" s="32">
        <v>22.59</v>
      </c>
      <c r="M58" s="41">
        <f t="shared" si="9"/>
        <v>0.97299690128375393</v>
      </c>
      <c r="N58" s="32">
        <v>11.86</v>
      </c>
      <c r="O58" s="27">
        <v>34.450000000000003</v>
      </c>
      <c r="P58" s="32">
        <f t="shared" si="10"/>
        <v>9.4238018309100706</v>
      </c>
      <c r="Q58" s="37">
        <v>-30299.194</v>
      </c>
      <c r="R58" s="31">
        <v>293034.82900000003</v>
      </c>
      <c r="S58" s="37">
        <v>188319.50399999999</v>
      </c>
      <c r="T58" s="31">
        <v>137042.601</v>
      </c>
      <c r="U58" s="37">
        <v>0</v>
      </c>
      <c r="V58" s="31">
        <v>481354.33299999998</v>
      </c>
      <c r="W58" s="37">
        <v>451055.13900000002</v>
      </c>
      <c r="X58" s="31">
        <f t="shared" si="11"/>
        <v>2750.5961885714287</v>
      </c>
      <c r="Y58" s="37">
        <f t="shared" si="12"/>
        <v>1967.4956114285712</v>
      </c>
      <c r="Z58" s="31">
        <f t="shared" si="13"/>
        <v>1794.3573600000004</v>
      </c>
      <c r="AA58" s="37">
        <f t="shared" si="14"/>
        <v>1674.4847371428573</v>
      </c>
      <c r="AB58" s="4"/>
    </row>
    <row r="59" spans="1:28">
      <c r="A59" s="44" t="s">
        <v>245</v>
      </c>
      <c r="B59" s="45" t="s">
        <v>29</v>
      </c>
      <c r="C59" s="46" t="s">
        <v>46</v>
      </c>
      <c r="D59" s="47">
        <v>154</v>
      </c>
      <c r="E59" s="48">
        <v>1</v>
      </c>
      <c r="F59" s="49">
        <v>1</v>
      </c>
      <c r="G59" s="48">
        <v>12.21</v>
      </c>
      <c r="H59" s="49">
        <v>1</v>
      </c>
      <c r="I59" s="48">
        <v>2.96</v>
      </c>
      <c r="J59" s="49">
        <v>17.649999999999999</v>
      </c>
      <c r="K59" s="48">
        <v>0.52</v>
      </c>
      <c r="L59" s="49">
        <v>18.170000000000002</v>
      </c>
      <c r="M59" s="50">
        <f t="shared" si="9"/>
        <v>0.97138139790864042</v>
      </c>
      <c r="N59" s="49">
        <v>8.8000000000000007</v>
      </c>
      <c r="O59" s="48">
        <v>26.97</v>
      </c>
      <c r="P59" s="49">
        <f t="shared" si="10"/>
        <v>11.65783497350492</v>
      </c>
      <c r="Q59" s="51">
        <v>-21844.235000000001</v>
      </c>
      <c r="R59" s="47">
        <v>252126.79399999999</v>
      </c>
      <c r="S59" s="51">
        <v>188921.59400000001</v>
      </c>
      <c r="T59" s="47">
        <v>144730.13699999999</v>
      </c>
      <c r="U59" s="51">
        <v>0</v>
      </c>
      <c r="V59" s="47">
        <v>441048.38799999998</v>
      </c>
      <c r="W59" s="51">
        <v>419204.15299999999</v>
      </c>
      <c r="X59" s="47">
        <f t="shared" si="11"/>
        <v>2863.9505714285715</v>
      </c>
      <c r="Y59" s="51">
        <f t="shared" si="12"/>
        <v>1924.1444870129869</v>
      </c>
      <c r="Z59" s="47">
        <f t="shared" si="13"/>
        <v>1782.2988051948053</v>
      </c>
      <c r="AA59" s="51">
        <f t="shared" si="14"/>
        <v>1637.186974025974</v>
      </c>
      <c r="AB59" s="4"/>
    </row>
    <row r="60" spans="1:28">
      <c r="A60" s="21" t="s">
        <v>245</v>
      </c>
      <c r="B60" s="30" t="s">
        <v>29</v>
      </c>
      <c r="C60" s="24" t="s">
        <v>49</v>
      </c>
      <c r="D60" s="31">
        <v>121</v>
      </c>
      <c r="E60" s="27">
        <v>0.7</v>
      </c>
      <c r="F60" s="32">
        <v>0</v>
      </c>
      <c r="G60" s="27">
        <v>12.2</v>
      </c>
      <c r="H60" s="32">
        <v>1</v>
      </c>
      <c r="I60" s="27">
        <v>1.49</v>
      </c>
      <c r="J60" s="32">
        <v>12.27</v>
      </c>
      <c r="K60" s="27">
        <v>3.12</v>
      </c>
      <c r="L60" s="32">
        <v>15.389999999999999</v>
      </c>
      <c r="M60" s="41">
        <f t="shared" si="9"/>
        <v>0.79727095516569202</v>
      </c>
      <c r="N60" s="32">
        <v>11.85</v>
      </c>
      <c r="O60" s="27">
        <v>27.240000000000002</v>
      </c>
      <c r="P60" s="32">
        <f t="shared" si="10"/>
        <v>9.1666666666666679</v>
      </c>
      <c r="Q60" s="37">
        <v>-19601.215</v>
      </c>
      <c r="R60" s="31">
        <v>239862.80300000001</v>
      </c>
      <c r="S60" s="37">
        <v>162469.052</v>
      </c>
      <c r="T60" s="31">
        <v>118244.59</v>
      </c>
      <c r="U60" s="37">
        <v>0</v>
      </c>
      <c r="V60" s="31">
        <v>402331.85499999998</v>
      </c>
      <c r="W60" s="37">
        <v>382730.64</v>
      </c>
      <c r="X60" s="31">
        <f t="shared" si="11"/>
        <v>3325.0566528925619</v>
      </c>
      <c r="Y60" s="37">
        <f t="shared" si="12"/>
        <v>2347.8286363636366</v>
      </c>
      <c r="Z60" s="31">
        <f t="shared" si="13"/>
        <v>2185.8351239669423</v>
      </c>
      <c r="AA60" s="37">
        <f t="shared" si="14"/>
        <v>1982.3372148760332</v>
      </c>
      <c r="AB60" s="4"/>
    </row>
    <row r="61" spans="1:28">
      <c r="A61" s="44" t="s">
        <v>245</v>
      </c>
      <c r="B61" s="45" t="s">
        <v>91</v>
      </c>
      <c r="C61" s="46" t="s">
        <v>92</v>
      </c>
      <c r="D61" s="47">
        <v>153</v>
      </c>
      <c r="E61" s="48">
        <v>1</v>
      </c>
      <c r="F61" s="49">
        <v>0</v>
      </c>
      <c r="G61" s="48">
        <v>15.49</v>
      </c>
      <c r="H61" s="49">
        <v>2</v>
      </c>
      <c r="I61" s="48">
        <v>0</v>
      </c>
      <c r="J61" s="49">
        <v>13.99</v>
      </c>
      <c r="K61" s="48">
        <v>4.5</v>
      </c>
      <c r="L61" s="49">
        <v>18.490000000000002</v>
      </c>
      <c r="M61" s="50">
        <f t="shared" si="9"/>
        <v>0.75662520281233092</v>
      </c>
      <c r="N61" s="49">
        <v>9.18</v>
      </c>
      <c r="O61" s="48">
        <v>27.67</v>
      </c>
      <c r="P61" s="49">
        <f t="shared" si="10"/>
        <v>8.7478559176672377</v>
      </c>
      <c r="Q61" s="51">
        <v>-20082.813160000002</v>
      </c>
      <c r="R61" s="47">
        <v>166349.81234</v>
      </c>
      <c r="S61" s="51">
        <v>176056.34756000002</v>
      </c>
      <c r="T61" s="51">
        <v>114298.59372</v>
      </c>
      <c r="U61" s="51">
        <v>0</v>
      </c>
      <c r="V61" s="47">
        <v>342406.15990000003</v>
      </c>
      <c r="W61" s="51">
        <v>322323.34674000001</v>
      </c>
      <c r="X61" s="47">
        <f t="shared" si="11"/>
        <v>2237.9487575163403</v>
      </c>
      <c r="Y61" s="51">
        <f t="shared" si="12"/>
        <v>1490.8991253594772</v>
      </c>
      <c r="Z61" s="47">
        <f t="shared" si="13"/>
        <v>1359.638908627451</v>
      </c>
      <c r="AA61" s="51">
        <f t="shared" si="14"/>
        <v>1087.2536754248367</v>
      </c>
      <c r="AB61" s="4"/>
    </row>
    <row r="62" spans="1:28">
      <c r="A62" s="21" t="s">
        <v>245</v>
      </c>
      <c r="B62" s="30" t="s">
        <v>96</v>
      </c>
      <c r="C62" s="24" t="s">
        <v>103</v>
      </c>
      <c r="D62" s="31">
        <v>137</v>
      </c>
      <c r="E62" s="27">
        <v>1</v>
      </c>
      <c r="F62" s="32">
        <v>1</v>
      </c>
      <c r="G62" s="27">
        <v>10.029999999999999</v>
      </c>
      <c r="H62" s="32">
        <v>0</v>
      </c>
      <c r="I62" s="27">
        <v>1</v>
      </c>
      <c r="J62" s="32">
        <v>6.02</v>
      </c>
      <c r="K62" s="27">
        <v>7.01</v>
      </c>
      <c r="L62" s="32">
        <v>13.03</v>
      </c>
      <c r="M62" s="41">
        <f t="shared" si="9"/>
        <v>0.46201074443591711</v>
      </c>
      <c r="N62" s="32">
        <v>6.87</v>
      </c>
      <c r="O62" s="27">
        <v>19.899999999999999</v>
      </c>
      <c r="P62" s="32">
        <f t="shared" si="10"/>
        <v>13.659022931206382</v>
      </c>
      <c r="Q62" s="37">
        <v>-6362.91</v>
      </c>
      <c r="R62" s="31">
        <v>117893.167</v>
      </c>
      <c r="S62" s="37">
        <v>58918.192000000003</v>
      </c>
      <c r="T62" s="31">
        <v>0</v>
      </c>
      <c r="U62" s="37">
        <v>0</v>
      </c>
      <c r="V62" s="31">
        <v>176811.359</v>
      </c>
      <c r="W62" s="37">
        <v>170448.44899999999</v>
      </c>
      <c r="X62" s="31">
        <f t="shared" si="11"/>
        <v>1290.5938613138685</v>
      </c>
      <c r="Y62" s="37">
        <f t="shared" si="12"/>
        <v>1290.5938613138685</v>
      </c>
      <c r="Z62" s="31">
        <f t="shared" si="13"/>
        <v>1244.1492627737225</v>
      </c>
      <c r="AA62" s="37">
        <f t="shared" si="14"/>
        <v>860.53406569343065</v>
      </c>
      <c r="AB62" s="4"/>
    </row>
    <row r="63" spans="1:28">
      <c r="A63" s="44" t="s">
        <v>245</v>
      </c>
      <c r="B63" s="45" t="s">
        <v>106</v>
      </c>
      <c r="C63" s="46" t="s">
        <v>107</v>
      </c>
      <c r="D63" s="47">
        <v>162</v>
      </c>
      <c r="E63" s="48">
        <v>1</v>
      </c>
      <c r="F63" s="49">
        <v>1.1000000000000001</v>
      </c>
      <c r="G63" s="48">
        <v>19.18</v>
      </c>
      <c r="H63" s="49">
        <v>4.3099999999999996</v>
      </c>
      <c r="I63" s="48">
        <v>1.65</v>
      </c>
      <c r="J63" s="49">
        <v>15.18</v>
      </c>
      <c r="K63" s="48">
        <v>12.06</v>
      </c>
      <c r="L63" s="49">
        <v>27.24</v>
      </c>
      <c r="M63" s="50">
        <f t="shared" si="9"/>
        <v>0.55726872246696035</v>
      </c>
      <c r="N63" s="49">
        <v>12.66</v>
      </c>
      <c r="O63" s="48">
        <v>39.900000000000006</v>
      </c>
      <c r="P63" s="49">
        <f t="shared" si="10"/>
        <v>6.8965517241379315</v>
      </c>
      <c r="Q63" s="51">
        <v>-13916.831</v>
      </c>
      <c r="R63" s="47">
        <v>314544.679</v>
      </c>
      <c r="S63" s="51">
        <v>120201.41899999999</v>
      </c>
      <c r="T63" s="47">
        <v>25332.504000000001</v>
      </c>
      <c r="U63" s="51">
        <v>0</v>
      </c>
      <c r="V63" s="47">
        <v>434746.098</v>
      </c>
      <c r="W63" s="51">
        <v>420829.26699999999</v>
      </c>
      <c r="X63" s="47">
        <f t="shared" si="11"/>
        <v>2683.617888888889</v>
      </c>
      <c r="Y63" s="51">
        <f t="shared" si="12"/>
        <v>2527.2444074074074</v>
      </c>
      <c r="Z63" s="47">
        <f t="shared" si="13"/>
        <v>2441.3380432098766</v>
      </c>
      <c r="AA63" s="51">
        <f t="shared" si="14"/>
        <v>1941.6338209876544</v>
      </c>
      <c r="AB63" s="4"/>
    </row>
    <row r="64" spans="1:28">
      <c r="A64" s="21" t="s">
        <v>245</v>
      </c>
      <c r="B64" s="30" t="s">
        <v>115</v>
      </c>
      <c r="C64" s="24" t="s">
        <v>116</v>
      </c>
      <c r="D64" s="31">
        <v>173</v>
      </c>
      <c r="E64" s="27">
        <v>1</v>
      </c>
      <c r="F64" s="32">
        <v>1</v>
      </c>
      <c r="G64" s="27">
        <v>22.14</v>
      </c>
      <c r="H64" s="32">
        <v>1.5</v>
      </c>
      <c r="I64" s="27">
        <v>1</v>
      </c>
      <c r="J64" s="32">
        <v>25.64</v>
      </c>
      <c r="K64" s="27">
        <v>1</v>
      </c>
      <c r="L64" s="32">
        <v>26.64</v>
      </c>
      <c r="M64" s="41">
        <f t="shared" si="9"/>
        <v>0.96246246246246248</v>
      </c>
      <c r="N64" s="32">
        <v>18.7</v>
      </c>
      <c r="O64" s="27">
        <v>45.34</v>
      </c>
      <c r="P64" s="32">
        <f t="shared" si="10"/>
        <v>7.3181049069373945</v>
      </c>
      <c r="Q64" s="37">
        <v>-2298.241</v>
      </c>
      <c r="R64" s="31">
        <v>353132.967</v>
      </c>
      <c r="S64" s="37">
        <v>175959.42600000001</v>
      </c>
      <c r="T64" s="31">
        <v>50228.964</v>
      </c>
      <c r="U64" s="37">
        <v>82178.290999999997</v>
      </c>
      <c r="V64" s="31">
        <v>529092.39300000004</v>
      </c>
      <c r="W64" s="37">
        <v>526794.152</v>
      </c>
      <c r="X64" s="31">
        <f t="shared" si="11"/>
        <v>3058.3375317919076</v>
      </c>
      <c r="Y64" s="37">
        <f t="shared" si="12"/>
        <v>2292.9776763005784</v>
      </c>
      <c r="Z64" s="31">
        <f t="shared" si="13"/>
        <v>2279.6930462427745</v>
      </c>
      <c r="AA64" s="37">
        <f t="shared" si="14"/>
        <v>2041.2310231213874</v>
      </c>
      <c r="AB64" s="4"/>
    </row>
    <row r="65" spans="1:28">
      <c r="A65" s="44" t="s">
        <v>245</v>
      </c>
      <c r="B65" s="45" t="s">
        <v>120</v>
      </c>
      <c r="C65" s="46" t="s">
        <v>121</v>
      </c>
      <c r="D65" s="47">
        <v>150</v>
      </c>
      <c r="E65" s="48">
        <v>1</v>
      </c>
      <c r="F65" s="49">
        <v>0</v>
      </c>
      <c r="G65" s="48">
        <v>14.73</v>
      </c>
      <c r="H65" s="49">
        <v>5.08</v>
      </c>
      <c r="I65" s="48">
        <v>0</v>
      </c>
      <c r="J65" s="49">
        <v>19.059999999999999</v>
      </c>
      <c r="K65" s="48">
        <v>1.75</v>
      </c>
      <c r="L65" s="49">
        <v>20.810000000000002</v>
      </c>
      <c r="M65" s="50">
        <f t="shared" si="9"/>
        <v>0.91590581451225361</v>
      </c>
      <c r="N65" s="49">
        <v>12.16</v>
      </c>
      <c r="O65" s="48">
        <v>32.97</v>
      </c>
      <c r="P65" s="49">
        <f t="shared" si="10"/>
        <v>7.5719333669863698</v>
      </c>
      <c r="Q65" s="51">
        <v>-33365.966</v>
      </c>
      <c r="R65" s="47">
        <v>275963.74599999998</v>
      </c>
      <c r="S65" s="51">
        <v>58712.021999999997</v>
      </c>
      <c r="T65" s="47">
        <v>22060.056</v>
      </c>
      <c r="U65" s="51">
        <v>0</v>
      </c>
      <c r="V65" s="47">
        <v>334675.76799999998</v>
      </c>
      <c r="W65" s="51">
        <v>301309.80200000003</v>
      </c>
      <c r="X65" s="47">
        <f t="shared" si="11"/>
        <v>2231.1717866666663</v>
      </c>
      <c r="Y65" s="51">
        <f t="shared" si="12"/>
        <v>2084.1047466666669</v>
      </c>
      <c r="Z65" s="47">
        <f t="shared" si="13"/>
        <v>1861.6649733333336</v>
      </c>
      <c r="AA65" s="51">
        <f t="shared" si="14"/>
        <v>1839.7583066666666</v>
      </c>
      <c r="AB65" s="4"/>
    </row>
    <row r="66" spans="1:28">
      <c r="A66" s="21" t="s">
        <v>245</v>
      </c>
      <c r="B66" s="30" t="s">
        <v>128</v>
      </c>
      <c r="C66" s="24" t="s">
        <v>129</v>
      </c>
      <c r="D66" s="31">
        <v>131</v>
      </c>
      <c r="E66" s="27">
        <v>1</v>
      </c>
      <c r="F66" s="32">
        <v>1</v>
      </c>
      <c r="G66" s="27">
        <v>15.4</v>
      </c>
      <c r="H66" s="32">
        <v>0</v>
      </c>
      <c r="I66" s="27">
        <v>0</v>
      </c>
      <c r="J66" s="32">
        <v>14.88</v>
      </c>
      <c r="K66" s="27">
        <v>2.52</v>
      </c>
      <c r="L66" s="32">
        <v>17.399999999999999</v>
      </c>
      <c r="M66" s="41">
        <f t="shared" si="9"/>
        <v>0.8551724137931036</v>
      </c>
      <c r="N66" s="32">
        <v>8.75</v>
      </c>
      <c r="O66" s="27">
        <v>26.150000000000002</v>
      </c>
      <c r="P66" s="32">
        <f t="shared" si="10"/>
        <v>8.5064935064935057</v>
      </c>
      <c r="Q66" s="37">
        <v>-10696.584999999999</v>
      </c>
      <c r="R66" s="31">
        <v>215691.36600000001</v>
      </c>
      <c r="S66" s="37">
        <v>78165.354000000007</v>
      </c>
      <c r="T66" s="31">
        <v>26631.815999999999</v>
      </c>
      <c r="U66" s="37">
        <v>0</v>
      </c>
      <c r="V66" s="31">
        <v>293856.71999999997</v>
      </c>
      <c r="W66" s="37">
        <v>283160.13500000001</v>
      </c>
      <c r="X66" s="31">
        <f t="shared" si="11"/>
        <v>2243.1810687022898</v>
      </c>
      <c r="Y66" s="37">
        <f t="shared" si="12"/>
        <v>2039.8847633587784</v>
      </c>
      <c r="Z66" s="31">
        <f t="shared" si="13"/>
        <v>1958.2314427480917</v>
      </c>
      <c r="AA66" s="37">
        <f t="shared" si="14"/>
        <v>1646.4989770992368</v>
      </c>
      <c r="AB66" s="4"/>
    </row>
    <row r="67" spans="1:28">
      <c r="A67" s="44" t="s">
        <v>245</v>
      </c>
      <c r="B67" s="45" t="s">
        <v>148</v>
      </c>
      <c r="C67" s="46" t="s">
        <v>151</v>
      </c>
      <c r="D67" s="47">
        <v>103</v>
      </c>
      <c r="E67" s="48">
        <v>1</v>
      </c>
      <c r="F67" s="49">
        <v>1</v>
      </c>
      <c r="G67" s="48">
        <v>12.51</v>
      </c>
      <c r="H67" s="49">
        <v>0.49</v>
      </c>
      <c r="I67" s="48">
        <v>0</v>
      </c>
      <c r="J67" s="49">
        <v>14.4</v>
      </c>
      <c r="K67" s="48">
        <v>0.6</v>
      </c>
      <c r="L67" s="49">
        <v>15</v>
      </c>
      <c r="M67" s="50">
        <f t="shared" si="9"/>
        <v>0.96000000000000008</v>
      </c>
      <c r="N67" s="49">
        <v>13.42</v>
      </c>
      <c r="O67" s="48">
        <v>28.42</v>
      </c>
      <c r="P67" s="49">
        <f t="shared" si="10"/>
        <v>7.9230769230769234</v>
      </c>
      <c r="Q67" s="51">
        <v>-83092.98</v>
      </c>
      <c r="R67" s="47">
        <v>226524.35</v>
      </c>
      <c r="S67" s="51">
        <v>122386.795</v>
      </c>
      <c r="T67" s="47">
        <v>43936.555999999997</v>
      </c>
      <c r="U67" s="51">
        <v>42098.406999999999</v>
      </c>
      <c r="V67" s="47">
        <v>348911.14500000002</v>
      </c>
      <c r="W67" s="51">
        <v>265818.16499999998</v>
      </c>
      <c r="X67" s="47">
        <f t="shared" si="11"/>
        <v>3387.4868446601945</v>
      </c>
      <c r="Y67" s="51">
        <f t="shared" si="12"/>
        <v>2552.1959417475732</v>
      </c>
      <c r="Z67" s="47">
        <f t="shared" si="13"/>
        <v>1745.4679805825242</v>
      </c>
      <c r="AA67" s="51">
        <f t="shared" si="14"/>
        <v>2199.2655339805824</v>
      </c>
      <c r="AB67" s="4"/>
    </row>
    <row r="68" spans="1:28">
      <c r="A68" s="21" t="s">
        <v>245</v>
      </c>
      <c r="B68" s="30" t="s">
        <v>152</v>
      </c>
      <c r="C68" s="24" t="s">
        <v>153</v>
      </c>
      <c r="D68" s="31">
        <v>166</v>
      </c>
      <c r="E68" s="27">
        <v>1</v>
      </c>
      <c r="F68" s="32">
        <v>1</v>
      </c>
      <c r="G68" s="27">
        <v>17.11</v>
      </c>
      <c r="H68" s="32">
        <v>0</v>
      </c>
      <c r="I68" s="27">
        <v>1</v>
      </c>
      <c r="J68" s="32">
        <v>16.53</v>
      </c>
      <c r="K68" s="27">
        <v>3.58</v>
      </c>
      <c r="L68" s="32">
        <v>20.11</v>
      </c>
      <c r="M68" s="41">
        <f t="shared" si="9"/>
        <v>0.82197911486822484</v>
      </c>
      <c r="N68" s="32">
        <v>9.77</v>
      </c>
      <c r="O68" s="27">
        <v>29.88</v>
      </c>
      <c r="P68" s="32">
        <f t="shared" si="10"/>
        <v>9.7019286966686149</v>
      </c>
      <c r="Q68" s="37">
        <v>-48026.870999999999</v>
      </c>
      <c r="R68" s="31">
        <v>286399.70600000001</v>
      </c>
      <c r="S68" s="37">
        <v>172864.39300000001</v>
      </c>
      <c r="T68" s="31">
        <v>31976.16</v>
      </c>
      <c r="U68" s="37">
        <v>51098.599000000002</v>
      </c>
      <c r="V68" s="31">
        <v>459264.09899999999</v>
      </c>
      <c r="W68" s="37">
        <v>411237.228</v>
      </c>
      <c r="X68" s="31">
        <f t="shared" si="11"/>
        <v>2766.6511987951808</v>
      </c>
      <c r="Y68" s="37">
        <f t="shared" si="12"/>
        <v>2266.2008433734936</v>
      </c>
      <c r="Z68" s="31">
        <f t="shared" si="13"/>
        <v>1976.8823433734938</v>
      </c>
      <c r="AA68" s="37">
        <f t="shared" si="14"/>
        <v>1725.2994337349398</v>
      </c>
      <c r="AB68" s="4"/>
    </row>
    <row r="69" spans="1:28">
      <c r="A69" s="44" t="s">
        <v>245</v>
      </c>
      <c r="B69" s="45" t="s">
        <v>154</v>
      </c>
      <c r="C69" s="46" t="s">
        <v>155</v>
      </c>
      <c r="D69" s="47">
        <v>138</v>
      </c>
      <c r="E69" s="48">
        <v>1</v>
      </c>
      <c r="F69" s="49">
        <v>1</v>
      </c>
      <c r="G69" s="48">
        <v>15.69</v>
      </c>
      <c r="H69" s="49">
        <v>2</v>
      </c>
      <c r="I69" s="48">
        <v>0</v>
      </c>
      <c r="J69" s="49">
        <v>18.989999999999998</v>
      </c>
      <c r="K69" s="48">
        <v>0.7</v>
      </c>
      <c r="L69" s="49">
        <v>19.689999999999998</v>
      </c>
      <c r="M69" s="50">
        <f t="shared" si="9"/>
        <v>0.9644489588623667</v>
      </c>
      <c r="N69" s="49">
        <v>9.11</v>
      </c>
      <c r="O69" s="48">
        <v>28.799999999999997</v>
      </c>
      <c r="P69" s="49">
        <f t="shared" si="10"/>
        <v>7.801017524024874</v>
      </c>
      <c r="Q69" s="51">
        <v>-16268.992</v>
      </c>
      <c r="R69" s="47">
        <v>220296.951</v>
      </c>
      <c r="S69" s="51">
        <v>92262.28</v>
      </c>
      <c r="T69" s="47">
        <v>45811.311999999998</v>
      </c>
      <c r="U69" s="51">
        <v>8519.2690000000002</v>
      </c>
      <c r="V69" s="47">
        <v>312559.23100000003</v>
      </c>
      <c r="W69" s="51">
        <v>296290.239</v>
      </c>
      <c r="X69" s="47">
        <f t="shared" si="11"/>
        <v>2264.9219637681163</v>
      </c>
      <c r="Y69" s="51">
        <f t="shared" si="12"/>
        <v>1871.2221014492754</v>
      </c>
      <c r="Z69" s="47">
        <f t="shared" si="13"/>
        <v>1753.3308550724637</v>
      </c>
      <c r="AA69" s="51">
        <f t="shared" si="14"/>
        <v>1596.3547173913043</v>
      </c>
      <c r="AB69" s="4"/>
    </row>
    <row r="70" spans="1:28">
      <c r="A70" s="21" t="s">
        <v>245</v>
      </c>
      <c r="B70" s="30" t="s">
        <v>160</v>
      </c>
      <c r="C70" s="24" t="s">
        <v>166</v>
      </c>
      <c r="D70" s="31">
        <v>199</v>
      </c>
      <c r="E70" s="27">
        <v>1</v>
      </c>
      <c r="F70" s="32">
        <v>1</v>
      </c>
      <c r="G70" s="27">
        <v>16.899999999999999</v>
      </c>
      <c r="H70" s="32">
        <v>1</v>
      </c>
      <c r="I70" s="27">
        <v>2.4300000000000002</v>
      </c>
      <c r="J70" s="32">
        <v>22.33</v>
      </c>
      <c r="K70" s="27">
        <v>0</v>
      </c>
      <c r="L70" s="32">
        <v>22.33</v>
      </c>
      <c r="M70" s="41">
        <f t="shared" si="9"/>
        <v>1</v>
      </c>
      <c r="N70" s="32">
        <v>16.55</v>
      </c>
      <c r="O70" s="27">
        <v>38.879999999999995</v>
      </c>
      <c r="P70" s="32">
        <f t="shared" si="10"/>
        <v>11.117318435754191</v>
      </c>
      <c r="Q70" s="37">
        <v>-26084.937999999998</v>
      </c>
      <c r="R70" s="31">
        <v>306286.277</v>
      </c>
      <c r="S70" s="37">
        <v>113432.425</v>
      </c>
      <c r="T70" s="31">
        <v>73406.771999999997</v>
      </c>
      <c r="U70" s="37">
        <v>0</v>
      </c>
      <c r="V70" s="31">
        <v>419718.70199999999</v>
      </c>
      <c r="W70" s="37">
        <v>393633.76400000002</v>
      </c>
      <c r="X70" s="31">
        <f t="shared" si="11"/>
        <v>2109.1392060301505</v>
      </c>
      <c r="Y70" s="37">
        <f t="shared" si="12"/>
        <v>1740.2609547738693</v>
      </c>
      <c r="Z70" s="31">
        <f t="shared" si="13"/>
        <v>1609.1808643216082</v>
      </c>
      <c r="AA70" s="37">
        <f t="shared" si="14"/>
        <v>1539.1270201005025</v>
      </c>
      <c r="AB70" s="4"/>
    </row>
    <row r="71" spans="1:28">
      <c r="A71" s="44" t="s">
        <v>245</v>
      </c>
      <c r="B71" s="45" t="s">
        <v>172</v>
      </c>
      <c r="C71" s="46" t="s">
        <v>173</v>
      </c>
      <c r="D71" s="47">
        <v>200</v>
      </c>
      <c r="E71" s="48">
        <v>1</v>
      </c>
      <c r="F71" s="49">
        <v>0</v>
      </c>
      <c r="G71" s="48">
        <v>23.5</v>
      </c>
      <c r="H71" s="49">
        <v>1</v>
      </c>
      <c r="I71" s="48">
        <v>1.75</v>
      </c>
      <c r="J71" s="49">
        <v>20.86</v>
      </c>
      <c r="K71" s="48">
        <v>6.39</v>
      </c>
      <c r="L71" s="49">
        <v>27.25</v>
      </c>
      <c r="M71" s="50">
        <f t="shared" si="9"/>
        <v>0.76550458715596326</v>
      </c>
      <c r="N71" s="49">
        <v>19.96</v>
      </c>
      <c r="O71" s="48">
        <v>47.21</v>
      </c>
      <c r="P71" s="49">
        <f t="shared" si="10"/>
        <v>8.1632653061224492</v>
      </c>
      <c r="Q71" s="51">
        <v>-22726.848999999998</v>
      </c>
      <c r="R71" s="47">
        <v>346979.56699999998</v>
      </c>
      <c r="S71" s="51">
        <v>179492.122</v>
      </c>
      <c r="T71" s="47">
        <v>104622</v>
      </c>
      <c r="U71" s="51">
        <v>13220.825000000001</v>
      </c>
      <c r="V71" s="47">
        <v>526471.68900000001</v>
      </c>
      <c r="W71" s="51">
        <v>503744.84</v>
      </c>
      <c r="X71" s="47">
        <f t="shared" si="11"/>
        <v>2632.3584449999998</v>
      </c>
      <c r="Y71" s="51">
        <f t="shared" si="12"/>
        <v>2043.1443200000001</v>
      </c>
      <c r="Z71" s="47">
        <f t="shared" si="13"/>
        <v>1929.5100750000001</v>
      </c>
      <c r="AA71" s="51">
        <f t="shared" si="14"/>
        <v>1734.897835</v>
      </c>
      <c r="AB71" s="4"/>
    </row>
    <row r="72" spans="1:28">
      <c r="A72" s="21" t="s">
        <v>245</v>
      </c>
      <c r="B72" s="30" t="s">
        <v>177</v>
      </c>
      <c r="C72" s="24" t="s">
        <v>178</v>
      </c>
      <c r="D72" s="31">
        <v>158</v>
      </c>
      <c r="E72" s="27">
        <v>0.8</v>
      </c>
      <c r="F72" s="32">
        <v>1</v>
      </c>
      <c r="G72" s="27">
        <v>19.920000000000002</v>
      </c>
      <c r="H72" s="32">
        <v>0</v>
      </c>
      <c r="I72" s="27">
        <v>0</v>
      </c>
      <c r="J72" s="32">
        <v>21.72</v>
      </c>
      <c r="K72" s="27">
        <v>0</v>
      </c>
      <c r="L72" s="32">
        <v>21.720000000000002</v>
      </c>
      <c r="M72" s="41">
        <f t="shared" ref="M72:M103" si="17">+J72/L72</f>
        <v>0.99999999999999989</v>
      </c>
      <c r="N72" s="32">
        <v>10.54</v>
      </c>
      <c r="O72" s="27">
        <v>32.26</v>
      </c>
      <c r="P72" s="32">
        <f t="shared" ref="P72:P103" si="18">+D72/(G72+H72)</f>
        <v>7.9317269076305212</v>
      </c>
      <c r="Q72" s="37">
        <v>-24071.433000000001</v>
      </c>
      <c r="R72" s="31">
        <v>252067.875</v>
      </c>
      <c r="S72" s="37">
        <v>142284.008</v>
      </c>
      <c r="T72" s="31">
        <v>39552.644</v>
      </c>
      <c r="U72" s="37">
        <v>38520.991999999998</v>
      </c>
      <c r="V72" s="31">
        <v>394351.88299999997</v>
      </c>
      <c r="W72" s="37">
        <v>370280.45</v>
      </c>
      <c r="X72" s="31">
        <f t="shared" ref="X72:X103" si="19">+V72/D72</f>
        <v>2495.8979936708861</v>
      </c>
      <c r="Y72" s="37">
        <f t="shared" ref="Y72:Y103" si="20">+(V72-(U72+T72))/D72</f>
        <v>2001.7610569620251</v>
      </c>
      <c r="Z72" s="31">
        <f t="shared" ref="Z72:Z103" si="21">+(W72-(U72+T72))/D72</f>
        <v>1849.4102151898735</v>
      </c>
      <c r="AA72" s="37">
        <f t="shared" ref="AA72:AA103" si="22">+R72/D72</f>
        <v>1595.3662974683543</v>
      </c>
      <c r="AB72" s="4"/>
    </row>
    <row r="73" spans="1:28">
      <c r="A73" s="44" t="s">
        <v>245</v>
      </c>
      <c r="B73" s="45" t="s">
        <v>194</v>
      </c>
      <c r="C73" s="46" t="s">
        <v>196</v>
      </c>
      <c r="D73" s="47">
        <v>151</v>
      </c>
      <c r="E73" s="48">
        <v>1</v>
      </c>
      <c r="F73" s="49">
        <v>1</v>
      </c>
      <c r="G73" s="48">
        <v>15.64</v>
      </c>
      <c r="H73" s="49">
        <v>0</v>
      </c>
      <c r="I73" s="48">
        <v>1</v>
      </c>
      <c r="J73" s="49">
        <v>15.69</v>
      </c>
      <c r="K73" s="48">
        <v>2.95</v>
      </c>
      <c r="L73" s="49">
        <v>18.64</v>
      </c>
      <c r="M73" s="50">
        <f t="shared" si="17"/>
        <v>0.84173819742489264</v>
      </c>
      <c r="N73" s="49">
        <v>12.63</v>
      </c>
      <c r="O73" s="48">
        <v>31.270000000000003</v>
      </c>
      <c r="P73" s="49">
        <f t="shared" si="18"/>
        <v>9.6547314578005103</v>
      </c>
      <c r="Q73" s="51">
        <v>-13914.897000000001</v>
      </c>
      <c r="R73" s="47">
        <v>253128.70499999999</v>
      </c>
      <c r="S73" s="51">
        <v>126473.447</v>
      </c>
      <c r="T73" s="47">
        <v>83882.748000000007</v>
      </c>
      <c r="U73" s="51">
        <v>0</v>
      </c>
      <c r="V73" s="47">
        <v>379602.152</v>
      </c>
      <c r="W73" s="51">
        <v>365687.255</v>
      </c>
      <c r="X73" s="47">
        <f t="shared" si="19"/>
        <v>2513.9215364238412</v>
      </c>
      <c r="Y73" s="51">
        <f t="shared" si="20"/>
        <v>1958.4066490066223</v>
      </c>
      <c r="Z73" s="47">
        <f t="shared" si="21"/>
        <v>1866.2550132450331</v>
      </c>
      <c r="AA73" s="51">
        <f t="shared" si="22"/>
        <v>1676.3490397350993</v>
      </c>
      <c r="AB73" s="4"/>
    </row>
    <row r="74" spans="1:28">
      <c r="A74" s="21" t="s">
        <v>245</v>
      </c>
      <c r="B74" s="30" t="s">
        <v>214</v>
      </c>
      <c r="C74" s="24" t="s">
        <v>215</v>
      </c>
      <c r="D74" s="31">
        <v>136</v>
      </c>
      <c r="E74" s="27">
        <v>1</v>
      </c>
      <c r="F74" s="32">
        <v>1</v>
      </c>
      <c r="G74" s="27">
        <v>17.16</v>
      </c>
      <c r="H74" s="32">
        <v>2</v>
      </c>
      <c r="I74" s="27">
        <v>1</v>
      </c>
      <c r="J74" s="32">
        <v>17.36</v>
      </c>
      <c r="K74" s="27">
        <v>4.8</v>
      </c>
      <c r="L74" s="32">
        <v>22.16</v>
      </c>
      <c r="M74" s="41">
        <f t="shared" si="17"/>
        <v>0.78339350180505407</v>
      </c>
      <c r="N74" s="32">
        <v>15.82</v>
      </c>
      <c r="O74" s="27">
        <v>37.980000000000004</v>
      </c>
      <c r="P74" s="32">
        <f t="shared" si="18"/>
        <v>7.0981210855949897</v>
      </c>
      <c r="Q74" s="37">
        <v>-16028.924999999999</v>
      </c>
      <c r="R74" s="31">
        <v>363906.39500000002</v>
      </c>
      <c r="S74" s="37">
        <v>167647.30799999999</v>
      </c>
      <c r="T74" s="31">
        <v>74382.316000000006</v>
      </c>
      <c r="U74" s="37">
        <v>10001.851000000001</v>
      </c>
      <c r="V74" s="31">
        <v>531553.70299999998</v>
      </c>
      <c r="W74" s="37">
        <v>515524.77799999999</v>
      </c>
      <c r="X74" s="31">
        <f t="shared" si="19"/>
        <v>3908.4831102941175</v>
      </c>
      <c r="Y74" s="37">
        <f t="shared" si="20"/>
        <v>3288.0112941176467</v>
      </c>
      <c r="Z74" s="31">
        <f t="shared" si="21"/>
        <v>3170.1515514705879</v>
      </c>
      <c r="AA74" s="37">
        <f t="shared" si="22"/>
        <v>2675.7823161764709</v>
      </c>
      <c r="AB74" s="4"/>
    </row>
    <row r="75" spans="1:28">
      <c r="A75" s="44" t="s">
        <v>245</v>
      </c>
      <c r="B75" s="45" t="s">
        <v>224</v>
      </c>
      <c r="C75" s="46" t="s">
        <v>225</v>
      </c>
      <c r="D75" s="47">
        <v>126</v>
      </c>
      <c r="E75" s="48">
        <v>1</v>
      </c>
      <c r="F75" s="49">
        <v>1</v>
      </c>
      <c r="G75" s="48">
        <v>13.2</v>
      </c>
      <c r="H75" s="49">
        <v>1</v>
      </c>
      <c r="I75" s="48">
        <v>0</v>
      </c>
      <c r="J75" s="49">
        <v>14.68</v>
      </c>
      <c r="K75" s="48">
        <v>1.52</v>
      </c>
      <c r="L75" s="49">
        <v>16.2</v>
      </c>
      <c r="M75" s="50">
        <f t="shared" si="17"/>
        <v>0.90617283950617289</v>
      </c>
      <c r="N75" s="49">
        <v>12.91</v>
      </c>
      <c r="O75" s="48">
        <v>29.11</v>
      </c>
      <c r="P75" s="49">
        <f t="shared" si="18"/>
        <v>8.873239436619718</v>
      </c>
      <c r="Q75" s="51">
        <v>-26013.845000000001</v>
      </c>
      <c r="R75" s="47">
        <v>214174.03899999999</v>
      </c>
      <c r="S75" s="51">
        <v>100715.515</v>
      </c>
      <c r="T75" s="47">
        <v>38727.866000000002</v>
      </c>
      <c r="U75" s="51">
        <v>0</v>
      </c>
      <c r="V75" s="47">
        <v>314889.554</v>
      </c>
      <c r="W75" s="51">
        <v>288875.70899999997</v>
      </c>
      <c r="X75" s="47">
        <f t="shared" si="19"/>
        <v>2499.1234444444444</v>
      </c>
      <c r="Y75" s="51">
        <f t="shared" si="20"/>
        <v>2191.7594285714285</v>
      </c>
      <c r="Z75" s="47">
        <f t="shared" si="21"/>
        <v>1985.3003412698411</v>
      </c>
      <c r="AA75" s="51">
        <f t="shared" si="22"/>
        <v>1699.7939603174602</v>
      </c>
      <c r="AB75" s="4"/>
    </row>
    <row r="76" spans="1:28">
      <c r="A76" s="21" t="s">
        <v>245</v>
      </c>
      <c r="B76" s="30" t="s">
        <v>240</v>
      </c>
      <c r="C76" s="24" t="s">
        <v>241</v>
      </c>
      <c r="D76" s="31">
        <v>103</v>
      </c>
      <c r="E76" s="27">
        <v>1</v>
      </c>
      <c r="F76" s="32">
        <v>0</v>
      </c>
      <c r="G76" s="27">
        <v>12.72</v>
      </c>
      <c r="H76" s="32">
        <v>0.8</v>
      </c>
      <c r="I76" s="27">
        <v>0.5</v>
      </c>
      <c r="J76" s="32">
        <v>7.67</v>
      </c>
      <c r="K76" s="27">
        <v>7.35</v>
      </c>
      <c r="L76" s="32">
        <v>15.020000000000001</v>
      </c>
      <c r="M76" s="41">
        <f t="shared" si="17"/>
        <v>0.51065246338215708</v>
      </c>
      <c r="N76" s="32">
        <v>0</v>
      </c>
      <c r="O76" s="27">
        <v>15.02</v>
      </c>
      <c r="P76" s="32">
        <f t="shared" si="18"/>
        <v>7.618343195266271</v>
      </c>
      <c r="Q76" s="37">
        <v>-23146.531999999999</v>
      </c>
      <c r="R76" s="31">
        <v>204308.44200000001</v>
      </c>
      <c r="S76" s="37">
        <v>108025.50900000001</v>
      </c>
      <c r="T76" s="31">
        <v>36419.917000000001</v>
      </c>
      <c r="U76" s="37">
        <v>36471.406000000003</v>
      </c>
      <c r="V76" s="31">
        <v>312333.951</v>
      </c>
      <c r="W76" s="37">
        <v>289187.41899999999</v>
      </c>
      <c r="X76" s="31">
        <f t="shared" si="19"/>
        <v>3032.3684563106794</v>
      </c>
      <c r="Y76" s="37">
        <f t="shared" si="20"/>
        <v>2324.6857087378639</v>
      </c>
      <c r="Z76" s="31">
        <f t="shared" si="21"/>
        <v>2099.9620970873784</v>
      </c>
      <c r="AA76" s="37">
        <f t="shared" si="22"/>
        <v>1983.5771067961166</v>
      </c>
      <c r="AB76" s="4"/>
    </row>
    <row r="77" spans="1:28" s="13" customFormat="1">
      <c r="A77" s="17" t="s">
        <v>245</v>
      </c>
      <c r="B77" s="52" t="s">
        <v>261</v>
      </c>
      <c r="C77" s="83"/>
      <c r="D77" s="59">
        <f>SUM(D57:D76)</f>
        <v>3026</v>
      </c>
      <c r="E77" s="60">
        <f>SUM(E57:E76)</f>
        <v>19.25</v>
      </c>
      <c r="F77" s="61">
        <f t="shared" ref="F77:L77" si="23">SUM(F57:F76)</f>
        <v>15.1</v>
      </c>
      <c r="G77" s="60">
        <f t="shared" si="23"/>
        <v>320.02000000000004</v>
      </c>
      <c r="H77" s="61">
        <f t="shared" si="23"/>
        <v>28.229999999999997</v>
      </c>
      <c r="I77" s="60">
        <f t="shared" si="23"/>
        <v>17.8</v>
      </c>
      <c r="J77" s="61">
        <f t="shared" si="23"/>
        <v>337.41</v>
      </c>
      <c r="K77" s="60">
        <f t="shared" si="23"/>
        <v>62.990000000000009</v>
      </c>
      <c r="L77" s="61">
        <f t="shared" si="23"/>
        <v>400.4</v>
      </c>
      <c r="M77" s="62">
        <f t="shared" si="17"/>
        <v>0.84268231768231783</v>
      </c>
      <c r="N77" s="61">
        <f>SUM(N57:N76)</f>
        <v>227.89000000000001</v>
      </c>
      <c r="O77" s="60">
        <f>SUM(O57:O76)</f>
        <v>628.29</v>
      </c>
      <c r="P77" s="61">
        <f t="shared" si="18"/>
        <v>8.6891600861450087</v>
      </c>
      <c r="Q77" s="63">
        <f>SUM(Q57:Q76)</f>
        <v>-471665.03716000007</v>
      </c>
      <c r="R77" s="59">
        <f t="shared" ref="R77:W77" si="24">SUM(R57:R76)</f>
        <v>5089818.8503400004</v>
      </c>
      <c r="S77" s="63">
        <f t="shared" si="24"/>
        <v>2617698.5495600007</v>
      </c>
      <c r="T77" s="59">
        <f t="shared" si="24"/>
        <v>1256338.1367199998</v>
      </c>
      <c r="U77" s="63">
        <f t="shared" si="24"/>
        <v>282109.64</v>
      </c>
      <c r="V77" s="59">
        <f t="shared" si="24"/>
        <v>7707517.3998999996</v>
      </c>
      <c r="W77" s="63">
        <f t="shared" si="24"/>
        <v>7235852.3627399998</v>
      </c>
      <c r="X77" s="59">
        <f t="shared" si="19"/>
        <v>2547.0976205882353</v>
      </c>
      <c r="Y77" s="63">
        <f t="shared" si="20"/>
        <v>2038.6879124851289</v>
      </c>
      <c r="Z77" s="59">
        <f t="shared" si="21"/>
        <v>1882.8171136880371</v>
      </c>
      <c r="AA77" s="63">
        <f t="shared" si="22"/>
        <v>1682.0287013681429</v>
      </c>
      <c r="AB77" s="14"/>
    </row>
    <row r="78" spans="1:28">
      <c r="A78" s="84" t="s">
        <v>246</v>
      </c>
      <c r="B78" s="85" t="s">
        <v>29</v>
      </c>
      <c r="C78" s="86" t="s">
        <v>35</v>
      </c>
      <c r="D78" s="87">
        <v>299</v>
      </c>
      <c r="E78" s="88">
        <v>0.5</v>
      </c>
      <c r="F78" s="89">
        <v>1</v>
      </c>
      <c r="G78" s="88">
        <v>29.43</v>
      </c>
      <c r="H78" s="89">
        <v>2</v>
      </c>
      <c r="I78" s="88">
        <v>2.81</v>
      </c>
      <c r="J78" s="89">
        <v>32.94</v>
      </c>
      <c r="K78" s="88">
        <v>2.8</v>
      </c>
      <c r="L78" s="89">
        <v>35.74</v>
      </c>
      <c r="M78" s="90">
        <f t="shared" si="17"/>
        <v>0.92165640738668142</v>
      </c>
      <c r="N78" s="89">
        <v>16.54</v>
      </c>
      <c r="O78" s="88">
        <v>52.279999999999994</v>
      </c>
      <c r="P78" s="89">
        <f t="shared" si="18"/>
        <v>9.5132039452752153</v>
      </c>
      <c r="Q78" s="91">
        <v>-15250.218999999999</v>
      </c>
      <c r="R78" s="87">
        <v>277945.25900000002</v>
      </c>
      <c r="S78" s="91">
        <v>154521.49400000001</v>
      </c>
      <c r="T78" s="87">
        <v>88288.592999999993</v>
      </c>
      <c r="U78" s="91">
        <v>0</v>
      </c>
      <c r="V78" s="87">
        <v>432466.75300000003</v>
      </c>
      <c r="W78" s="91">
        <v>417216.53399999999</v>
      </c>
      <c r="X78" s="87">
        <f t="shared" si="19"/>
        <v>1446.3771003344482</v>
      </c>
      <c r="Y78" s="91">
        <f t="shared" si="20"/>
        <v>1151.0975250836123</v>
      </c>
      <c r="Z78" s="87">
        <f t="shared" si="21"/>
        <v>1100.093448160535</v>
      </c>
      <c r="AA78" s="91">
        <f t="shared" si="22"/>
        <v>929.58280602006698</v>
      </c>
      <c r="AB78" s="4"/>
    </row>
    <row r="79" spans="1:28">
      <c r="A79" s="44" t="s">
        <v>246</v>
      </c>
      <c r="B79" s="45" t="s">
        <v>29</v>
      </c>
      <c r="C79" s="46" t="s">
        <v>59</v>
      </c>
      <c r="D79" s="47">
        <v>213</v>
      </c>
      <c r="E79" s="48">
        <v>1</v>
      </c>
      <c r="F79" s="49">
        <v>1</v>
      </c>
      <c r="G79" s="48">
        <v>18.84</v>
      </c>
      <c r="H79" s="49">
        <v>1</v>
      </c>
      <c r="I79" s="48">
        <v>0.85</v>
      </c>
      <c r="J79" s="49">
        <v>21.69</v>
      </c>
      <c r="K79" s="48">
        <v>1</v>
      </c>
      <c r="L79" s="49">
        <v>22.69</v>
      </c>
      <c r="M79" s="50">
        <f t="shared" si="17"/>
        <v>0.9559277214631996</v>
      </c>
      <c r="N79" s="49">
        <v>18.55</v>
      </c>
      <c r="O79" s="48">
        <v>41.24</v>
      </c>
      <c r="P79" s="49">
        <f t="shared" si="18"/>
        <v>10.735887096774194</v>
      </c>
      <c r="Q79" s="51">
        <v>-28896.208999999999</v>
      </c>
      <c r="R79" s="47">
        <v>324576.01899999997</v>
      </c>
      <c r="S79" s="51">
        <v>188727.08900000001</v>
      </c>
      <c r="T79" s="47">
        <v>145144.64199999999</v>
      </c>
      <c r="U79" s="51">
        <v>0</v>
      </c>
      <c r="V79" s="47">
        <v>513303.10800000001</v>
      </c>
      <c r="W79" s="51">
        <v>484406.89899999998</v>
      </c>
      <c r="X79" s="47">
        <f t="shared" si="19"/>
        <v>2409.8737464788733</v>
      </c>
      <c r="Y79" s="51">
        <f t="shared" si="20"/>
        <v>1728.443502347418</v>
      </c>
      <c r="Z79" s="47">
        <f t="shared" si="21"/>
        <v>1592.7805492957746</v>
      </c>
      <c r="AA79" s="51">
        <f t="shared" si="22"/>
        <v>1523.8310751173708</v>
      </c>
      <c r="AB79" s="4"/>
    </row>
    <row r="80" spans="1:28">
      <c r="A80" s="21" t="s">
        <v>246</v>
      </c>
      <c r="B80" s="30" t="s">
        <v>82</v>
      </c>
      <c r="C80" s="24" t="s">
        <v>89</v>
      </c>
      <c r="D80" s="31">
        <v>215</v>
      </c>
      <c r="E80" s="27">
        <v>1</v>
      </c>
      <c r="F80" s="32">
        <v>1</v>
      </c>
      <c r="G80" s="27">
        <v>16.66</v>
      </c>
      <c r="H80" s="32">
        <v>3</v>
      </c>
      <c r="I80" s="27">
        <v>1</v>
      </c>
      <c r="J80" s="32">
        <v>16.350000000000001</v>
      </c>
      <c r="K80" s="27">
        <v>6.31</v>
      </c>
      <c r="L80" s="32">
        <v>22.66</v>
      </c>
      <c r="M80" s="41">
        <f t="shared" si="17"/>
        <v>0.7215357458075905</v>
      </c>
      <c r="N80" s="32">
        <v>11.5</v>
      </c>
      <c r="O80" s="27">
        <v>34.159999999999997</v>
      </c>
      <c r="P80" s="32">
        <f t="shared" si="18"/>
        <v>10.935910478128179</v>
      </c>
      <c r="Q80" s="37">
        <v>-281.125</v>
      </c>
      <c r="R80" s="31">
        <v>256213.52900000001</v>
      </c>
      <c r="S80" s="37">
        <v>107992.276</v>
      </c>
      <c r="T80" s="31">
        <v>65761.703999999998</v>
      </c>
      <c r="U80" s="37">
        <v>0</v>
      </c>
      <c r="V80" s="31">
        <v>364205.80499999999</v>
      </c>
      <c r="W80" s="37">
        <v>363924.68</v>
      </c>
      <c r="X80" s="31">
        <f t="shared" si="19"/>
        <v>1693.9804883720931</v>
      </c>
      <c r="Y80" s="37">
        <f t="shared" si="20"/>
        <v>1388.1120976744187</v>
      </c>
      <c r="Z80" s="31">
        <f t="shared" si="21"/>
        <v>1386.8045395348838</v>
      </c>
      <c r="AA80" s="37">
        <f t="shared" si="22"/>
        <v>1191.6908325581396</v>
      </c>
      <c r="AB80" s="4"/>
    </row>
    <row r="81" spans="1:28">
      <c r="A81" s="44" t="s">
        <v>246</v>
      </c>
      <c r="B81" s="45" t="s">
        <v>96</v>
      </c>
      <c r="C81" s="46" t="s">
        <v>98</v>
      </c>
      <c r="D81" s="47">
        <v>288</v>
      </c>
      <c r="E81" s="48">
        <v>1</v>
      </c>
      <c r="F81" s="49">
        <v>1</v>
      </c>
      <c r="G81" s="48">
        <v>31.53</v>
      </c>
      <c r="H81" s="49">
        <v>4</v>
      </c>
      <c r="I81" s="48">
        <v>0</v>
      </c>
      <c r="J81" s="49">
        <v>26.22</v>
      </c>
      <c r="K81" s="48">
        <v>11.31</v>
      </c>
      <c r="L81" s="49">
        <v>37.53</v>
      </c>
      <c r="M81" s="50">
        <f t="shared" si="17"/>
        <v>0.69864108713029571</v>
      </c>
      <c r="N81" s="49">
        <v>18.91</v>
      </c>
      <c r="O81" s="48">
        <v>56.44</v>
      </c>
      <c r="P81" s="49">
        <f t="shared" si="18"/>
        <v>8.105826062482409</v>
      </c>
      <c r="Q81" s="51">
        <v>-21430.15</v>
      </c>
      <c r="R81" s="47">
        <v>441659.962</v>
      </c>
      <c r="S81" s="51">
        <v>124205.698</v>
      </c>
      <c r="T81" s="47">
        <v>53577.432000000001</v>
      </c>
      <c r="U81" s="51">
        <v>0</v>
      </c>
      <c r="V81" s="47">
        <v>565865.66</v>
      </c>
      <c r="W81" s="51">
        <v>544435.51</v>
      </c>
      <c r="X81" s="47">
        <f t="shared" si="19"/>
        <v>1964.8113194444445</v>
      </c>
      <c r="Y81" s="51">
        <f t="shared" si="20"/>
        <v>1778.7785694444444</v>
      </c>
      <c r="Z81" s="47">
        <f t="shared" si="21"/>
        <v>1704.3683263888888</v>
      </c>
      <c r="AA81" s="51">
        <f t="shared" si="22"/>
        <v>1533.5415347222222</v>
      </c>
      <c r="AB81" s="4"/>
    </row>
    <row r="82" spans="1:28">
      <c r="A82" s="21" t="s">
        <v>246</v>
      </c>
      <c r="B82" s="30" t="s">
        <v>108</v>
      </c>
      <c r="C82" s="24" t="s">
        <v>109</v>
      </c>
      <c r="D82" s="31">
        <v>238</v>
      </c>
      <c r="E82" s="27">
        <v>1</v>
      </c>
      <c r="F82" s="32">
        <v>1.07</v>
      </c>
      <c r="G82" s="27">
        <v>27.47</v>
      </c>
      <c r="H82" s="32">
        <v>3.05</v>
      </c>
      <c r="I82" s="27">
        <v>0</v>
      </c>
      <c r="J82" s="32">
        <v>27.11</v>
      </c>
      <c r="K82" s="27">
        <v>5.48</v>
      </c>
      <c r="L82" s="32">
        <v>32.589999999999996</v>
      </c>
      <c r="M82" s="41">
        <f t="shared" si="17"/>
        <v>0.83185026081620139</v>
      </c>
      <c r="N82" s="32">
        <v>17.34</v>
      </c>
      <c r="O82" s="27">
        <v>49.930000000000007</v>
      </c>
      <c r="P82" s="32">
        <f t="shared" si="18"/>
        <v>7.7981651376146788</v>
      </c>
      <c r="Q82" s="37">
        <v>-6907.4539999999997</v>
      </c>
      <c r="R82" s="31">
        <v>388720.04200000002</v>
      </c>
      <c r="S82" s="37">
        <v>182637.77299999999</v>
      </c>
      <c r="T82" s="31">
        <v>124662.122</v>
      </c>
      <c r="U82" s="37">
        <v>0</v>
      </c>
      <c r="V82" s="31">
        <v>571357.81499999994</v>
      </c>
      <c r="W82" s="37">
        <v>564450.36100000003</v>
      </c>
      <c r="X82" s="31">
        <f t="shared" si="19"/>
        <v>2400.6630882352938</v>
      </c>
      <c r="Y82" s="37">
        <f t="shared" si="20"/>
        <v>1876.8726596638655</v>
      </c>
      <c r="Z82" s="31">
        <f t="shared" si="21"/>
        <v>1847.8497436974792</v>
      </c>
      <c r="AA82" s="37">
        <f t="shared" si="22"/>
        <v>1633.2774873949581</v>
      </c>
      <c r="AB82" s="4"/>
    </row>
    <row r="83" spans="1:28">
      <c r="A83" s="44" t="s">
        <v>246</v>
      </c>
      <c r="B83" s="45" t="s">
        <v>108</v>
      </c>
      <c r="C83" s="46" t="s">
        <v>110</v>
      </c>
      <c r="D83" s="47">
        <v>266</v>
      </c>
      <c r="E83" s="48">
        <v>1</v>
      </c>
      <c r="F83" s="49">
        <v>1</v>
      </c>
      <c r="G83" s="48">
        <v>32.42</v>
      </c>
      <c r="H83" s="49">
        <v>4.2</v>
      </c>
      <c r="I83" s="48">
        <v>1.05</v>
      </c>
      <c r="J83" s="49">
        <v>29.38</v>
      </c>
      <c r="K83" s="48">
        <v>10.29</v>
      </c>
      <c r="L83" s="49">
        <v>39.67</v>
      </c>
      <c r="M83" s="50">
        <f t="shared" si="17"/>
        <v>0.74061003277035542</v>
      </c>
      <c r="N83" s="49">
        <v>22.4</v>
      </c>
      <c r="O83" s="48">
        <v>62.07</v>
      </c>
      <c r="P83" s="49">
        <f t="shared" si="18"/>
        <v>7.2637902785363178</v>
      </c>
      <c r="Q83" s="51">
        <v>-9273.2469999999994</v>
      </c>
      <c r="R83" s="47">
        <v>468181.897</v>
      </c>
      <c r="S83" s="51">
        <v>226406.36199999999</v>
      </c>
      <c r="T83" s="47">
        <v>143092.522</v>
      </c>
      <c r="U83" s="51">
        <v>0</v>
      </c>
      <c r="V83" s="47">
        <v>694588.25899999996</v>
      </c>
      <c r="W83" s="51">
        <v>685315.01199999999</v>
      </c>
      <c r="X83" s="47">
        <f t="shared" si="19"/>
        <v>2611.2340563909775</v>
      </c>
      <c r="Y83" s="51">
        <f t="shared" si="20"/>
        <v>2073.2922443609023</v>
      </c>
      <c r="Z83" s="47">
        <f t="shared" si="21"/>
        <v>2038.4304135338346</v>
      </c>
      <c r="AA83" s="51">
        <f t="shared" si="22"/>
        <v>1760.0823195488722</v>
      </c>
      <c r="AB83" s="4"/>
    </row>
    <row r="84" spans="1:28">
      <c r="A84" s="21" t="s">
        <v>246</v>
      </c>
      <c r="B84" s="30" t="s">
        <v>124</v>
      </c>
      <c r="C84" s="24" t="s">
        <v>125</v>
      </c>
      <c r="D84" s="31">
        <v>231</v>
      </c>
      <c r="E84" s="27">
        <v>1</v>
      </c>
      <c r="F84" s="32">
        <v>0</v>
      </c>
      <c r="G84" s="27">
        <v>26.78</v>
      </c>
      <c r="H84" s="32">
        <v>4</v>
      </c>
      <c r="I84" s="27">
        <v>0</v>
      </c>
      <c r="J84" s="32">
        <v>28.46</v>
      </c>
      <c r="K84" s="27">
        <v>3.32</v>
      </c>
      <c r="L84" s="32">
        <v>31.78</v>
      </c>
      <c r="M84" s="41">
        <f t="shared" si="17"/>
        <v>0.89553178099433606</v>
      </c>
      <c r="N84" s="32">
        <v>24.58</v>
      </c>
      <c r="O84" s="27">
        <v>56.36</v>
      </c>
      <c r="P84" s="32">
        <f t="shared" si="18"/>
        <v>7.5048732943469787</v>
      </c>
      <c r="Q84" s="37">
        <v>-18870.197</v>
      </c>
      <c r="R84" s="31">
        <v>470103.57400000002</v>
      </c>
      <c r="S84" s="37">
        <v>135098.98199999999</v>
      </c>
      <c r="T84" s="31">
        <v>43229.351999999999</v>
      </c>
      <c r="U84" s="37">
        <v>31184.169000000002</v>
      </c>
      <c r="V84" s="31">
        <v>605202.55599999998</v>
      </c>
      <c r="W84" s="37">
        <v>586332.35900000005</v>
      </c>
      <c r="X84" s="31">
        <f t="shared" si="19"/>
        <v>2619.9244848484846</v>
      </c>
      <c r="Y84" s="37">
        <f t="shared" si="20"/>
        <v>2297.7880303030302</v>
      </c>
      <c r="Z84" s="31">
        <f t="shared" si="21"/>
        <v>2216.098865800866</v>
      </c>
      <c r="AA84" s="37">
        <f t="shared" si="22"/>
        <v>2035.080406926407</v>
      </c>
      <c r="AB84" s="4"/>
    </row>
    <row r="85" spans="1:28">
      <c r="A85" s="44" t="s">
        <v>246</v>
      </c>
      <c r="B85" s="45" t="s">
        <v>168</v>
      </c>
      <c r="C85" s="46" t="s">
        <v>169</v>
      </c>
      <c r="D85" s="47">
        <v>285</v>
      </c>
      <c r="E85" s="48">
        <v>1</v>
      </c>
      <c r="F85" s="49">
        <v>0</v>
      </c>
      <c r="G85" s="48">
        <v>33.369999999999997</v>
      </c>
      <c r="H85" s="49">
        <v>4.03</v>
      </c>
      <c r="I85" s="48">
        <v>0.8</v>
      </c>
      <c r="J85" s="49">
        <v>29.87</v>
      </c>
      <c r="K85" s="48">
        <v>9.33</v>
      </c>
      <c r="L85" s="49">
        <v>39.199999999999996</v>
      </c>
      <c r="M85" s="50">
        <f t="shared" si="17"/>
        <v>0.76198979591836746</v>
      </c>
      <c r="N85" s="49">
        <v>13.21</v>
      </c>
      <c r="O85" s="48">
        <v>52.410000000000004</v>
      </c>
      <c r="P85" s="49">
        <f t="shared" si="18"/>
        <v>7.620320855614974</v>
      </c>
      <c r="Q85" s="51">
        <v>-2410</v>
      </c>
      <c r="R85" s="47">
        <v>432872.185</v>
      </c>
      <c r="S85" s="51">
        <v>105400.257</v>
      </c>
      <c r="T85" s="47">
        <v>45589.235999999997</v>
      </c>
      <c r="U85" s="51">
        <v>5385.96</v>
      </c>
      <c r="V85" s="47">
        <v>538272.44200000004</v>
      </c>
      <c r="W85" s="51">
        <v>535862.44200000004</v>
      </c>
      <c r="X85" s="47">
        <f t="shared" si="19"/>
        <v>1888.6752350877193</v>
      </c>
      <c r="Y85" s="51">
        <f t="shared" si="20"/>
        <v>1709.8148982456141</v>
      </c>
      <c r="Z85" s="47">
        <f t="shared" si="21"/>
        <v>1701.358757894737</v>
      </c>
      <c r="AA85" s="51">
        <f t="shared" si="22"/>
        <v>1518.8497719298246</v>
      </c>
      <c r="AB85" s="4"/>
    </row>
    <row r="86" spans="1:28">
      <c r="A86" s="21" t="s">
        <v>246</v>
      </c>
      <c r="B86" s="30" t="s">
        <v>174</v>
      </c>
      <c r="C86" s="24" t="s">
        <v>176</v>
      </c>
      <c r="D86" s="31">
        <v>211</v>
      </c>
      <c r="E86" s="27">
        <v>0.7</v>
      </c>
      <c r="F86" s="32">
        <v>0</v>
      </c>
      <c r="G86" s="27">
        <v>21.1</v>
      </c>
      <c r="H86" s="32">
        <v>3</v>
      </c>
      <c r="I86" s="27">
        <v>0.5</v>
      </c>
      <c r="J86" s="32">
        <v>24.7</v>
      </c>
      <c r="K86" s="27">
        <v>0.6</v>
      </c>
      <c r="L86" s="32">
        <v>25.3</v>
      </c>
      <c r="M86" s="41">
        <f t="shared" si="17"/>
        <v>0.97628458498023707</v>
      </c>
      <c r="N86" s="32">
        <v>12.69</v>
      </c>
      <c r="O86" s="27">
        <v>37.99</v>
      </c>
      <c r="P86" s="32">
        <f t="shared" si="18"/>
        <v>8.7551867219917003</v>
      </c>
      <c r="Q86" s="37">
        <v>-40127.455000000002</v>
      </c>
      <c r="R86" s="31">
        <v>348103.16600000003</v>
      </c>
      <c r="S86" s="37">
        <v>164457.27900000001</v>
      </c>
      <c r="T86" s="31">
        <v>67858.596000000005</v>
      </c>
      <c r="U86" s="37">
        <v>19145.759999999998</v>
      </c>
      <c r="V86" s="31">
        <v>512560.44500000001</v>
      </c>
      <c r="W86" s="37">
        <v>472432.99</v>
      </c>
      <c r="X86" s="31">
        <f t="shared" si="19"/>
        <v>2429.196421800948</v>
      </c>
      <c r="Y86" s="37">
        <f t="shared" si="20"/>
        <v>2016.8535023696684</v>
      </c>
      <c r="Z86" s="31">
        <f t="shared" si="21"/>
        <v>1826.6759905213269</v>
      </c>
      <c r="AA86" s="37">
        <f t="shared" si="22"/>
        <v>1649.778037914692</v>
      </c>
      <c r="AB86" s="4"/>
    </row>
    <row r="87" spans="1:28">
      <c r="A87" s="44" t="s">
        <v>246</v>
      </c>
      <c r="B87" s="45" t="s">
        <v>194</v>
      </c>
      <c r="C87" s="46" t="s">
        <v>198</v>
      </c>
      <c r="D87" s="47">
        <v>206</v>
      </c>
      <c r="E87" s="48">
        <v>1</v>
      </c>
      <c r="F87" s="49">
        <v>1</v>
      </c>
      <c r="G87" s="48">
        <v>19.12</v>
      </c>
      <c r="H87" s="49">
        <v>1</v>
      </c>
      <c r="I87" s="48">
        <v>1.55</v>
      </c>
      <c r="J87" s="49">
        <v>13.2</v>
      </c>
      <c r="K87" s="48">
        <v>10.47</v>
      </c>
      <c r="L87" s="49">
        <v>23.67</v>
      </c>
      <c r="M87" s="50">
        <f t="shared" si="17"/>
        <v>0.55766793409378956</v>
      </c>
      <c r="N87" s="49">
        <v>12.12</v>
      </c>
      <c r="O87" s="48">
        <v>35.79</v>
      </c>
      <c r="P87" s="49">
        <f t="shared" si="18"/>
        <v>10.238568588469185</v>
      </c>
      <c r="Q87" s="51">
        <v>-20848.45</v>
      </c>
      <c r="R87" s="47">
        <v>258802.21900000001</v>
      </c>
      <c r="S87" s="51">
        <v>155741.141</v>
      </c>
      <c r="T87" s="47">
        <v>90082.584000000003</v>
      </c>
      <c r="U87" s="51">
        <v>0</v>
      </c>
      <c r="V87" s="47">
        <v>414543.35999999999</v>
      </c>
      <c r="W87" s="51">
        <v>393694.91</v>
      </c>
      <c r="X87" s="47">
        <f t="shared" si="19"/>
        <v>2012.3464077669903</v>
      </c>
      <c r="Y87" s="51">
        <f t="shared" si="20"/>
        <v>1575.0523106796115</v>
      </c>
      <c r="Z87" s="47">
        <f t="shared" si="21"/>
        <v>1473.8462427184465</v>
      </c>
      <c r="AA87" s="51">
        <f t="shared" si="22"/>
        <v>1256.3214514563108</v>
      </c>
      <c r="AB87" s="4"/>
    </row>
    <row r="88" spans="1:28">
      <c r="A88" s="21" t="s">
        <v>246</v>
      </c>
      <c r="B88" s="30" t="s">
        <v>194</v>
      </c>
      <c r="C88" s="24" t="s">
        <v>199</v>
      </c>
      <c r="D88" s="31">
        <v>225</v>
      </c>
      <c r="E88" s="27">
        <v>1</v>
      </c>
      <c r="F88" s="32">
        <v>0.5</v>
      </c>
      <c r="G88" s="27">
        <v>23.15</v>
      </c>
      <c r="H88" s="32">
        <v>1</v>
      </c>
      <c r="I88" s="27">
        <v>0</v>
      </c>
      <c r="J88" s="32">
        <v>22.5</v>
      </c>
      <c r="K88" s="27">
        <v>3.15</v>
      </c>
      <c r="L88" s="32">
        <v>25.65</v>
      </c>
      <c r="M88" s="41">
        <f t="shared" si="17"/>
        <v>0.87719298245614041</v>
      </c>
      <c r="N88" s="32">
        <v>18.8</v>
      </c>
      <c r="O88" s="27">
        <v>44.45</v>
      </c>
      <c r="P88" s="32">
        <f t="shared" si="18"/>
        <v>9.316770186335404</v>
      </c>
      <c r="Q88" s="37">
        <v>-22959.871999999999</v>
      </c>
      <c r="R88" s="31">
        <v>333692.31900000002</v>
      </c>
      <c r="S88" s="37">
        <v>148255.21299999999</v>
      </c>
      <c r="T88" s="31">
        <v>74653.067999999999</v>
      </c>
      <c r="U88" s="37">
        <v>0</v>
      </c>
      <c r="V88" s="31">
        <v>481947.53200000001</v>
      </c>
      <c r="W88" s="37">
        <v>458987.66</v>
      </c>
      <c r="X88" s="31">
        <f t="shared" si="19"/>
        <v>2141.9890311111112</v>
      </c>
      <c r="Y88" s="37">
        <f t="shared" si="20"/>
        <v>1810.1976177777779</v>
      </c>
      <c r="Z88" s="31">
        <f t="shared" si="21"/>
        <v>1708.153742222222</v>
      </c>
      <c r="AA88" s="37">
        <f t="shared" si="22"/>
        <v>1483.0769733333334</v>
      </c>
      <c r="AB88" s="4"/>
    </row>
    <row r="89" spans="1:28">
      <c r="A89" s="44" t="s">
        <v>246</v>
      </c>
      <c r="B89" s="45" t="s">
        <v>209</v>
      </c>
      <c r="C89" s="46" t="s">
        <v>210</v>
      </c>
      <c r="D89" s="47">
        <v>245</v>
      </c>
      <c r="E89" s="48">
        <v>1</v>
      </c>
      <c r="F89" s="49">
        <v>2</v>
      </c>
      <c r="G89" s="48">
        <v>22.91</v>
      </c>
      <c r="H89" s="49">
        <v>0</v>
      </c>
      <c r="I89" s="48">
        <v>3.74</v>
      </c>
      <c r="J89" s="49">
        <v>21.12</v>
      </c>
      <c r="K89" s="48">
        <v>8.5299999999999994</v>
      </c>
      <c r="L89" s="49">
        <v>29.65</v>
      </c>
      <c r="M89" s="50">
        <f t="shared" si="17"/>
        <v>0.71231028667790897</v>
      </c>
      <c r="N89" s="49">
        <v>18.59</v>
      </c>
      <c r="O89" s="48">
        <v>48.239999999999995</v>
      </c>
      <c r="P89" s="49">
        <f t="shared" si="18"/>
        <v>10.694020078568311</v>
      </c>
      <c r="Q89" s="51">
        <v>-762.11</v>
      </c>
      <c r="R89" s="47">
        <v>354064.42099999997</v>
      </c>
      <c r="S89" s="51">
        <v>122110.25199999999</v>
      </c>
      <c r="T89" s="47">
        <v>75249.251999999993</v>
      </c>
      <c r="U89" s="51">
        <v>3597.47</v>
      </c>
      <c r="V89" s="47">
        <v>476174.67300000001</v>
      </c>
      <c r="W89" s="51">
        <v>475412.56300000002</v>
      </c>
      <c r="X89" s="47">
        <f t="shared" si="19"/>
        <v>1943.570093877551</v>
      </c>
      <c r="Y89" s="51">
        <f t="shared" si="20"/>
        <v>1621.7467387755103</v>
      </c>
      <c r="Z89" s="47">
        <f t="shared" si="21"/>
        <v>1618.6360857142859</v>
      </c>
      <c r="AA89" s="51">
        <f t="shared" si="22"/>
        <v>1445.1609020408162</v>
      </c>
      <c r="AB89" s="4"/>
    </row>
    <row r="90" spans="1:28">
      <c r="A90" s="21" t="s">
        <v>246</v>
      </c>
      <c r="B90" s="30" t="s">
        <v>222</v>
      </c>
      <c r="C90" s="24" t="s">
        <v>223</v>
      </c>
      <c r="D90" s="31">
        <v>232</v>
      </c>
      <c r="E90" s="27">
        <v>1</v>
      </c>
      <c r="F90" s="32">
        <v>0</v>
      </c>
      <c r="G90" s="27">
        <v>25.74</v>
      </c>
      <c r="H90" s="32">
        <v>2</v>
      </c>
      <c r="I90" s="27">
        <v>1.8</v>
      </c>
      <c r="J90" s="32">
        <v>28.64</v>
      </c>
      <c r="K90" s="27">
        <v>1.9</v>
      </c>
      <c r="L90" s="32">
        <v>30.54</v>
      </c>
      <c r="M90" s="41">
        <f t="shared" si="17"/>
        <v>0.93778650949574338</v>
      </c>
      <c r="N90" s="32">
        <v>18.45</v>
      </c>
      <c r="O90" s="27">
        <v>48.989999999999995</v>
      </c>
      <c r="P90" s="32">
        <f t="shared" si="18"/>
        <v>8.3633741888969002</v>
      </c>
      <c r="Q90" s="37">
        <v>-29348.405999999999</v>
      </c>
      <c r="R90" s="31">
        <v>404520.734</v>
      </c>
      <c r="S90" s="37">
        <v>199217.79800000001</v>
      </c>
      <c r="T90" s="31">
        <v>75032.423999999999</v>
      </c>
      <c r="U90" s="37">
        <v>54755.786999999997</v>
      </c>
      <c r="V90" s="31">
        <v>603738.53200000001</v>
      </c>
      <c r="W90" s="37">
        <v>574390.12600000005</v>
      </c>
      <c r="X90" s="31">
        <f t="shared" si="19"/>
        <v>2602.3212586206896</v>
      </c>
      <c r="Y90" s="37">
        <f t="shared" si="20"/>
        <v>2042.8893146551725</v>
      </c>
      <c r="Z90" s="31">
        <f t="shared" si="21"/>
        <v>1916.3875646551726</v>
      </c>
      <c r="AA90" s="37">
        <f t="shared" si="22"/>
        <v>1743.6238534482759</v>
      </c>
      <c r="AB90" s="4"/>
    </row>
    <row r="91" spans="1:28">
      <c r="A91" s="44" t="s">
        <v>246</v>
      </c>
      <c r="B91" s="45" t="s">
        <v>231</v>
      </c>
      <c r="C91" s="46" t="s">
        <v>232</v>
      </c>
      <c r="D91" s="47">
        <v>237</v>
      </c>
      <c r="E91" s="48">
        <v>1</v>
      </c>
      <c r="F91" s="49">
        <v>1</v>
      </c>
      <c r="G91" s="48">
        <v>26.9</v>
      </c>
      <c r="H91" s="49">
        <v>1.5</v>
      </c>
      <c r="I91" s="48">
        <v>1.5</v>
      </c>
      <c r="J91" s="49">
        <v>26.24</v>
      </c>
      <c r="K91" s="48">
        <v>5.66</v>
      </c>
      <c r="L91" s="49">
        <v>31.9</v>
      </c>
      <c r="M91" s="50">
        <f t="shared" si="17"/>
        <v>0.82257053291536053</v>
      </c>
      <c r="N91" s="49">
        <v>19.16</v>
      </c>
      <c r="O91" s="48">
        <v>51.06</v>
      </c>
      <c r="P91" s="49">
        <f t="shared" si="18"/>
        <v>8.3450704225352119</v>
      </c>
      <c r="Q91" s="51">
        <v>-20780.036</v>
      </c>
      <c r="R91" s="47">
        <v>375002.95600000001</v>
      </c>
      <c r="S91" s="51">
        <v>153053.82</v>
      </c>
      <c r="T91" s="47">
        <v>65784.995999999999</v>
      </c>
      <c r="U91" s="51">
        <v>3743.0889999999999</v>
      </c>
      <c r="V91" s="47">
        <v>528056.77599999995</v>
      </c>
      <c r="W91" s="51">
        <v>507276.74</v>
      </c>
      <c r="X91" s="47">
        <f t="shared" si="19"/>
        <v>2228.0876624472571</v>
      </c>
      <c r="Y91" s="51">
        <f t="shared" si="20"/>
        <v>1934.7202151898734</v>
      </c>
      <c r="Z91" s="47">
        <f t="shared" si="21"/>
        <v>1847.0407383966246</v>
      </c>
      <c r="AA91" s="51">
        <f t="shared" si="22"/>
        <v>1582.2909535864978</v>
      </c>
      <c r="AB91" s="4"/>
    </row>
    <row r="92" spans="1:28" s="13" customFormat="1">
      <c r="A92" s="18" t="s">
        <v>246</v>
      </c>
      <c r="B92" s="20" t="s">
        <v>262</v>
      </c>
      <c r="C92" s="92"/>
      <c r="D92" s="93">
        <f>SUM(D78:D91)</f>
        <v>3391</v>
      </c>
      <c r="E92" s="94">
        <f>SUM(E78:E91)</f>
        <v>13.2</v>
      </c>
      <c r="F92" s="95">
        <f t="shared" ref="F92:K92" si="25">SUM(F78:F91)</f>
        <v>10.57</v>
      </c>
      <c r="G92" s="94">
        <f t="shared" si="25"/>
        <v>355.41999999999996</v>
      </c>
      <c r="H92" s="95">
        <f t="shared" si="25"/>
        <v>33.78</v>
      </c>
      <c r="I92" s="94">
        <f t="shared" si="25"/>
        <v>15.600000000000001</v>
      </c>
      <c r="J92" s="95">
        <f t="shared" si="25"/>
        <v>348.41999999999996</v>
      </c>
      <c r="K92" s="29">
        <f t="shared" si="25"/>
        <v>80.150000000000006</v>
      </c>
      <c r="L92" s="36">
        <f>SUM(L78:L91)</f>
        <v>428.57</v>
      </c>
      <c r="M92" s="43">
        <f t="shared" si="17"/>
        <v>0.81298270994236643</v>
      </c>
      <c r="N92" s="36">
        <f>SUM(N78:N91)</f>
        <v>242.84</v>
      </c>
      <c r="O92" s="29">
        <f>SUM(O78:O91)</f>
        <v>671.41000000000008</v>
      </c>
      <c r="P92" s="36">
        <f t="shared" si="18"/>
        <v>8.7127440904419338</v>
      </c>
      <c r="Q92" s="39">
        <f>SUM(Q78:Q91)</f>
        <v>-238144.93</v>
      </c>
      <c r="R92" s="35">
        <f t="shared" ref="R92:W92" si="26">SUM(R78:R91)</f>
        <v>5134458.2820000006</v>
      </c>
      <c r="S92" s="39">
        <f t="shared" si="26"/>
        <v>2167825.4340000004</v>
      </c>
      <c r="T92" s="35">
        <f t="shared" si="26"/>
        <v>1158006.523</v>
      </c>
      <c r="U92" s="39">
        <f t="shared" si="26"/>
        <v>117812.23499999999</v>
      </c>
      <c r="V92" s="35">
        <f t="shared" si="26"/>
        <v>7302283.716</v>
      </c>
      <c r="W92" s="39">
        <f t="shared" si="26"/>
        <v>7064138.7860000012</v>
      </c>
      <c r="X92" s="35">
        <f t="shared" si="19"/>
        <v>2153.4307626069008</v>
      </c>
      <c r="Y92" s="39">
        <f t="shared" si="20"/>
        <v>1777.1940306694191</v>
      </c>
      <c r="Z92" s="35">
        <f t="shared" si="21"/>
        <v>1706.9655051607199</v>
      </c>
      <c r="AA92" s="39">
        <f t="shared" si="22"/>
        <v>1514.142813919198</v>
      </c>
      <c r="AB92" s="14"/>
    </row>
    <row r="93" spans="1:28">
      <c r="A93" s="72" t="s">
        <v>247</v>
      </c>
      <c r="B93" s="73" t="s">
        <v>29</v>
      </c>
      <c r="C93" s="74" t="s">
        <v>32</v>
      </c>
      <c r="D93" s="75">
        <v>396</v>
      </c>
      <c r="E93" s="76">
        <v>1</v>
      </c>
      <c r="F93" s="77">
        <v>1</v>
      </c>
      <c r="G93" s="76">
        <v>32.14</v>
      </c>
      <c r="H93" s="77">
        <v>1.5</v>
      </c>
      <c r="I93" s="76">
        <v>7.1</v>
      </c>
      <c r="J93" s="77">
        <v>39.15</v>
      </c>
      <c r="K93" s="76">
        <v>3.59</v>
      </c>
      <c r="L93" s="77">
        <v>42.74</v>
      </c>
      <c r="M93" s="78">
        <f t="shared" si="17"/>
        <v>0.91600374356574632</v>
      </c>
      <c r="N93" s="77">
        <v>19.62</v>
      </c>
      <c r="O93" s="76">
        <v>62.36</v>
      </c>
      <c r="P93" s="77">
        <f t="shared" si="18"/>
        <v>11.771700356718192</v>
      </c>
      <c r="Q93" s="79">
        <v>-48746.559000000001</v>
      </c>
      <c r="R93" s="75">
        <v>555811.09900000005</v>
      </c>
      <c r="S93" s="79">
        <v>281766.815</v>
      </c>
      <c r="T93" s="75">
        <v>206931.609</v>
      </c>
      <c r="U93" s="79">
        <v>0</v>
      </c>
      <c r="V93" s="75">
        <v>837577.91399999999</v>
      </c>
      <c r="W93" s="79">
        <v>788831.35499999998</v>
      </c>
      <c r="X93" s="75">
        <f t="shared" si="19"/>
        <v>2115.0957424242424</v>
      </c>
      <c r="Y93" s="79">
        <f t="shared" si="20"/>
        <v>1592.5411742424242</v>
      </c>
      <c r="Z93" s="75">
        <f t="shared" si="21"/>
        <v>1469.4438030303031</v>
      </c>
      <c r="AA93" s="79">
        <f t="shared" si="22"/>
        <v>1403.5633813131315</v>
      </c>
      <c r="AB93" s="4"/>
    </row>
    <row r="94" spans="1:28">
      <c r="A94" s="21" t="s">
        <v>247</v>
      </c>
      <c r="B94" s="30" t="s">
        <v>29</v>
      </c>
      <c r="C94" s="24" t="s">
        <v>36</v>
      </c>
      <c r="D94" s="31">
        <v>322</v>
      </c>
      <c r="E94" s="27">
        <v>1</v>
      </c>
      <c r="F94" s="32">
        <v>1</v>
      </c>
      <c r="G94" s="27">
        <v>33.799999999999997</v>
      </c>
      <c r="H94" s="32">
        <v>3</v>
      </c>
      <c r="I94" s="27">
        <v>4</v>
      </c>
      <c r="J94" s="32">
        <v>38.049999999999997</v>
      </c>
      <c r="K94" s="27">
        <v>4.75</v>
      </c>
      <c r="L94" s="32">
        <v>42.8</v>
      </c>
      <c r="M94" s="41">
        <f t="shared" si="17"/>
        <v>0.88901869158878499</v>
      </c>
      <c r="N94" s="32">
        <v>28.8</v>
      </c>
      <c r="O94" s="27">
        <v>71.599999999999994</v>
      </c>
      <c r="P94" s="32">
        <f t="shared" si="18"/>
        <v>8.75</v>
      </c>
      <c r="Q94" s="37">
        <v>-29263.723999999998</v>
      </c>
      <c r="R94" s="31">
        <v>600932.26300000004</v>
      </c>
      <c r="S94" s="37">
        <v>271380.7</v>
      </c>
      <c r="T94" s="31">
        <v>201643.25899999999</v>
      </c>
      <c r="U94" s="37">
        <v>0</v>
      </c>
      <c r="V94" s="31">
        <v>872312.96299999999</v>
      </c>
      <c r="W94" s="37">
        <v>843049.23899999994</v>
      </c>
      <c r="X94" s="31">
        <f t="shared" si="19"/>
        <v>2709.0464689440992</v>
      </c>
      <c r="Y94" s="37">
        <f t="shared" si="20"/>
        <v>2082.8251677018634</v>
      </c>
      <c r="Z94" s="31">
        <f t="shared" si="21"/>
        <v>1991.9440372670806</v>
      </c>
      <c r="AA94" s="37">
        <f t="shared" si="22"/>
        <v>1866.2492639751554</v>
      </c>
      <c r="AB94" s="4"/>
    </row>
    <row r="95" spans="1:28">
      <c r="A95" s="44" t="s">
        <v>247</v>
      </c>
      <c r="B95" s="45" t="s">
        <v>29</v>
      </c>
      <c r="C95" s="46" t="s">
        <v>38</v>
      </c>
      <c r="D95" s="47">
        <v>327</v>
      </c>
      <c r="E95" s="48">
        <v>1</v>
      </c>
      <c r="F95" s="49">
        <v>1</v>
      </c>
      <c r="G95" s="48">
        <v>25.09</v>
      </c>
      <c r="H95" s="49">
        <v>2</v>
      </c>
      <c r="I95" s="48">
        <v>1.3</v>
      </c>
      <c r="J95" s="49">
        <v>29.38</v>
      </c>
      <c r="K95" s="48">
        <v>1.01</v>
      </c>
      <c r="L95" s="49">
        <v>30.39</v>
      </c>
      <c r="M95" s="50">
        <f t="shared" si="17"/>
        <v>0.96676538334978601</v>
      </c>
      <c r="N95" s="49">
        <v>14.92</v>
      </c>
      <c r="O95" s="48">
        <v>45.31</v>
      </c>
      <c r="P95" s="49">
        <f t="shared" si="18"/>
        <v>12.070874861572536</v>
      </c>
      <c r="Q95" s="51">
        <v>-33316.351000000002</v>
      </c>
      <c r="R95" s="47">
        <v>417166.52799999999</v>
      </c>
      <c r="S95" s="51">
        <v>264635.49099999998</v>
      </c>
      <c r="T95" s="47">
        <v>123562.25900000001</v>
      </c>
      <c r="U95" s="51">
        <v>0</v>
      </c>
      <c r="V95" s="47">
        <v>681802.01899999997</v>
      </c>
      <c r="W95" s="51">
        <v>648485.66799999995</v>
      </c>
      <c r="X95" s="47">
        <f t="shared" si="19"/>
        <v>2085.0214648318042</v>
      </c>
      <c r="Y95" s="51">
        <f t="shared" si="20"/>
        <v>1707.1552293577981</v>
      </c>
      <c r="Z95" s="47">
        <f t="shared" si="21"/>
        <v>1605.2703639143731</v>
      </c>
      <c r="AA95" s="51">
        <f t="shared" si="22"/>
        <v>1275.7386177370031</v>
      </c>
      <c r="AB95" s="4"/>
    </row>
    <row r="96" spans="1:28">
      <c r="A96" s="21" t="s">
        <v>247</v>
      </c>
      <c r="B96" s="30" t="s">
        <v>29</v>
      </c>
      <c r="C96" s="24" t="s">
        <v>39</v>
      </c>
      <c r="D96" s="31">
        <v>354</v>
      </c>
      <c r="E96" s="27">
        <v>1</v>
      </c>
      <c r="F96" s="32">
        <v>1</v>
      </c>
      <c r="G96" s="27">
        <v>26.71</v>
      </c>
      <c r="H96" s="32">
        <v>2.16</v>
      </c>
      <c r="I96" s="27">
        <v>2.09</v>
      </c>
      <c r="J96" s="32">
        <v>29</v>
      </c>
      <c r="K96" s="27">
        <v>3.96</v>
      </c>
      <c r="L96" s="32">
        <v>32.96</v>
      </c>
      <c r="M96" s="41">
        <f t="shared" si="17"/>
        <v>0.87985436893203883</v>
      </c>
      <c r="N96" s="32">
        <v>15.85</v>
      </c>
      <c r="O96" s="27">
        <v>48.81</v>
      </c>
      <c r="P96" s="32">
        <f t="shared" si="18"/>
        <v>12.261863526151714</v>
      </c>
      <c r="Q96" s="37">
        <v>-47039.442999999999</v>
      </c>
      <c r="R96" s="31">
        <v>424801.34</v>
      </c>
      <c r="S96" s="37">
        <v>196936.29500000001</v>
      </c>
      <c r="T96" s="31">
        <v>131203.606</v>
      </c>
      <c r="U96" s="37">
        <v>0</v>
      </c>
      <c r="V96" s="31">
        <v>621737.63500000001</v>
      </c>
      <c r="W96" s="37">
        <v>574698.19200000004</v>
      </c>
      <c r="X96" s="31">
        <f t="shared" si="19"/>
        <v>1756.3210028248589</v>
      </c>
      <c r="Y96" s="37">
        <f t="shared" si="20"/>
        <v>1385.689347457627</v>
      </c>
      <c r="Z96" s="31">
        <f t="shared" si="21"/>
        <v>1252.8095649717513</v>
      </c>
      <c r="AA96" s="37">
        <f t="shared" si="22"/>
        <v>1200.0037853107344</v>
      </c>
      <c r="AB96" s="4"/>
    </row>
    <row r="97" spans="1:28">
      <c r="A97" s="44" t="s">
        <v>247</v>
      </c>
      <c r="B97" s="45" t="s">
        <v>29</v>
      </c>
      <c r="C97" s="46" t="s">
        <v>47</v>
      </c>
      <c r="D97" s="47">
        <v>388</v>
      </c>
      <c r="E97" s="48">
        <v>1</v>
      </c>
      <c r="F97" s="49">
        <v>1</v>
      </c>
      <c r="G97" s="48">
        <v>33.22</v>
      </c>
      <c r="H97" s="49">
        <v>2.0499999999999998</v>
      </c>
      <c r="I97" s="48">
        <v>0.8</v>
      </c>
      <c r="J97" s="49">
        <v>35.39</v>
      </c>
      <c r="K97" s="48">
        <v>2.68</v>
      </c>
      <c r="L97" s="49">
        <v>38.069999999999993</v>
      </c>
      <c r="M97" s="50">
        <f t="shared" si="17"/>
        <v>0.92960336222747586</v>
      </c>
      <c r="N97" s="49">
        <v>22.83</v>
      </c>
      <c r="O97" s="48">
        <v>60.9</v>
      </c>
      <c r="P97" s="49">
        <f t="shared" si="18"/>
        <v>11.000850581230509</v>
      </c>
      <c r="Q97" s="51">
        <v>-54397.017</v>
      </c>
      <c r="R97" s="47">
        <v>517307.74</v>
      </c>
      <c r="S97" s="51">
        <v>258411.361</v>
      </c>
      <c r="T97" s="47">
        <v>189441.37899999999</v>
      </c>
      <c r="U97" s="51">
        <v>0</v>
      </c>
      <c r="V97" s="47">
        <v>775719.10100000002</v>
      </c>
      <c r="W97" s="51">
        <v>721322.08400000003</v>
      </c>
      <c r="X97" s="47">
        <f t="shared" si="19"/>
        <v>1999.2760335051546</v>
      </c>
      <c r="Y97" s="51">
        <f t="shared" si="20"/>
        <v>1511.0250567010312</v>
      </c>
      <c r="Z97" s="47">
        <f t="shared" si="21"/>
        <v>1370.8265592783507</v>
      </c>
      <c r="AA97" s="51">
        <f t="shared" si="22"/>
        <v>1333.2673711340206</v>
      </c>
      <c r="AB97" s="4"/>
    </row>
    <row r="98" spans="1:28">
      <c r="A98" s="21" t="s">
        <v>247</v>
      </c>
      <c r="B98" s="30" t="s">
        <v>29</v>
      </c>
      <c r="C98" s="24" t="s">
        <v>48</v>
      </c>
      <c r="D98" s="31">
        <v>336</v>
      </c>
      <c r="E98" s="27">
        <v>1</v>
      </c>
      <c r="F98" s="32">
        <v>1</v>
      </c>
      <c r="G98" s="27">
        <v>32.770000000000003</v>
      </c>
      <c r="H98" s="32">
        <v>2.5099999999999998</v>
      </c>
      <c r="I98" s="27">
        <v>0</v>
      </c>
      <c r="J98" s="32">
        <v>36.28</v>
      </c>
      <c r="K98" s="27">
        <v>1</v>
      </c>
      <c r="L98" s="32">
        <v>37.28</v>
      </c>
      <c r="M98" s="41">
        <f t="shared" si="17"/>
        <v>0.97317596566523601</v>
      </c>
      <c r="N98" s="32">
        <v>12.41</v>
      </c>
      <c r="O98" s="27">
        <v>49.69</v>
      </c>
      <c r="P98" s="32">
        <f t="shared" si="18"/>
        <v>9.5238095238095237</v>
      </c>
      <c r="Q98" s="37">
        <v>-32141.45</v>
      </c>
      <c r="R98" s="31">
        <v>461548.00400000002</v>
      </c>
      <c r="S98" s="37">
        <v>298102.44900000002</v>
      </c>
      <c r="T98" s="31">
        <v>221278.704</v>
      </c>
      <c r="U98" s="37">
        <v>0</v>
      </c>
      <c r="V98" s="31">
        <v>759650.45299999998</v>
      </c>
      <c r="W98" s="37">
        <v>727509.00300000003</v>
      </c>
      <c r="X98" s="31">
        <f t="shared" si="19"/>
        <v>2260.8644434523808</v>
      </c>
      <c r="Y98" s="37">
        <f t="shared" si="20"/>
        <v>1602.2968720238093</v>
      </c>
      <c r="Z98" s="31">
        <f t="shared" si="21"/>
        <v>1506.6377946428572</v>
      </c>
      <c r="AA98" s="37">
        <f t="shared" si="22"/>
        <v>1373.6547738095239</v>
      </c>
      <c r="AB98" s="4"/>
    </row>
    <row r="99" spans="1:28">
      <c r="A99" s="44" t="s">
        <v>247</v>
      </c>
      <c r="B99" s="45" t="s">
        <v>29</v>
      </c>
      <c r="C99" s="46" t="s">
        <v>51</v>
      </c>
      <c r="D99" s="47">
        <v>343</v>
      </c>
      <c r="E99" s="48">
        <v>1</v>
      </c>
      <c r="F99" s="49">
        <v>1</v>
      </c>
      <c r="G99" s="48">
        <v>27.89</v>
      </c>
      <c r="H99" s="49">
        <v>3</v>
      </c>
      <c r="I99" s="48">
        <v>1.78</v>
      </c>
      <c r="J99" s="49">
        <v>32.82</v>
      </c>
      <c r="K99" s="48">
        <v>1.85</v>
      </c>
      <c r="L99" s="49">
        <v>34.67</v>
      </c>
      <c r="M99" s="50">
        <f t="shared" si="17"/>
        <v>0.94663974617825208</v>
      </c>
      <c r="N99" s="49">
        <v>10</v>
      </c>
      <c r="O99" s="48">
        <v>44.67</v>
      </c>
      <c r="P99" s="49">
        <f t="shared" si="18"/>
        <v>11.103917125283264</v>
      </c>
      <c r="Q99" s="51">
        <v>-26737.346000000001</v>
      </c>
      <c r="R99" s="47">
        <v>405197.7</v>
      </c>
      <c r="S99" s="51">
        <v>214112.63800000001</v>
      </c>
      <c r="T99" s="47">
        <v>156289.432</v>
      </c>
      <c r="U99" s="51">
        <v>0</v>
      </c>
      <c r="V99" s="47">
        <v>619310.33799999999</v>
      </c>
      <c r="W99" s="51">
        <v>592572.99199999997</v>
      </c>
      <c r="X99" s="47">
        <f t="shared" si="19"/>
        <v>1805.569498542274</v>
      </c>
      <c r="Y99" s="51">
        <f t="shared" si="20"/>
        <v>1349.9151778425655</v>
      </c>
      <c r="Z99" s="47">
        <f t="shared" si="21"/>
        <v>1271.9637317784254</v>
      </c>
      <c r="AA99" s="51">
        <f t="shared" si="22"/>
        <v>1181.3344023323616</v>
      </c>
      <c r="AB99" s="4"/>
    </row>
    <row r="100" spans="1:28">
      <c r="A100" s="21" t="s">
        <v>247</v>
      </c>
      <c r="B100" s="30" t="s">
        <v>29</v>
      </c>
      <c r="C100" s="24" t="s">
        <v>62</v>
      </c>
      <c r="D100" s="31">
        <v>346</v>
      </c>
      <c r="E100" s="27">
        <v>1</v>
      </c>
      <c r="F100" s="32">
        <v>1</v>
      </c>
      <c r="G100" s="27">
        <v>26.36</v>
      </c>
      <c r="H100" s="32">
        <v>1.98</v>
      </c>
      <c r="I100" s="27">
        <v>1.2</v>
      </c>
      <c r="J100" s="32">
        <v>29.1</v>
      </c>
      <c r="K100" s="27">
        <v>2.44</v>
      </c>
      <c r="L100" s="32">
        <v>31.54</v>
      </c>
      <c r="M100" s="41">
        <f t="shared" si="17"/>
        <v>0.92263792010145851</v>
      </c>
      <c r="N100" s="32">
        <v>8.14</v>
      </c>
      <c r="O100" s="27">
        <v>39.680000000000007</v>
      </c>
      <c r="P100" s="32">
        <f t="shared" si="18"/>
        <v>12.208892025405786</v>
      </c>
      <c r="Q100" s="37">
        <v>-30693.555</v>
      </c>
      <c r="R100" s="31">
        <v>420572.64799999999</v>
      </c>
      <c r="S100" s="37">
        <v>189683.84599999999</v>
      </c>
      <c r="T100" s="31">
        <v>133098.15100000001</v>
      </c>
      <c r="U100" s="37">
        <v>0</v>
      </c>
      <c r="V100" s="31">
        <v>610256.49399999995</v>
      </c>
      <c r="W100" s="37">
        <v>579562.93900000001</v>
      </c>
      <c r="X100" s="31">
        <f t="shared" si="19"/>
        <v>1763.747092485549</v>
      </c>
      <c r="Y100" s="37">
        <f t="shared" si="20"/>
        <v>1379.0703554913293</v>
      </c>
      <c r="Z100" s="31">
        <f t="shared" si="21"/>
        <v>1290.3606589595377</v>
      </c>
      <c r="AA100" s="37">
        <f t="shared" si="22"/>
        <v>1215.5278843930635</v>
      </c>
      <c r="AB100" s="4"/>
    </row>
    <row r="101" spans="1:28">
      <c r="A101" s="44" t="s">
        <v>247</v>
      </c>
      <c r="B101" s="45" t="s">
        <v>29</v>
      </c>
      <c r="C101" s="46" t="s">
        <v>63</v>
      </c>
      <c r="D101" s="47">
        <v>330</v>
      </c>
      <c r="E101" s="48">
        <v>1</v>
      </c>
      <c r="F101" s="49">
        <v>1</v>
      </c>
      <c r="G101" s="48">
        <v>29.71</v>
      </c>
      <c r="H101" s="49">
        <v>2</v>
      </c>
      <c r="I101" s="48">
        <v>2.42</v>
      </c>
      <c r="J101" s="49">
        <v>35.049999999999997</v>
      </c>
      <c r="K101" s="48">
        <v>1.08</v>
      </c>
      <c r="L101" s="49">
        <v>36.130000000000003</v>
      </c>
      <c r="M101" s="50">
        <f t="shared" si="17"/>
        <v>0.97010794353722651</v>
      </c>
      <c r="N101" s="49">
        <v>16.82</v>
      </c>
      <c r="O101" s="48">
        <v>52.949999999999996</v>
      </c>
      <c r="P101" s="49">
        <f t="shared" si="18"/>
        <v>10.406811731315042</v>
      </c>
      <c r="Q101" s="51">
        <v>-49481.847000000002</v>
      </c>
      <c r="R101" s="47">
        <v>489078.603</v>
      </c>
      <c r="S101" s="51">
        <v>308243.859</v>
      </c>
      <c r="T101" s="47">
        <v>228200.27100000001</v>
      </c>
      <c r="U101" s="51">
        <v>0</v>
      </c>
      <c r="V101" s="47">
        <v>797322.46200000006</v>
      </c>
      <c r="W101" s="51">
        <v>747840.61499999999</v>
      </c>
      <c r="X101" s="47">
        <f t="shared" si="19"/>
        <v>2416.1286727272727</v>
      </c>
      <c r="Y101" s="51">
        <f t="shared" si="20"/>
        <v>1724.6127000000004</v>
      </c>
      <c r="Z101" s="47">
        <f t="shared" si="21"/>
        <v>1574.6677090909091</v>
      </c>
      <c r="AA101" s="51">
        <f t="shared" si="22"/>
        <v>1482.0563727272727</v>
      </c>
      <c r="AB101" s="4"/>
    </row>
    <row r="102" spans="1:28">
      <c r="A102" s="21" t="s">
        <v>247</v>
      </c>
      <c r="B102" s="30" t="s">
        <v>64</v>
      </c>
      <c r="C102" s="24" t="s">
        <v>68</v>
      </c>
      <c r="D102" s="31">
        <v>371</v>
      </c>
      <c r="E102" s="27">
        <v>1</v>
      </c>
      <c r="F102" s="32">
        <v>1</v>
      </c>
      <c r="G102" s="27">
        <v>39.619999999999997</v>
      </c>
      <c r="H102" s="32">
        <v>3.08</v>
      </c>
      <c r="I102" s="27">
        <v>5.71</v>
      </c>
      <c r="J102" s="32">
        <v>42.4</v>
      </c>
      <c r="K102" s="27">
        <v>8.01</v>
      </c>
      <c r="L102" s="32">
        <v>50.41</v>
      </c>
      <c r="M102" s="41">
        <f t="shared" si="17"/>
        <v>0.84110295576274552</v>
      </c>
      <c r="N102" s="32">
        <v>22.37</v>
      </c>
      <c r="O102" s="27">
        <v>72.78</v>
      </c>
      <c r="P102" s="32">
        <f t="shared" si="18"/>
        <v>8.6885245901639347</v>
      </c>
      <c r="Q102" s="37">
        <v>-42106.866000000002</v>
      </c>
      <c r="R102" s="31">
        <v>599701.576</v>
      </c>
      <c r="S102" s="37">
        <v>159198.334</v>
      </c>
      <c r="T102" s="31">
        <v>83729.508000000002</v>
      </c>
      <c r="U102" s="37">
        <v>0</v>
      </c>
      <c r="V102" s="31">
        <v>758899.91</v>
      </c>
      <c r="W102" s="37">
        <v>716793.04399999999</v>
      </c>
      <c r="X102" s="31">
        <f t="shared" si="19"/>
        <v>2045.5523180592993</v>
      </c>
      <c r="Y102" s="37">
        <f t="shared" si="20"/>
        <v>1819.8663126684637</v>
      </c>
      <c r="Z102" s="31">
        <f t="shared" si="21"/>
        <v>1706.3707169811321</v>
      </c>
      <c r="AA102" s="37">
        <f t="shared" si="22"/>
        <v>1616.4462964959569</v>
      </c>
      <c r="AB102" s="4"/>
    </row>
    <row r="103" spans="1:28">
      <c r="A103" s="44" t="s">
        <v>247</v>
      </c>
      <c r="B103" s="45" t="s">
        <v>75</v>
      </c>
      <c r="C103" s="46" t="s">
        <v>80</v>
      </c>
      <c r="D103" s="47">
        <v>301</v>
      </c>
      <c r="E103" s="48">
        <v>1</v>
      </c>
      <c r="F103" s="49">
        <v>1</v>
      </c>
      <c r="G103" s="48">
        <v>23.66</v>
      </c>
      <c r="H103" s="49">
        <v>1</v>
      </c>
      <c r="I103" s="48">
        <v>3.5</v>
      </c>
      <c r="J103" s="49">
        <v>28.21</v>
      </c>
      <c r="K103" s="48">
        <v>1.95</v>
      </c>
      <c r="L103" s="49">
        <v>30.16</v>
      </c>
      <c r="M103" s="50">
        <f t="shared" si="17"/>
        <v>0.93534482758620696</v>
      </c>
      <c r="N103" s="49">
        <v>25.2</v>
      </c>
      <c r="O103" s="48">
        <v>55.36</v>
      </c>
      <c r="P103" s="49">
        <f t="shared" si="18"/>
        <v>12.206001622060016</v>
      </c>
      <c r="Q103" s="51">
        <v>-13741.459000000001</v>
      </c>
      <c r="R103" s="47">
        <v>459575.39399999997</v>
      </c>
      <c r="S103" s="51">
        <v>194869.58300000001</v>
      </c>
      <c r="T103" s="47">
        <v>133543.236</v>
      </c>
      <c r="U103" s="51">
        <v>0</v>
      </c>
      <c r="V103" s="47">
        <v>654444.97699999996</v>
      </c>
      <c r="W103" s="51">
        <v>640703.51800000004</v>
      </c>
      <c r="X103" s="47">
        <f t="shared" si="19"/>
        <v>2174.2358039867108</v>
      </c>
      <c r="Y103" s="51">
        <f t="shared" si="20"/>
        <v>1730.5705681063121</v>
      </c>
      <c r="Z103" s="47">
        <f t="shared" si="21"/>
        <v>1684.9178803986711</v>
      </c>
      <c r="AA103" s="51">
        <f t="shared" si="22"/>
        <v>1526.8285514950164</v>
      </c>
      <c r="AB103" s="4"/>
    </row>
    <row r="104" spans="1:28">
      <c r="A104" s="21" t="s">
        <v>247</v>
      </c>
      <c r="B104" s="30" t="s">
        <v>96</v>
      </c>
      <c r="C104" s="24" t="s">
        <v>100</v>
      </c>
      <c r="D104" s="31">
        <v>396</v>
      </c>
      <c r="E104" s="27">
        <v>1</v>
      </c>
      <c r="F104" s="32">
        <v>1</v>
      </c>
      <c r="G104" s="27">
        <v>32.97</v>
      </c>
      <c r="H104" s="32">
        <v>6.76</v>
      </c>
      <c r="I104" s="27">
        <v>0.85</v>
      </c>
      <c r="J104" s="32">
        <v>32.32</v>
      </c>
      <c r="K104" s="27">
        <v>10.26</v>
      </c>
      <c r="L104" s="32">
        <v>42.58</v>
      </c>
      <c r="M104" s="41">
        <f t="shared" ref="M104:M135" si="27">+J104/L104</f>
        <v>0.75904180366369189</v>
      </c>
      <c r="N104" s="32">
        <v>21.4</v>
      </c>
      <c r="O104" s="27">
        <v>63.98</v>
      </c>
      <c r="P104" s="32">
        <f t="shared" ref="P104:P135" si="28">+D104/(G104+H104)</f>
        <v>9.9672791341555502</v>
      </c>
      <c r="Q104" s="37">
        <v>-6190.2070000000003</v>
      </c>
      <c r="R104" s="31">
        <v>551857.701</v>
      </c>
      <c r="S104" s="37">
        <v>150085.26</v>
      </c>
      <c r="T104" s="31">
        <v>62971.944000000003</v>
      </c>
      <c r="U104" s="37">
        <v>0</v>
      </c>
      <c r="V104" s="31">
        <v>701942.96100000001</v>
      </c>
      <c r="W104" s="37">
        <v>695752.75399999996</v>
      </c>
      <c r="X104" s="31">
        <f t="shared" ref="X104:X135" si="29">+V104/D104</f>
        <v>1772.5832348484848</v>
      </c>
      <c r="Y104" s="37">
        <f t="shared" ref="Y104:Y135" si="30">+(V104-(U104+T104))/D104</f>
        <v>1613.5631742424241</v>
      </c>
      <c r="Z104" s="31">
        <f t="shared" ref="Z104:Z135" si="31">+(W104-(U104+T104))/D104</f>
        <v>1597.9313383838382</v>
      </c>
      <c r="AA104" s="37">
        <f t="shared" ref="AA104:AA135" si="32">+R104/D104</f>
        <v>1393.5800530303031</v>
      </c>
      <c r="AB104" s="4"/>
    </row>
    <row r="105" spans="1:28">
      <c r="A105" s="44" t="s">
        <v>247</v>
      </c>
      <c r="B105" s="45" t="s">
        <v>96</v>
      </c>
      <c r="C105" s="46" t="s">
        <v>101</v>
      </c>
      <c r="D105" s="47">
        <v>367</v>
      </c>
      <c r="E105" s="48">
        <v>1</v>
      </c>
      <c r="F105" s="49">
        <v>1</v>
      </c>
      <c r="G105" s="48">
        <v>28.32</v>
      </c>
      <c r="H105" s="49">
        <v>4.04</v>
      </c>
      <c r="I105" s="48">
        <v>5.0599999999999996</v>
      </c>
      <c r="J105" s="49">
        <v>29.47</v>
      </c>
      <c r="K105" s="48">
        <v>9.9499999999999993</v>
      </c>
      <c r="L105" s="49">
        <v>39.42</v>
      </c>
      <c r="M105" s="50">
        <f t="shared" si="27"/>
        <v>0.74759005580923388</v>
      </c>
      <c r="N105" s="49">
        <v>31.21</v>
      </c>
      <c r="O105" s="48">
        <v>70.63</v>
      </c>
      <c r="P105" s="49">
        <f t="shared" si="28"/>
        <v>11.341161928306551</v>
      </c>
      <c r="Q105" s="51">
        <v>-23543.294000000002</v>
      </c>
      <c r="R105" s="47">
        <v>512220.565</v>
      </c>
      <c r="S105" s="51">
        <v>133953.215</v>
      </c>
      <c r="T105" s="47">
        <v>53233.62</v>
      </c>
      <c r="U105" s="51">
        <v>0</v>
      </c>
      <c r="V105" s="47">
        <v>646173.78</v>
      </c>
      <c r="W105" s="51">
        <v>622630.48600000003</v>
      </c>
      <c r="X105" s="47">
        <f t="shared" si="29"/>
        <v>1760.6914986376023</v>
      </c>
      <c r="Y105" s="51">
        <f t="shared" si="30"/>
        <v>1615.6407629427795</v>
      </c>
      <c r="Z105" s="47">
        <f t="shared" si="31"/>
        <v>1551.4900980926432</v>
      </c>
      <c r="AA105" s="51">
        <f t="shared" si="32"/>
        <v>1395.6963623978202</v>
      </c>
      <c r="AB105" s="4"/>
    </row>
    <row r="106" spans="1:28">
      <c r="A106" s="21" t="s">
        <v>247</v>
      </c>
      <c r="B106" s="30" t="s">
        <v>115</v>
      </c>
      <c r="C106" s="24" t="s">
        <v>117</v>
      </c>
      <c r="D106" s="31">
        <v>301</v>
      </c>
      <c r="E106" s="27">
        <v>1</v>
      </c>
      <c r="F106" s="32">
        <v>1</v>
      </c>
      <c r="G106" s="27">
        <v>29.72</v>
      </c>
      <c r="H106" s="32">
        <v>2.8</v>
      </c>
      <c r="I106" s="27">
        <v>1</v>
      </c>
      <c r="J106" s="32">
        <v>30.02</v>
      </c>
      <c r="K106" s="27">
        <v>5.5</v>
      </c>
      <c r="L106" s="32">
        <v>35.519999999999996</v>
      </c>
      <c r="M106" s="41">
        <f t="shared" si="27"/>
        <v>0.84515765765765771</v>
      </c>
      <c r="N106" s="32">
        <v>18.37</v>
      </c>
      <c r="O106" s="27">
        <v>53.89</v>
      </c>
      <c r="P106" s="32">
        <f t="shared" si="28"/>
        <v>9.2558425584255861</v>
      </c>
      <c r="Q106" s="37">
        <v>-2069.3389999999999</v>
      </c>
      <c r="R106" s="31">
        <v>439537.15700000001</v>
      </c>
      <c r="S106" s="37">
        <v>150553.57199999999</v>
      </c>
      <c r="T106" s="31">
        <v>66412.284</v>
      </c>
      <c r="U106" s="37">
        <v>33793.034</v>
      </c>
      <c r="V106" s="31">
        <v>590090.72900000005</v>
      </c>
      <c r="W106" s="37">
        <v>588021.39</v>
      </c>
      <c r="X106" s="31">
        <f t="shared" si="29"/>
        <v>1960.4343156146181</v>
      </c>
      <c r="Y106" s="37">
        <f t="shared" si="30"/>
        <v>1627.5262823920268</v>
      </c>
      <c r="Z106" s="31">
        <f t="shared" si="31"/>
        <v>1620.6514019933556</v>
      </c>
      <c r="AA106" s="37">
        <f t="shared" si="32"/>
        <v>1460.2563355481727</v>
      </c>
      <c r="AB106" s="4"/>
    </row>
    <row r="107" spans="1:28">
      <c r="A107" s="44" t="s">
        <v>247</v>
      </c>
      <c r="B107" s="45" t="s">
        <v>130</v>
      </c>
      <c r="C107" s="46" t="s">
        <v>132</v>
      </c>
      <c r="D107" s="47">
        <v>374</v>
      </c>
      <c r="E107" s="48">
        <v>1</v>
      </c>
      <c r="F107" s="49">
        <v>1</v>
      </c>
      <c r="G107" s="48">
        <v>33.29</v>
      </c>
      <c r="H107" s="49">
        <v>2</v>
      </c>
      <c r="I107" s="48">
        <v>2</v>
      </c>
      <c r="J107" s="49">
        <v>34.049999999999997</v>
      </c>
      <c r="K107" s="48">
        <v>5.24</v>
      </c>
      <c r="L107" s="49">
        <v>39.29</v>
      </c>
      <c r="M107" s="50">
        <f t="shared" si="27"/>
        <v>0.86663273097480265</v>
      </c>
      <c r="N107" s="49">
        <v>22.85</v>
      </c>
      <c r="O107" s="48">
        <v>62.14</v>
      </c>
      <c r="P107" s="49">
        <f t="shared" si="28"/>
        <v>10.59790308869368</v>
      </c>
      <c r="Q107" s="51">
        <v>-31696.031999999999</v>
      </c>
      <c r="R107" s="47">
        <v>502335.03</v>
      </c>
      <c r="S107" s="51">
        <v>236557.25</v>
      </c>
      <c r="T107" s="47">
        <v>136171.842</v>
      </c>
      <c r="U107" s="51">
        <v>22697.717000000001</v>
      </c>
      <c r="V107" s="47">
        <v>738892.28</v>
      </c>
      <c r="W107" s="51">
        <v>707196.24800000002</v>
      </c>
      <c r="X107" s="47">
        <f t="shared" si="29"/>
        <v>1975.6478074866311</v>
      </c>
      <c r="Y107" s="51">
        <f t="shared" si="30"/>
        <v>1550.8628903743315</v>
      </c>
      <c r="Z107" s="47">
        <f t="shared" si="31"/>
        <v>1466.1141417112299</v>
      </c>
      <c r="AA107" s="51">
        <f t="shared" si="32"/>
        <v>1343.1417914438503</v>
      </c>
      <c r="AB107" s="4"/>
    </row>
    <row r="108" spans="1:28">
      <c r="A108" s="21" t="s">
        <v>247</v>
      </c>
      <c r="B108" s="30" t="s">
        <v>148</v>
      </c>
      <c r="C108" s="24" t="s">
        <v>149</v>
      </c>
      <c r="D108" s="31">
        <v>359</v>
      </c>
      <c r="E108" s="27">
        <v>1</v>
      </c>
      <c r="F108" s="32">
        <v>0</v>
      </c>
      <c r="G108" s="27">
        <v>33.69</v>
      </c>
      <c r="H108" s="32">
        <v>1</v>
      </c>
      <c r="I108" s="27">
        <v>0</v>
      </c>
      <c r="J108" s="32">
        <v>35.69</v>
      </c>
      <c r="K108" s="27">
        <v>0</v>
      </c>
      <c r="L108" s="32">
        <v>35.69</v>
      </c>
      <c r="M108" s="41">
        <f t="shared" si="27"/>
        <v>1</v>
      </c>
      <c r="N108" s="32">
        <v>17.77</v>
      </c>
      <c r="O108" s="27">
        <v>53.459999999999994</v>
      </c>
      <c r="P108" s="32">
        <f t="shared" si="28"/>
        <v>10.348803689824157</v>
      </c>
      <c r="Q108" s="37">
        <v>-57341.512000000002</v>
      </c>
      <c r="R108" s="31">
        <v>511247.85800000001</v>
      </c>
      <c r="S108" s="37">
        <v>261796.58100000001</v>
      </c>
      <c r="T108" s="31">
        <v>121720.272</v>
      </c>
      <c r="U108" s="37">
        <v>36831.805</v>
      </c>
      <c r="V108" s="31">
        <v>773044.43900000001</v>
      </c>
      <c r="W108" s="37">
        <v>715702.92700000003</v>
      </c>
      <c r="X108" s="31">
        <f t="shared" si="29"/>
        <v>2153.3271281337047</v>
      </c>
      <c r="Y108" s="37">
        <f t="shared" si="30"/>
        <v>1711.6778885793872</v>
      </c>
      <c r="Z108" s="31">
        <f t="shared" si="31"/>
        <v>1551.9522284122565</v>
      </c>
      <c r="AA108" s="37">
        <f t="shared" si="32"/>
        <v>1424.0887409470752</v>
      </c>
      <c r="AB108" s="4"/>
    </row>
    <row r="109" spans="1:28">
      <c r="A109" s="44" t="s">
        <v>247</v>
      </c>
      <c r="B109" s="45" t="s">
        <v>160</v>
      </c>
      <c r="C109" s="46" t="s">
        <v>162</v>
      </c>
      <c r="D109" s="47">
        <v>387</v>
      </c>
      <c r="E109" s="48">
        <v>1</v>
      </c>
      <c r="F109" s="49">
        <v>1</v>
      </c>
      <c r="G109" s="48">
        <v>31.34</v>
      </c>
      <c r="H109" s="49">
        <v>3</v>
      </c>
      <c r="I109" s="48">
        <v>1</v>
      </c>
      <c r="J109" s="49">
        <v>36.44</v>
      </c>
      <c r="K109" s="48">
        <v>0.9</v>
      </c>
      <c r="L109" s="49">
        <v>37.340000000000003</v>
      </c>
      <c r="M109" s="50">
        <f t="shared" si="27"/>
        <v>0.9758971612212104</v>
      </c>
      <c r="N109" s="49">
        <v>25.38</v>
      </c>
      <c r="O109" s="48">
        <v>62.72</v>
      </c>
      <c r="P109" s="49">
        <f t="shared" si="28"/>
        <v>11.269656377402445</v>
      </c>
      <c r="Q109" s="51">
        <v>-52137.271999999997</v>
      </c>
      <c r="R109" s="47">
        <v>533796.61600000004</v>
      </c>
      <c r="S109" s="51">
        <v>205056.71799999999</v>
      </c>
      <c r="T109" s="47">
        <v>140529.03899999999</v>
      </c>
      <c r="U109" s="51">
        <v>0</v>
      </c>
      <c r="V109" s="47">
        <v>738853.33400000003</v>
      </c>
      <c r="W109" s="51">
        <v>686716.06200000003</v>
      </c>
      <c r="X109" s="47">
        <f t="shared" si="29"/>
        <v>1909.1817416020672</v>
      </c>
      <c r="Y109" s="51">
        <f t="shared" si="30"/>
        <v>1546.0576098191216</v>
      </c>
      <c r="Z109" s="47">
        <f t="shared" si="31"/>
        <v>1411.3359767441862</v>
      </c>
      <c r="AA109" s="51">
        <f t="shared" si="32"/>
        <v>1379.3194211886305</v>
      </c>
      <c r="AB109" s="4"/>
    </row>
    <row r="110" spans="1:28">
      <c r="A110" s="53" t="s">
        <v>247</v>
      </c>
      <c r="B110" s="54" t="s">
        <v>160</v>
      </c>
      <c r="C110" s="55" t="s">
        <v>163</v>
      </c>
      <c r="D110" s="56">
        <v>363</v>
      </c>
      <c r="E110" s="57">
        <v>1</v>
      </c>
      <c r="F110" s="58">
        <v>0</v>
      </c>
      <c r="G110" s="57">
        <v>29.86</v>
      </c>
      <c r="H110" s="58">
        <v>1</v>
      </c>
      <c r="I110" s="57">
        <v>2</v>
      </c>
      <c r="J110" s="58">
        <v>31.86</v>
      </c>
      <c r="K110" s="27">
        <v>2</v>
      </c>
      <c r="L110" s="32">
        <v>33.86</v>
      </c>
      <c r="M110" s="41">
        <f t="shared" si="27"/>
        <v>0.94093325457767274</v>
      </c>
      <c r="N110" s="32">
        <v>8.4700000000000006</v>
      </c>
      <c r="O110" s="27">
        <v>42.33</v>
      </c>
      <c r="P110" s="32">
        <f t="shared" si="28"/>
        <v>11.762799740764745</v>
      </c>
      <c r="Q110" s="37">
        <v>-42571.69</v>
      </c>
      <c r="R110" s="31">
        <v>415642.37199999997</v>
      </c>
      <c r="S110" s="37">
        <v>157172.46900000001</v>
      </c>
      <c r="T110" s="31">
        <v>91131.145000000004</v>
      </c>
      <c r="U110" s="37">
        <v>0</v>
      </c>
      <c r="V110" s="31">
        <v>572814.84100000001</v>
      </c>
      <c r="W110" s="37">
        <v>530243.15099999995</v>
      </c>
      <c r="X110" s="31">
        <f t="shared" si="29"/>
        <v>1578.0023168044077</v>
      </c>
      <c r="Y110" s="37">
        <f t="shared" si="30"/>
        <v>1326.9523305785124</v>
      </c>
      <c r="Z110" s="31">
        <f t="shared" si="31"/>
        <v>1209.6749476584021</v>
      </c>
      <c r="AA110" s="37">
        <f t="shared" si="32"/>
        <v>1145.0203085399448</v>
      </c>
      <c r="AB110" s="4"/>
    </row>
    <row r="111" spans="1:28">
      <c r="A111" s="44" t="s">
        <v>247</v>
      </c>
      <c r="B111" s="45" t="s">
        <v>160</v>
      </c>
      <c r="C111" s="46" t="s">
        <v>165</v>
      </c>
      <c r="D111" s="47">
        <v>386</v>
      </c>
      <c r="E111" s="48">
        <v>1</v>
      </c>
      <c r="F111" s="49">
        <v>1</v>
      </c>
      <c r="G111" s="48">
        <v>36.46</v>
      </c>
      <c r="H111" s="49">
        <v>0</v>
      </c>
      <c r="I111" s="48">
        <v>0</v>
      </c>
      <c r="J111" s="49">
        <v>37.36</v>
      </c>
      <c r="K111" s="48">
        <v>1.1000000000000001</v>
      </c>
      <c r="L111" s="49">
        <v>38.46</v>
      </c>
      <c r="M111" s="50">
        <f t="shared" si="27"/>
        <v>0.97139885595423814</v>
      </c>
      <c r="N111" s="49">
        <v>26.36</v>
      </c>
      <c r="O111" s="48">
        <v>64.819999999999993</v>
      </c>
      <c r="P111" s="49">
        <f t="shared" si="28"/>
        <v>10.58694459681843</v>
      </c>
      <c r="Q111" s="51">
        <v>-51865.063000000002</v>
      </c>
      <c r="R111" s="47">
        <v>471655.989</v>
      </c>
      <c r="S111" s="51">
        <v>269022.17800000001</v>
      </c>
      <c r="T111" s="47">
        <v>203092.78</v>
      </c>
      <c r="U111" s="51">
        <v>0</v>
      </c>
      <c r="V111" s="47">
        <v>740678.16700000002</v>
      </c>
      <c r="W111" s="51">
        <v>688813.10400000005</v>
      </c>
      <c r="X111" s="47">
        <f t="shared" si="29"/>
        <v>1918.8553549222797</v>
      </c>
      <c r="Y111" s="51">
        <f t="shared" si="30"/>
        <v>1392.7082564766838</v>
      </c>
      <c r="Z111" s="47">
        <f t="shared" si="31"/>
        <v>1258.3428082901555</v>
      </c>
      <c r="AA111" s="51">
        <f t="shared" si="32"/>
        <v>1221.906707253886</v>
      </c>
      <c r="AB111" s="4"/>
    </row>
    <row r="112" spans="1:28">
      <c r="A112" s="21" t="s">
        <v>247</v>
      </c>
      <c r="B112" s="30" t="s">
        <v>160</v>
      </c>
      <c r="C112" s="24" t="s">
        <v>167</v>
      </c>
      <c r="D112" s="31">
        <v>363</v>
      </c>
      <c r="E112" s="27">
        <v>1</v>
      </c>
      <c r="F112" s="32">
        <v>1</v>
      </c>
      <c r="G112" s="27">
        <v>34.630000000000003</v>
      </c>
      <c r="H112" s="32">
        <v>1</v>
      </c>
      <c r="I112" s="27">
        <v>5</v>
      </c>
      <c r="J112" s="32">
        <v>41.63</v>
      </c>
      <c r="K112" s="27">
        <v>1</v>
      </c>
      <c r="L112" s="32">
        <v>42.63</v>
      </c>
      <c r="M112" s="41">
        <f t="shared" si="27"/>
        <v>0.97654234107436078</v>
      </c>
      <c r="N112" s="32">
        <v>28.83</v>
      </c>
      <c r="O112" s="27">
        <v>71.460000000000008</v>
      </c>
      <c r="P112" s="32">
        <f t="shared" si="28"/>
        <v>10.188043783328656</v>
      </c>
      <c r="Q112" s="37">
        <v>-39909.527999999998</v>
      </c>
      <c r="R112" s="31">
        <v>544727.23600000003</v>
      </c>
      <c r="S112" s="37">
        <v>189146.49299999999</v>
      </c>
      <c r="T112" s="31">
        <v>119182.285</v>
      </c>
      <c r="U112" s="37">
        <v>0</v>
      </c>
      <c r="V112" s="31">
        <v>733873.72900000005</v>
      </c>
      <c r="W112" s="37">
        <v>693964.201</v>
      </c>
      <c r="X112" s="31">
        <f t="shared" si="29"/>
        <v>2021.6907134986227</v>
      </c>
      <c r="Y112" s="37">
        <f t="shared" si="30"/>
        <v>1693.3648595041323</v>
      </c>
      <c r="Z112" s="31">
        <f t="shared" si="31"/>
        <v>1583.421256198347</v>
      </c>
      <c r="AA112" s="37">
        <f t="shared" si="32"/>
        <v>1500.6259944903582</v>
      </c>
      <c r="AB112" s="4"/>
    </row>
    <row r="113" spans="1:28">
      <c r="A113" s="44" t="s">
        <v>247</v>
      </c>
      <c r="B113" s="45" t="s">
        <v>206</v>
      </c>
      <c r="C113" s="46" t="s">
        <v>208</v>
      </c>
      <c r="D113" s="47">
        <v>368</v>
      </c>
      <c r="E113" s="48">
        <v>1</v>
      </c>
      <c r="F113" s="49">
        <v>1</v>
      </c>
      <c r="G113" s="48">
        <v>38.67</v>
      </c>
      <c r="H113" s="49">
        <v>1.5</v>
      </c>
      <c r="I113" s="48">
        <v>2.29</v>
      </c>
      <c r="J113" s="49">
        <v>37.380000000000003</v>
      </c>
      <c r="K113" s="48">
        <v>7.08</v>
      </c>
      <c r="L113" s="49">
        <v>44.46</v>
      </c>
      <c r="M113" s="50">
        <f t="shared" si="27"/>
        <v>0.84075573549257765</v>
      </c>
      <c r="N113" s="49">
        <v>23.67</v>
      </c>
      <c r="O113" s="48">
        <v>68.13</v>
      </c>
      <c r="P113" s="49">
        <f t="shared" si="28"/>
        <v>9.1610654717450828</v>
      </c>
      <c r="Q113" s="51">
        <v>-14989.269</v>
      </c>
      <c r="R113" s="47">
        <v>537317.47900000005</v>
      </c>
      <c r="S113" s="51">
        <v>286776.35399999999</v>
      </c>
      <c r="T113" s="47">
        <v>223249.49400000001</v>
      </c>
      <c r="U113" s="51">
        <v>1211.9259999999999</v>
      </c>
      <c r="V113" s="47">
        <v>824093.83299999998</v>
      </c>
      <c r="W113" s="51">
        <v>809104.56400000001</v>
      </c>
      <c r="X113" s="47">
        <f t="shared" si="29"/>
        <v>2239.3854157608694</v>
      </c>
      <c r="Y113" s="51">
        <f t="shared" si="30"/>
        <v>1629.4359048913043</v>
      </c>
      <c r="Z113" s="47">
        <f t="shared" si="31"/>
        <v>1588.7041956521739</v>
      </c>
      <c r="AA113" s="51">
        <f t="shared" si="32"/>
        <v>1460.1018451086959</v>
      </c>
      <c r="AB113" s="4"/>
    </row>
    <row r="114" spans="1:28">
      <c r="A114" s="21" t="s">
        <v>247</v>
      </c>
      <c r="B114" s="30" t="s">
        <v>229</v>
      </c>
      <c r="C114" s="24" t="s">
        <v>230</v>
      </c>
      <c r="D114" s="31">
        <v>380</v>
      </c>
      <c r="E114" s="27">
        <v>1</v>
      </c>
      <c r="F114" s="32">
        <v>0</v>
      </c>
      <c r="G114" s="27">
        <v>29.65</v>
      </c>
      <c r="H114" s="32">
        <v>4</v>
      </c>
      <c r="I114" s="27">
        <v>3.53</v>
      </c>
      <c r="J114" s="32">
        <v>37.49</v>
      </c>
      <c r="K114" s="27">
        <v>0.69</v>
      </c>
      <c r="L114" s="32">
        <v>38.18</v>
      </c>
      <c r="M114" s="41">
        <f t="shared" si="27"/>
        <v>0.9819277108433736</v>
      </c>
      <c r="N114" s="32">
        <v>24.01</v>
      </c>
      <c r="O114" s="27">
        <v>62.19</v>
      </c>
      <c r="P114" s="32">
        <f t="shared" si="28"/>
        <v>11.292719167904904</v>
      </c>
      <c r="Q114" s="37">
        <v>-98245.789000000004</v>
      </c>
      <c r="R114" s="31">
        <v>538719.80900000001</v>
      </c>
      <c r="S114" s="37">
        <v>167845.845</v>
      </c>
      <c r="T114" s="31">
        <v>72164</v>
      </c>
      <c r="U114" s="37">
        <v>0</v>
      </c>
      <c r="V114" s="31">
        <v>706565.65399999998</v>
      </c>
      <c r="W114" s="37">
        <v>608319.86499999999</v>
      </c>
      <c r="X114" s="31">
        <f t="shared" si="29"/>
        <v>1859.3833</v>
      </c>
      <c r="Y114" s="37">
        <f t="shared" si="30"/>
        <v>1669.4780368421052</v>
      </c>
      <c r="Z114" s="31">
        <f t="shared" si="31"/>
        <v>1410.9364868421053</v>
      </c>
      <c r="AA114" s="37">
        <f t="shared" si="32"/>
        <v>1417.6837078947369</v>
      </c>
      <c r="AB114" s="4"/>
    </row>
    <row r="115" spans="1:28" s="13" customFormat="1">
      <c r="A115" s="17" t="s">
        <v>247</v>
      </c>
      <c r="B115" s="52" t="s">
        <v>263</v>
      </c>
      <c r="C115" s="83"/>
      <c r="D115" s="59">
        <f>SUM(D93:D114)</f>
        <v>7858</v>
      </c>
      <c r="E115" s="60">
        <f>SUM(E93:E114)</f>
        <v>22</v>
      </c>
      <c r="F115" s="61">
        <f t="shared" ref="F115:L115" si="33">SUM(F93:F114)</f>
        <v>19</v>
      </c>
      <c r="G115" s="60">
        <f t="shared" si="33"/>
        <v>689.57</v>
      </c>
      <c r="H115" s="61">
        <f t="shared" si="33"/>
        <v>51.379999999999995</v>
      </c>
      <c r="I115" s="60">
        <f t="shared" si="33"/>
        <v>52.63</v>
      </c>
      <c r="J115" s="61">
        <f t="shared" si="33"/>
        <v>758.54</v>
      </c>
      <c r="K115" s="60">
        <f t="shared" si="33"/>
        <v>76.039999999999992</v>
      </c>
      <c r="L115" s="61">
        <f t="shared" si="33"/>
        <v>834.58000000000015</v>
      </c>
      <c r="M115" s="62">
        <f t="shared" si="27"/>
        <v>0.90888830309856439</v>
      </c>
      <c r="N115" s="61">
        <f>SUM(N93:N114)</f>
        <v>445.28000000000003</v>
      </c>
      <c r="O115" s="60">
        <f>SUM(O93:O114)</f>
        <v>1279.8600000000001</v>
      </c>
      <c r="P115" s="61">
        <f t="shared" si="28"/>
        <v>10.605304001619542</v>
      </c>
      <c r="Q115" s="63">
        <f>SUM(Q93:Q114)</f>
        <v>-828224.61199999996</v>
      </c>
      <c r="R115" s="59">
        <f t="shared" ref="R115:W115" si="34">SUM(R93:R114)</f>
        <v>10910750.707000002</v>
      </c>
      <c r="S115" s="63">
        <f t="shared" si="34"/>
        <v>4845307.3059999999</v>
      </c>
      <c r="T115" s="59">
        <f t="shared" si="34"/>
        <v>3098780.1189999995</v>
      </c>
      <c r="U115" s="63">
        <f t="shared" si="34"/>
        <v>94534.482000000018</v>
      </c>
      <c r="V115" s="59">
        <f t="shared" si="34"/>
        <v>15756058.012999997</v>
      </c>
      <c r="W115" s="63">
        <f t="shared" si="34"/>
        <v>14927833.400999999</v>
      </c>
      <c r="X115" s="59">
        <f t="shared" si="29"/>
        <v>2005.0977364469327</v>
      </c>
      <c r="Y115" s="63">
        <f t="shared" si="30"/>
        <v>1598.7202102316107</v>
      </c>
      <c r="Z115" s="59">
        <f t="shared" si="31"/>
        <v>1493.3213031305675</v>
      </c>
      <c r="AA115" s="63">
        <f t="shared" si="32"/>
        <v>1388.4895274879107</v>
      </c>
      <c r="AB115" s="14"/>
    </row>
    <row r="116" spans="1:28">
      <c r="A116" s="84" t="s">
        <v>248</v>
      </c>
      <c r="B116" s="85" t="s">
        <v>29</v>
      </c>
      <c r="C116" s="86" t="s">
        <v>33</v>
      </c>
      <c r="D116" s="87">
        <v>402</v>
      </c>
      <c r="E116" s="88">
        <v>1</v>
      </c>
      <c r="F116" s="89">
        <v>1</v>
      </c>
      <c r="G116" s="88">
        <v>34.53</v>
      </c>
      <c r="H116" s="89">
        <v>0.49</v>
      </c>
      <c r="I116" s="88">
        <v>0.65</v>
      </c>
      <c r="J116" s="89">
        <v>31.5</v>
      </c>
      <c r="K116" s="88">
        <v>6.17</v>
      </c>
      <c r="L116" s="89">
        <v>37.67</v>
      </c>
      <c r="M116" s="90">
        <f t="shared" si="27"/>
        <v>0.83620918502787356</v>
      </c>
      <c r="N116" s="89">
        <v>19.940000000000001</v>
      </c>
      <c r="O116" s="88">
        <v>57.61</v>
      </c>
      <c r="P116" s="89">
        <f t="shared" si="28"/>
        <v>11.479154768703596</v>
      </c>
      <c r="Q116" s="91">
        <v>-39656.542000000001</v>
      </c>
      <c r="R116" s="87">
        <v>461234.57900000003</v>
      </c>
      <c r="S116" s="91">
        <v>239410.52499999999</v>
      </c>
      <c r="T116" s="87">
        <v>178089.91699999999</v>
      </c>
      <c r="U116" s="91">
        <v>0</v>
      </c>
      <c r="V116" s="87">
        <v>700645.10400000005</v>
      </c>
      <c r="W116" s="91">
        <v>660988.56200000003</v>
      </c>
      <c r="X116" s="87">
        <f t="shared" si="29"/>
        <v>1742.8982686567165</v>
      </c>
      <c r="Y116" s="91">
        <f t="shared" si="30"/>
        <v>1299.8885248756219</v>
      </c>
      <c r="Z116" s="87">
        <f t="shared" si="31"/>
        <v>1201.2404104477612</v>
      </c>
      <c r="AA116" s="91">
        <f t="shared" si="32"/>
        <v>1147.3496990049753</v>
      </c>
      <c r="AB116" s="4"/>
    </row>
    <row r="117" spans="1:28">
      <c r="A117" s="44" t="s">
        <v>248</v>
      </c>
      <c r="B117" s="45" t="s">
        <v>29</v>
      </c>
      <c r="C117" s="46" t="s">
        <v>34</v>
      </c>
      <c r="D117" s="47">
        <v>424</v>
      </c>
      <c r="E117" s="48">
        <v>1</v>
      </c>
      <c r="F117" s="49">
        <v>1</v>
      </c>
      <c r="G117" s="48">
        <v>27.24</v>
      </c>
      <c r="H117" s="49">
        <v>1.6</v>
      </c>
      <c r="I117" s="48">
        <v>3.54</v>
      </c>
      <c r="J117" s="49">
        <v>26.13</v>
      </c>
      <c r="K117" s="48">
        <v>8.25</v>
      </c>
      <c r="L117" s="49">
        <v>34.380000000000003</v>
      </c>
      <c r="M117" s="50">
        <f t="shared" si="27"/>
        <v>0.76003490401396157</v>
      </c>
      <c r="N117" s="49">
        <v>17.670000000000002</v>
      </c>
      <c r="O117" s="48">
        <v>52.05</v>
      </c>
      <c r="P117" s="49">
        <f t="shared" si="28"/>
        <v>14.701803051317615</v>
      </c>
      <c r="Q117" s="51">
        <v>-39019.182000000001</v>
      </c>
      <c r="R117" s="47">
        <v>543333.24800000002</v>
      </c>
      <c r="S117" s="51">
        <v>284664.326</v>
      </c>
      <c r="T117" s="47">
        <v>195007.90900000001</v>
      </c>
      <c r="U117" s="51">
        <v>0</v>
      </c>
      <c r="V117" s="47">
        <v>827997.57400000002</v>
      </c>
      <c r="W117" s="51">
        <v>788978.39199999999</v>
      </c>
      <c r="X117" s="47">
        <f t="shared" si="29"/>
        <v>1952.8244669811322</v>
      </c>
      <c r="Y117" s="51">
        <f t="shared" si="30"/>
        <v>1492.9001533018868</v>
      </c>
      <c r="Z117" s="47">
        <f t="shared" si="31"/>
        <v>1400.8737806603774</v>
      </c>
      <c r="AA117" s="51">
        <f t="shared" si="32"/>
        <v>1281.4463396226415</v>
      </c>
      <c r="AB117" s="4"/>
    </row>
    <row r="118" spans="1:28">
      <c r="A118" s="21" t="s">
        <v>248</v>
      </c>
      <c r="B118" s="30" t="s">
        <v>29</v>
      </c>
      <c r="C118" s="24" t="s">
        <v>37</v>
      </c>
      <c r="D118" s="31">
        <v>496</v>
      </c>
      <c r="E118" s="27">
        <v>1</v>
      </c>
      <c r="F118" s="32">
        <v>1</v>
      </c>
      <c r="G118" s="27">
        <v>41.49</v>
      </c>
      <c r="H118" s="32">
        <v>2</v>
      </c>
      <c r="I118" s="27">
        <v>6.75</v>
      </c>
      <c r="J118" s="32">
        <v>46.57</v>
      </c>
      <c r="K118" s="27">
        <v>5.67</v>
      </c>
      <c r="L118" s="32">
        <v>52.24</v>
      </c>
      <c r="M118" s="41">
        <f t="shared" si="27"/>
        <v>0.8914624808575804</v>
      </c>
      <c r="N118" s="32">
        <v>27.58</v>
      </c>
      <c r="O118" s="27">
        <v>79.819999999999993</v>
      </c>
      <c r="P118" s="32">
        <f t="shared" si="28"/>
        <v>11.404920671418717</v>
      </c>
      <c r="Q118" s="37">
        <v>-52429.190999999999</v>
      </c>
      <c r="R118" s="31">
        <v>694736.41</v>
      </c>
      <c r="S118" s="37">
        <v>309873.85600000003</v>
      </c>
      <c r="T118" s="31">
        <v>224635.00399999999</v>
      </c>
      <c r="U118" s="37">
        <v>0</v>
      </c>
      <c r="V118" s="31">
        <v>1004610.2659999999</v>
      </c>
      <c r="W118" s="37">
        <v>952181.07499999995</v>
      </c>
      <c r="X118" s="31">
        <f t="shared" si="29"/>
        <v>2025.4239233870967</v>
      </c>
      <c r="Y118" s="37">
        <f t="shared" si="30"/>
        <v>1572.5307701612903</v>
      </c>
      <c r="Z118" s="31">
        <f t="shared" si="31"/>
        <v>1466.8267560483871</v>
      </c>
      <c r="AA118" s="37">
        <f t="shared" si="32"/>
        <v>1400.678245967742</v>
      </c>
      <c r="AB118" s="4"/>
    </row>
    <row r="119" spans="1:28">
      <c r="A119" s="44" t="s">
        <v>248</v>
      </c>
      <c r="B119" s="45" t="s">
        <v>29</v>
      </c>
      <c r="C119" s="46" t="s">
        <v>43</v>
      </c>
      <c r="D119" s="47">
        <v>451</v>
      </c>
      <c r="E119" s="48">
        <v>1</v>
      </c>
      <c r="F119" s="49">
        <v>1</v>
      </c>
      <c r="G119" s="48">
        <v>31.44</v>
      </c>
      <c r="H119" s="49">
        <v>5.7</v>
      </c>
      <c r="I119" s="48">
        <v>1.99</v>
      </c>
      <c r="J119" s="49">
        <v>37.200000000000003</v>
      </c>
      <c r="K119" s="48">
        <v>3.93</v>
      </c>
      <c r="L119" s="49">
        <v>41.13</v>
      </c>
      <c r="M119" s="50">
        <f t="shared" si="27"/>
        <v>0.90444930707512761</v>
      </c>
      <c r="N119" s="49">
        <v>21.65</v>
      </c>
      <c r="O119" s="48">
        <v>62.78</v>
      </c>
      <c r="P119" s="49">
        <f t="shared" si="28"/>
        <v>12.143241787829833</v>
      </c>
      <c r="Q119" s="51">
        <v>-46720.286</v>
      </c>
      <c r="R119" s="47">
        <v>525856.72600000002</v>
      </c>
      <c r="S119" s="51">
        <v>194782.147</v>
      </c>
      <c r="T119" s="47">
        <v>129400.124</v>
      </c>
      <c r="U119" s="51">
        <v>0</v>
      </c>
      <c r="V119" s="47">
        <v>720638.87300000002</v>
      </c>
      <c r="W119" s="51">
        <v>673918.58700000006</v>
      </c>
      <c r="X119" s="47">
        <f t="shared" si="29"/>
        <v>1597.8688980044346</v>
      </c>
      <c r="Y119" s="51">
        <f t="shared" si="30"/>
        <v>1310.9506629711752</v>
      </c>
      <c r="Z119" s="47">
        <f t="shared" si="31"/>
        <v>1207.3580110864748</v>
      </c>
      <c r="AA119" s="51">
        <f t="shared" si="32"/>
        <v>1165.9794368070955</v>
      </c>
      <c r="AB119" s="4"/>
    </row>
    <row r="120" spans="1:28">
      <c r="A120" s="21" t="s">
        <v>248</v>
      </c>
      <c r="B120" s="30" t="s">
        <v>29</v>
      </c>
      <c r="C120" s="24" t="s">
        <v>56</v>
      </c>
      <c r="D120" s="31">
        <v>401</v>
      </c>
      <c r="E120" s="27">
        <v>1</v>
      </c>
      <c r="F120" s="32">
        <v>1.6</v>
      </c>
      <c r="G120" s="27">
        <v>28.77</v>
      </c>
      <c r="H120" s="32">
        <v>1</v>
      </c>
      <c r="I120" s="27">
        <v>2.2400000000000002</v>
      </c>
      <c r="J120" s="32">
        <v>33.61</v>
      </c>
      <c r="K120" s="27">
        <v>1</v>
      </c>
      <c r="L120" s="32">
        <v>34.610000000000007</v>
      </c>
      <c r="M120" s="41">
        <f t="shared" si="27"/>
        <v>0.97110661658480191</v>
      </c>
      <c r="N120" s="32">
        <v>11.52</v>
      </c>
      <c r="O120" s="27">
        <v>46.129999999999995</v>
      </c>
      <c r="P120" s="32">
        <f t="shared" si="28"/>
        <v>13.469936177359758</v>
      </c>
      <c r="Q120" s="37">
        <v>-35127.86</v>
      </c>
      <c r="R120" s="31">
        <v>425492.82500000001</v>
      </c>
      <c r="S120" s="37">
        <v>206914.9</v>
      </c>
      <c r="T120" s="31">
        <v>151191.65</v>
      </c>
      <c r="U120" s="37">
        <v>0</v>
      </c>
      <c r="V120" s="31">
        <v>632407.72499999998</v>
      </c>
      <c r="W120" s="37">
        <v>597279.86499999999</v>
      </c>
      <c r="X120" s="31">
        <f t="shared" si="29"/>
        <v>1577.0766209476308</v>
      </c>
      <c r="Y120" s="37">
        <f t="shared" si="30"/>
        <v>1200.0400872817954</v>
      </c>
      <c r="Z120" s="31">
        <f t="shared" si="31"/>
        <v>1112.4394389027429</v>
      </c>
      <c r="AA120" s="37">
        <f t="shared" si="32"/>
        <v>1061.0793640897755</v>
      </c>
      <c r="AB120" s="4"/>
    </row>
    <row r="121" spans="1:28">
      <c r="A121" s="44" t="s">
        <v>248</v>
      </c>
      <c r="B121" s="45" t="s">
        <v>29</v>
      </c>
      <c r="C121" s="46" t="s">
        <v>58</v>
      </c>
      <c r="D121" s="47">
        <v>484</v>
      </c>
      <c r="E121" s="48">
        <v>1</v>
      </c>
      <c r="F121" s="49">
        <v>1</v>
      </c>
      <c r="G121" s="48">
        <v>38.200000000000003</v>
      </c>
      <c r="H121" s="49">
        <v>4.37</v>
      </c>
      <c r="I121" s="48">
        <v>0</v>
      </c>
      <c r="J121" s="49">
        <v>41.36</v>
      </c>
      <c r="K121" s="48">
        <v>3.21</v>
      </c>
      <c r="L121" s="49">
        <v>44.57</v>
      </c>
      <c r="M121" s="50">
        <f t="shared" si="27"/>
        <v>0.92797846084810409</v>
      </c>
      <c r="N121" s="49">
        <v>25.66</v>
      </c>
      <c r="O121" s="48">
        <v>70.23</v>
      </c>
      <c r="P121" s="49">
        <f t="shared" si="28"/>
        <v>11.369509043927648</v>
      </c>
      <c r="Q121" s="51">
        <v>-50619.949000000001</v>
      </c>
      <c r="R121" s="47">
        <v>568857.18999999994</v>
      </c>
      <c r="S121" s="51">
        <v>359585.21100000001</v>
      </c>
      <c r="T121" s="47">
        <v>279774.18699999998</v>
      </c>
      <c r="U121" s="51">
        <v>0</v>
      </c>
      <c r="V121" s="47">
        <v>928442.40099999995</v>
      </c>
      <c r="W121" s="51">
        <v>877822.45200000005</v>
      </c>
      <c r="X121" s="47">
        <f t="shared" si="29"/>
        <v>1918.269423553719</v>
      </c>
      <c r="Y121" s="51">
        <f t="shared" si="30"/>
        <v>1340.2235826446279</v>
      </c>
      <c r="Z121" s="47">
        <f t="shared" si="31"/>
        <v>1235.636911157025</v>
      </c>
      <c r="AA121" s="51">
        <f t="shared" si="32"/>
        <v>1175.3247727272726</v>
      </c>
      <c r="AB121" s="4"/>
    </row>
    <row r="122" spans="1:28">
      <c r="A122" s="21" t="s">
        <v>248</v>
      </c>
      <c r="B122" s="30" t="s">
        <v>29</v>
      </c>
      <c r="C122" s="24" t="s">
        <v>61</v>
      </c>
      <c r="D122" s="31">
        <v>474</v>
      </c>
      <c r="E122" s="27">
        <v>1</v>
      </c>
      <c r="F122" s="32">
        <v>2</v>
      </c>
      <c r="G122" s="27">
        <v>42.49</v>
      </c>
      <c r="H122" s="32">
        <v>2</v>
      </c>
      <c r="I122" s="27">
        <v>2.4900000000000002</v>
      </c>
      <c r="J122" s="32">
        <v>43.17</v>
      </c>
      <c r="K122" s="27">
        <v>6.81</v>
      </c>
      <c r="L122" s="32">
        <v>49.980000000000004</v>
      </c>
      <c r="M122" s="41">
        <f t="shared" si="27"/>
        <v>0.8637454981992797</v>
      </c>
      <c r="N122" s="32">
        <v>28.55</v>
      </c>
      <c r="O122" s="27">
        <v>78.53</v>
      </c>
      <c r="P122" s="32">
        <f t="shared" si="28"/>
        <v>10.654079568442347</v>
      </c>
      <c r="Q122" s="37">
        <v>-55828.998</v>
      </c>
      <c r="R122" s="31">
        <v>635077.71400000004</v>
      </c>
      <c r="S122" s="37">
        <v>386779.016</v>
      </c>
      <c r="T122" s="31">
        <v>294923.32</v>
      </c>
      <c r="U122" s="37">
        <v>0</v>
      </c>
      <c r="V122" s="31">
        <v>1021856.73</v>
      </c>
      <c r="W122" s="37">
        <v>966027.73199999996</v>
      </c>
      <c r="X122" s="31">
        <f t="shared" si="29"/>
        <v>2155.8158860759495</v>
      </c>
      <c r="Y122" s="37">
        <f t="shared" si="30"/>
        <v>1533.6147890295356</v>
      </c>
      <c r="Z122" s="31">
        <f t="shared" si="31"/>
        <v>1415.8320928270043</v>
      </c>
      <c r="AA122" s="37">
        <f t="shared" si="32"/>
        <v>1339.8264008438819</v>
      </c>
      <c r="AB122" s="4"/>
    </row>
    <row r="123" spans="1:28">
      <c r="A123" s="44" t="s">
        <v>248</v>
      </c>
      <c r="B123" s="45" t="s">
        <v>64</v>
      </c>
      <c r="C123" s="46" t="s">
        <v>69</v>
      </c>
      <c r="D123" s="47">
        <v>461</v>
      </c>
      <c r="E123" s="48">
        <v>1</v>
      </c>
      <c r="F123" s="49">
        <v>1</v>
      </c>
      <c r="G123" s="48">
        <v>38.39</v>
      </c>
      <c r="H123" s="49">
        <v>2</v>
      </c>
      <c r="I123" s="48">
        <v>2.88</v>
      </c>
      <c r="J123" s="49">
        <v>44.24</v>
      </c>
      <c r="K123" s="48">
        <v>1.03</v>
      </c>
      <c r="L123" s="49">
        <v>45.27</v>
      </c>
      <c r="M123" s="50">
        <f t="shared" si="27"/>
        <v>0.97724762535895737</v>
      </c>
      <c r="N123" s="49">
        <v>20.29</v>
      </c>
      <c r="O123" s="48">
        <v>65.56</v>
      </c>
      <c r="P123" s="49">
        <f t="shared" si="28"/>
        <v>11.413716266402576</v>
      </c>
      <c r="Q123" s="51">
        <v>-61040.394</v>
      </c>
      <c r="R123" s="47">
        <v>564160.36</v>
      </c>
      <c r="S123" s="51">
        <v>230221.22899999999</v>
      </c>
      <c r="T123" s="47">
        <v>135506.11199999999</v>
      </c>
      <c r="U123" s="51">
        <v>0</v>
      </c>
      <c r="V123" s="47">
        <v>794381.58900000004</v>
      </c>
      <c r="W123" s="51">
        <v>733341.19499999995</v>
      </c>
      <c r="X123" s="47">
        <f t="shared" si="29"/>
        <v>1723.1704750542301</v>
      </c>
      <c r="Y123" s="51">
        <f t="shared" si="30"/>
        <v>1429.2309696312366</v>
      </c>
      <c r="Z123" s="47">
        <f t="shared" si="31"/>
        <v>1296.8223058568328</v>
      </c>
      <c r="AA123" s="51">
        <f t="shared" si="32"/>
        <v>1223.7751843817787</v>
      </c>
      <c r="AB123" s="4"/>
    </row>
    <row r="124" spans="1:28">
      <c r="A124" s="21" t="s">
        <v>248</v>
      </c>
      <c r="B124" s="30" t="s">
        <v>64</v>
      </c>
      <c r="C124" s="24" t="s">
        <v>70</v>
      </c>
      <c r="D124" s="31">
        <v>423</v>
      </c>
      <c r="E124" s="27">
        <v>1</v>
      </c>
      <c r="F124" s="32">
        <v>1</v>
      </c>
      <c r="G124" s="27">
        <v>29.33</v>
      </c>
      <c r="H124" s="32">
        <v>3.14</v>
      </c>
      <c r="I124" s="27">
        <v>3.53</v>
      </c>
      <c r="J124" s="32">
        <v>33.06</v>
      </c>
      <c r="K124" s="27">
        <v>4.9400000000000004</v>
      </c>
      <c r="L124" s="32">
        <v>38</v>
      </c>
      <c r="M124" s="41">
        <f t="shared" si="27"/>
        <v>0.87000000000000011</v>
      </c>
      <c r="N124" s="32">
        <v>21.13</v>
      </c>
      <c r="O124" s="27">
        <v>59.129999999999995</v>
      </c>
      <c r="P124" s="32">
        <f t="shared" si="28"/>
        <v>13.02740991684632</v>
      </c>
      <c r="Q124" s="37">
        <v>-21272.536</v>
      </c>
      <c r="R124" s="31">
        <v>545725.20700000005</v>
      </c>
      <c r="S124" s="37">
        <v>199903.921</v>
      </c>
      <c r="T124" s="31">
        <v>123501.516</v>
      </c>
      <c r="U124" s="37">
        <v>0</v>
      </c>
      <c r="V124" s="31">
        <v>745629.12800000003</v>
      </c>
      <c r="W124" s="37">
        <v>724356.59199999995</v>
      </c>
      <c r="X124" s="31">
        <f t="shared" si="29"/>
        <v>1762.7166146572104</v>
      </c>
      <c r="Y124" s="37">
        <f t="shared" si="30"/>
        <v>1470.7508557919621</v>
      </c>
      <c r="Z124" s="31">
        <f t="shared" si="31"/>
        <v>1420.4611725768318</v>
      </c>
      <c r="AA124" s="37">
        <f t="shared" si="32"/>
        <v>1290.1305130023643</v>
      </c>
      <c r="AB124" s="4"/>
    </row>
    <row r="125" spans="1:28">
      <c r="A125" s="44" t="s">
        <v>248</v>
      </c>
      <c r="B125" s="45" t="s">
        <v>64</v>
      </c>
      <c r="C125" s="46" t="s">
        <v>71</v>
      </c>
      <c r="D125" s="47">
        <v>450</v>
      </c>
      <c r="E125" s="48">
        <v>1</v>
      </c>
      <c r="F125" s="49">
        <v>1</v>
      </c>
      <c r="G125" s="48">
        <v>34.74</v>
      </c>
      <c r="H125" s="49">
        <v>2</v>
      </c>
      <c r="I125" s="48">
        <v>3.83</v>
      </c>
      <c r="J125" s="49">
        <v>37.6</v>
      </c>
      <c r="K125" s="48">
        <v>4.97</v>
      </c>
      <c r="L125" s="49">
        <v>42.57</v>
      </c>
      <c r="M125" s="50">
        <f t="shared" si="27"/>
        <v>0.88325111580925542</v>
      </c>
      <c r="N125" s="49">
        <v>8.89</v>
      </c>
      <c r="O125" s="48">
        <v>51.46</v>
      </c>
      <c r="P125" s="49">
        <f t="shared" si="28"/>
        <v>12.248230811105062</v>
      </c>
      <c r="Q125" s="51">
        <v>-51236.906999999999</v>
      </c>
      <c r="R125" s="47">
        <v>592036.48199999996</v>
      </c>
      <c r="S125" s="51">
        <v>199337.709</v>
      </c>
      <c r="T125" s="47">
        <v>105290.304</v>
      </c>
      <c r="U125" s="51">
        <v>0</v>
      </c>
      <c r="V125" s="47">
        <v>791374.19099999999</v>
      </c>
      <c r="W125" s="51">
        <v>740137.28399999999</v>
      </c>
      <c r="X125" s="47">
        <f t="shared" si="29"/>
        <v>1758.6093133333334</v>
      </c>
      <c r="Y125" s="51">
        <f t="shared" si="30"/>
        <v>1524.63086</v>
      </c>
      <c r="Z125" s="47">
        <f t="shared" si="31"/>
        <v>1410.7710666666667</v>
      </c>
      <c r="AA125" s="51">
        <f t="shared" si="32"/>
        <v>1315.6366266666666</v>
      </c>
      <c r="AB125" s="4"/>
    </row>
    <row r="126" spans="1:28">
      <c r="A126" s="21" t="s">
        <v>248</v>
      </c>
      <c r="B126" s="30" t="s">
        <v>75</v>
      </c>
      <c r="C126" s="24" t="s">
        <v>76</v>
      </c>
      <c r="D126" s="31">
        <v>409</v>
      </c>
      <c r="E126" s="27">
        <v>1</v>
      </c>
      <c r="F126" s="32">
        <v>1.24</v>
      </c>
      <c r="G126" s="27">
        <v>32.700000000000003</v>
      </c>
      <c r="H126" s="32">
        <v>6.09</v>
      </c>
      <c r="I126" s="27">
        <v>3.01</v>
      </c>
      <c r="J126" s="32">
        <v>36.630000000000003</v>
      </c>
      <c r="K126" s="27">
        <v>7.41</v>
      </c>
      <c r="L126" s="32">
        <v>44.04</v>
      </c>
      <c r="M126" s="41">
        <f t="shared" si="27"/>
        <v>0.83174386920980936</v>
      </c>
      <c r="N126" s="32">
        <v>15.43</v>
      </c>
      <c r="O126" s="27">
        <v>59.470000000000006</v>
      </c>
      <c r="P126" s="32">
        <f t="shared" si="28"/>
        <v>10.543954627481307</v>
      </c>
      <c r="Q126" s="37">
        <v>-666.221</v>
      </c>
      <c r="R126" s="31">
        <v>508128.23</v>
      </c>
      <c r="S126" s="37">
        <v>220031.07399999999</v>
      </c>
      <c r="T126" s="31">
        <v>150880.296</v>
      </c>
      <c r="U126" s="37">
        <v>0</v>
      </c>
      <c r="V126" s="31">
        <v>728159.304</v>
      </c>
      <c r="W126" s="37">
        <v>727493.08299999998</v>
      </c>
      <c r="X126" s="31">
        <f t="shared" si="29"/>
        <v>1780.3405965770171</v>
      </c>
      <c r="Y126" s="37">
        <f t="shared" si="30"/>
        <v>1411.4401173594133</v>
      </c>
      <c r="Z126" s="31">
        <f t="shared" si="31"/>
        <v>1409.8112151589241</v>
      </c>
      <c r="AA126" s="37">
        <f t="shared" si="32"/>
        <v>1242.3673105134474</v>
      </c>
      <c r="AB126" s="4"/>
    </row>
    <row r="127" spans="1:28">
      <c r="A127" s="44" t="s">
        <v>248</v>
      </c>
      <c r="B127" s="45" t="s">
        <v>75</v>
      </c>
      <c r="C127" s="46" t="s">
        <v>77</v>
      </c>
      <c r="D127" s="47">
        <v>451</v>
      </c>
      <c r="E127" s="48">
        <v>1</v>
      </c>
      <c r="F127" s="49">
        <v>1</v>
      </c>
      <c r="G127" s="48">
        <v>34.229999999999997</v>
      </c>
      <c r="H127" s="49">
        <v>3.3</v>
      </c>
      <c r="I127" s="48">
        <v>0.5</v>
      </c>
      <c r="J127" s="49">
        <v>35.24</v>
      </c>
      <c r="K127" s="48">
        <v>4.79</v>
      </c>
      <c r="L127" s="49">
        <v>40.029999999999994</v>
      </c>
      <c r="M127" s="50">
        <f t="shared" si="27"/>
        <v>0.8803397451911068</v>
      </c>
      <c r="N127" s="49">
        <v>19.82</v>
      </c>
      <c r="O127" s="48">
        <v>59.85</v>
      </c>
      <c r="P127" s="49">
        <f t="shared" si="28"/>
        <v>12.017053024247272</v>
      </c>
      <c r="Q127" s="51">
        <v>-12490.205</v>
      </c>
      <c r="R127" s="47">
        <v>530586.67700000003</v>
      </c>
      <c r="S127" s="51">
        <v>223567.52799999999</v>
      </c>
      <c r="T127" s="47">
        <v>146269.83600000001</v>
      </c>
      <c r="U127" s="51">
        <v>0</v>
      </c>
      <c r="V127" s="47">
        <v>754154.20499999996</v>
      </c>
      <c r="W127" s="51">
        <v>741664</v>
      </c>
      <c r="X127" s="47">
        <f t="shared" si="29"/>
        <v>1672.1822727272727</v>
      </c>
      <c r="Y127" s="51">
        <f t="shared" si="30"/>
        <v>1347.8589113082039</v>
      </c>
      <c r="Z127" s="47">
        <f t="shared" si="31"/>
        <v>1320.16444345898</v>
      </c>
      <c r="AA127" s="51">
        <f t="shared" si="32"/>
        <v>1176.4671330376941</v>
      </c>
      <c r="AB127" s="4"/>
    </row>
    <row r="128" spans="1:28">
      <c r="A128" s="21" t="s">
        <v>248</v>
      </c>
      <c r="B128" s="30" t="s">
        <v>82</v>
      </c>
      <c r="C128" s="24" t="s">
        <v>85</v>
      </c>
      <c r="D128" s="31">
        <v>411</v>
      </c>
      <c r="E128" s="27">
        <v>1</v>
      </c>
      <c r="F128" s="32">
        <v>1</v>
      </c>
      <c r="G128" s="27">
        <v>38.409999999999997</v>
      </c>
      <c r="H128" s="32">
        <v>7.1</v>
      </c>
      <c r="I128" s="27">
        <v>4.84</v>
      </c>
      <c r="J128" s="32">
        <v>45.86</v>
      </c>
      <c r="K128" s="27">
        <v>6.49</v>
      </c>
      <c r="L128" s="32">
        <v>52.349999999999994</v>
      </c>
      <c r="M128" s="41">
        <f t="shared" si="27"/>
        <v>0.87602674307545381</v>
      </c>
      <c r="N128" s="32">
        <v>18.79</v>
      </c>
      <c r="O128" s="27">
        <v>71.14</v>
      </c>
      <c r="P128" s="32">
        <f t="shared" si="28"/>
        <v>9.0309822017139094</v>
      </c>
      <c r="Q128" s="37">
        <v>-45304.446000000004</v>
      </c>
      <c r="R128" s="31">
        <v>584015.44900000002</v>
      </c>
      <c r="S128" s="37">
        <v>234654.394</v>
      </c>
      <c r="T128" s="31">
        <v>133479.24</v>
      </c>
      <c r="U128" s="37">
        <v>0</v>
      </c>
      <c r="V128" s="31">
        <v>818669.84299999999</v>
      </c>
      <c r="W128" s="37">
        <v>773365.397</v>
      </c>
      <c r="X128" s="31">
        <f t="shared" si="29"/>
        <v>1991.8974282238444</v>
      </c>
      <c r="Y128" s="37">
        <f t="shared" si="30"/>
        <v>1667.1304209245743</v>
      </c>
      <c r="Z128" s="31">
        <f t="shared" si="31"/>
        <v>1556.9006253041362</v>
      </c>
      <c r="AA128" s="37">
        <f t="shared" si="32"/>
        <v>1420.9621630170316</v>
      </c>
      <c r="AB128" s="4"/>
    </row>
    <row r="129" spans="1:28">
      <c r="A129" s="44" t="s">
        <v>248</v>
      </c>
      <c r="B129" s="45" t="s">
        <v>82</v>
      </c>
      <c r="C129" s="46" t="s">
        <v>86</v>
      </c>
      <c r="D129" s="47">
        <v>491</v>
      </c>
      <c r="E129" s="48">
        <v>1</v>
      </c>
      <c r="F129" s="49">
        <v>1.05</v>
      </c>
      <c r="G129" s="48">
        <v>37.11</v>
      </c>
      <c r="H129" s="49">
        <v>5.62</v>
      </c>
      <c r="I129" s="48">
        <v>10.92</v>
      </c>
      <c r="J129" s="49">
        <v>47.07</v>
      </c>
      <c r="K129" s="48">
        <v>8.6300000000000008</v>
      </c>
      <c r="L129" s="49">
        <v>55.699999999999996</v>
      </c>
      <c r="M129" s="50">
        <f t="shared" si="27"/>
        <v>0.84506283662477566</v>
      </c>
      <c r="N129" s="49">
        <v>20.93</v>
      </c>
      <c r="O129" s="48">
        <v>76.63</v>
      </c>
      <c r="P129" s="49">
        <f t="shared" si="28"/>
        <v>11.490755909197286</v>
      </c>
      <c r="Q129" s="51">
        <v>-60153.697</v>
      </c>
      <c r="R129" s="47">
        <v>676272.86899999995</v>
      </c>
      <c r="S129" s="51">
        <v>429296.22100000002</v>
      </c>
      <c r="T129" s="47">
        <v>291451.7</v>
      </c>
      <c r="U129" s="51">
        <v>0</v>
      </c>
      <c r="V129" s="47">
        <v>1105569.0900000001</v>
      </c>
      <c r="W129" s="51">
        <v>1045415.393</v>
      </c>
      <c r="X129" s="47">
        <f t="shared" si="29"/>
        <v>2251.6682077393075</v>
      </c>
      <c r="Y129" s="51">
        <f t="shared" si="30"/>
        <v>1658.0802240325868</v>
      </c>
      <c r="Z129" s="47">
        <f t="shared" si="31"/>
        <v>1535.5676028513237</v>
      </c>
      <c r="AA129" s="51">
        <f t="shared" si="32"/>
        <v>1377.3378187372707</v>
      </c>
      <c r="AB129" s="4"/>
    </row>
    <row r="130" spans="1:28">
      <c r="A130" s="21" t="s">
        <v>248</v>
      </c>
      <c r="B130" s="30" t="s">
        <v>82</v>
      </c>
      <c r="C130" s="24" t="s">
        <v>88</v>
      </c>
      <c r="D130" s="31">
        <v>426</v>
      </c>
      <c r="E130" s="27">
        <v>1</v>
      </c>
      <c r="F130" s="32">
        <v>2.02</v>
      </c>
      <c r="G130" s="27">
        <v>31.5</v>
      </c>
      <c r="H130" s="32">
        <v>8.94</v>
      </c>
      <c r="I130" s="27">
        <v>4.66</v>
      </c>
      <c r="J130" s="32">
        <v>35.39</v>
      </c>
      <c r="K130" s="27">
        <v>12.73</v>
      </c>
      <c r="L130" s="32">
        <v>48.120000000000005</v>
      </c>
      <c r="M130" s="41">
        <f t="shared" si="27"/>
        <v>0.7354530340814629</v>
      </c>
      <c r="N130" s="32">
        <v>21.9</v>
      </c>
      <c r="O130" s="27">
        <v>70.02000000000001</v>
      </c>
      <c r="P130" s="32">
        <f t="shared" si="28"/>
        <v>10.53412462908012</v>
      </c>
      <c r="Q130" s="37">
        <v>-39282.417000000001</v>
      </c>
      <c r="R130" s="31">
        <v>582401.40399999998</v>
      </c>
      <c r="S130" s="37">
        <v>277079.288</v>
      </c>
      <c r="T130" s="31">
        <v>146310.79199999999</v>
      </c>
      <c r="U130" s="37">
        <v>0</v>
      </c>
      <c r="V130" s="31">
        <v>859480.69200000004</v>
      </c>
      <c r="W130" s="37">
        <v>820198.27500000002</v>
      </c>
      <c r="X130" s="31">
        <f t="shared" si="29"/>
        <v>2017.560309859155</v>
      </c>
      <c r="Y130" s="37">
        <f t="shared" si="30"/>
        <v>1674.1077464788732</v>
      </c>
      <c r="Z130" s="31">
        <f t="shared" si="31"/>
        <v>1581.8955000000001</v>
      </c>
      <c r="AA130" s="37">
        <f t="shared" si="32"/>
        <v>1367.1394460093895</v>
      </c>
      <c r="AB130" s="4"/>
    </row>
    <row r="131" spans="1:28">
      <c r="A131" s="44" t="s">
        <v>248</v>
      </c>
      <c r="B131" s="45" t="s">
        <v>96</v>
      </c>
      <c r="C131" s="46" t="s">
        <v>97</v>
      </c>
      <c r="D131" s="47">
        <v>431</v>
      </c>
      <c r="E131" s="48">
        <v>1</v>
      </c>
      <c r="F131" s="49">
        <v>1</v>
      </c>
      <c r="G131" s="48">
        <v>32.93</v>
      </c>
      <c r="H131" s="49">
        <v>5.03</v>
      </c>
      <c r="I131" s="48">
        <v>3.36</v>
      </c>
      <c r="J131" s="49">
        <v>28.37</v>
      </c>
      <c r="K131" s="48">
        <v>14.95</v>
      </c>
      <c r="L131" s="49">
        <v>43.32</v>
      </c>
      <c r="M131" s="50">
        <f t="shared" si="27"/>
        <v>0.65489381348107112</v>
      </c>
      <c r="N131" s="49">
        <v>21.57</v>
      </c>
      <c r="O131" s="48">
        <v>64.89</v>
      </c>
      <c r="P131" s="49">
        <f t="shared" si="28"/>
        <v>11.354056902002107</v>
      </c>
      <c r="Q131" s="51">
        <v>-13919.094999999999</v>
      </c>
      <c r="R131" s="47">
        <v>528731.44099999999</v>
      </c>
      <c r="S131" s="51">
        <v>243138.769</v>
      </c>
      <c r="T131" s="47">
        <v>162152.37599999999</v>
      </c>
      <c r="U131" s="51">
        <v>0</v>
      </c>
      <c r="V131" s="47">
        <v>771870.21</v>
      </c>
      <c r="W131" s="51">
        <v>757951.11499999999</v>
      </c>
      <c r="X131" s="47">
        <f t="shared" si="29"/>
        <v>1790.8821577726217</v>
      </c>
      <c r="Y131" s="51">
        <f t="shared" si="30"/>
        <v>1414.6585475638051</v>
      </c>
      <c r="Z131" s="47">
        <f t="shared" si="31"/>
        <v>1382.3636635730859</v>
      </c>
      <c r="AA131" s="51">
        <f t="shared" si="32"/>
        <v>1226.755083526682</v>
      </c>
      <c r="AB131" s="4"/>
    </row>
    <row r="132" spans="1:28">
      <c r="A132" s="21" t="s">
        <v>248</v>
      </c>
      <c r="B132" s="30" t="s">
        <v>96</v>
      </c>
      <c r="C132" s="24" t="s">
        <v>99</v>
      </c>
      <c r="D132" s="31">
        <v>418</v>
      </c>
      <c r="E132" s="27">
        <v>1</v>
      </c>
      <c r="F132" s="32">
        <v>1</v>
      </c>
      <c r="G132" s="27">
        <v>34.28</v>
      </c>
      <c r="H132" s="32">
        <v>3.03</v>
      </c>
      <c r="I132" s="27">
        <v>2</v>
      </c>
      <c r="J132" s="32">
        <v>35.770000000000003</v>
      </c>
      <c r="K132" s="27">
        <v>5.54</v>
      </c>
      <c r="L132" s="32">
        <v>41.31</v>
      </c>
      <c r="M132" s="41">
        <f t="shared" si="27"/>
        <v>0.8658920358266764</v>
      </c>
      <c r="N132" s="32">
        <v>20.57</v>
      </c>
      <c r="O132" s="27">
        <v>61.88</v>
      </c>
      <c r="P132" s="32">
        <f t="shared" si="28"/>
        <v>11.203430715625837</v>
      </c>
      <c r="Q132" s="37">
        <v>-10282.781999999999</v>
      </c>
      <c r="R132" s="31">
        <v>494631.98200000002</v>
      </c>
      <c r="S132" s="37">
        <v>188074.997</v>
      </c>
      <c r="T132" s="31">
        <v>97665.096000000005</v>
      </c>
      <c r="U132" s="37">
        <v>0</v>
      </c>
      <c r="V132" s="31">
        <v>682706.97900000005</v>
      </c>
      <c r="W132" s="37">
        <v>672424.19700000004</v>
      </c>
      <c r="X132" s="31">
        <f t="shared" si="29"/>
        <v>1633.2702846889954</v>
      </c>
      <c r="Y132" s="37">
        <f t="shared" si="30"/>
        <v>1399.6217296650718</v>
      </c>
      <c r="Z132" s="31">
        <f t="shared" si="31"/>
        <v>1375.0217727272727</v>
      </c>
      <c r="AA132" s="37">
        <f t="shared" si="32"/>
        <v>1183.3301004784689</v>
      </c>
      <c r="AB132" s="4"/>
    </row>
    <row r="133" spans="1:28">
      <c r="A133" s="44" t="s">
        <v>248</v>
      </c>
      <c r="B133" s="45" t="s">
        <v>96</v>
      </c>
      <c r="C133" s="46" t="s">
        <v>102</v>
      </c>
      <c r="D133" s="47">
        <v>408</v>
      </c>
      <c r="E133" s="48">
        <v>1</v>
      </c>
      <c r="F133" s="49">
        <v>1</v>
      </c>
      <c r="G133" s="48">
        <v>35.049999999999997</v>
      </c>
      <c r="H133" s="49">
        <v>5.2</v>
      </c>
      <c r="I133" s="48">
        <v>6.81</v>
      </c>
      <c r="J133" s="49">
        <v>38.25</v>
      </c>
      <c r="K133" s="48">
        <v>10.81</v>
      </c>
      <c r="L133" s="49">
        <v>49.06</v>
      </c>
      <c r="M133" s="50">
        <f t="shared" si="27"/>
        <v>0.77965756216877291</v>
      </c>
      <c r="N133" s="49">
        <v>32.31</v>
      </c>
      <c r="O133" s="48">
        <v>81.37</v>
      </c>
      <c r="P133" s="49">
        <f t="shared" si="28"/>
        <v>10.136645962732919</v>
      </c>
      <c r="Q133" s="51">
        <v>-12978.392</v>
      </c>
      <c r="R133" s="47">
        <v>623840.31999999995</v>
      </c>
      <c r="S133" s="51">
        <v>162980.77100000001</v>
      </c>
      <c r="T133" s="47">
        <v>65861.975999999995</v>
      </c>
      <c r="U133" s="51">
        <v>0</v>
      </c>
      <c r="V133" s="47">
        <v>786821.09100000001</v>
      </c>
      <c r="W133" s="51">
        <v>773842.69900000002</v>
      </c>
      <c r="X133" s="47">
        <f t="shared" si="29"/>
        <v>1928.4830661764706</v>
      </c>
      <c r="Y133" s="51">
        <f t="shared" si="30"/>
        <v>1767.0566544117646</v>
      </c>
      <c r="Z133" s="47">
        <f t="shared" si="31"/>
        <v>1735.2468700980392</v>
      </c>
      <c r="AA133" s="51">
        <f t="shared" si="32"/>
        <v>1529.0203921568627</v>
      </c>
      <c r="AB133" s="4"/>
    </row>
    <row r="134" spans="1:28">
      <c r="A134" s="21" t="s">
        <v>248</v>
      </c>
      <c r="B134" s="30" t="s">
        <v>111</v>
      </c>
      <c r="C134" s="24" t="s">
        <v>112</v>
      </c>
      <c r="D134" s="31">
        <v>467</v>
      </c>
      <c r="E134" s="27">
        <v>1</v>
      </c>
      <c r="F134" s="32">
        <v>1</v>
      </c>
      <c r="G134" s="27">
        <v>37.15</v>
      </c>
      <c r="H134" s="32">
        <v>2</v>
      </c>
      <c r="I134" s="27">
        <v>3.67</v>
      </c>
      <c r="J134" s="32">
        <v>42.24</v>
      </c>
      <c r="K134" s="27">
        <v>2.58</v>
      </c>
      <c r="L134" s="32">
        <v>44.82</v>
      </c>
      <c r="M134" s="41">
        <f t="shared" si="27"/>
        <v>0.94243641231593045</v>
      </c>
      <c r="N134" s="32">
        <v>29.86</v>
      </c>
      <c r="O134" s="27">
        <v>74.680000000000007</v>
      </c>
      <c r="P134" s="32">
        <f t="shared" si="28"/>
        <v>11.928480204342273</v>
      </c>
      <c r="Q134" s="37">
        <v>-44150.506000000001</v>
      </c>
      <c r="R134" s="31">
        <v>659539.60800000001</v>
      </c>
      <c r="S134" s="37">
        <v>138934.035</v>
      </c>
      <c r="T134" s="31">
        <v>61131.576999999997</v>
      </c>
      <c r="U134" s="37">
        <v>0</v>
      </c>
      <c r="V134" s="31">
        <v>798473.64300000004</v>
      </c>
      <c r="W134" s="37">
        <v>754323.13699999999</v>
      </c>
      <c r="X134" s="31">
        <f t="shared" si="29"/>
        <v>1709.7936680942184</v>
      </c>
      <c r="Y134" s="37">
        <f t="shared" si="30"/>
        <v>1578.8909336188437</v>
      </c>
      <c r="Z134" s="31">
        <f t="shared" si="31"/>
        <v>1484.3502355460384</v>
      </c>
      <c r="AA134" s="37">
        <f t="shared" si="32"/>
        <v>1412.2903811563169</v>
      </c>
      <c r="AB134" s="4"/>
    </row>
    <row r="135" spans="1:28">
      <c r="A135" s="44" t="s">
        <v>248</v>
      </c>
      <c r="B135" s="45" t="s">
        <v>160</v>
      </c>
      <c r="C135" s="46" t="s">
        <v>164</v>
      </c>
      <c r="D135" s="47">
        <v>466</v>
      </c>
      <c r="E135" s="48">
        <v>1</v>
      </c>
      <c r="F135" s="49">
        <v>1</v>
      </c>
      <c r="G135" s="48">
        <v>35.44</v>
      </c>
      <c r="H135" s="49">
        <v>1</v>
      </c>
      <c r="I135" s="48">
        <v>1</v>
      </c>
      <c r="J135" s="49">
        <v>39.44</v>
      </c>
      <c r="K135" s="48">
        <v>0</v>
      </c>
      <c r="L135" s="49">
        <v>39.44</v>
      </c>
      <c r="M135" s="50">
        <f t="shared" si="27"/>
        <v>1</v>
      </c>
      <c r="N135" s="49">
        <v>2.35</v>
      </c>
      <c r="O135" s="48">
        <v>41.79</v>
      </c>
      <c r="P135" s="49">
        <f t="shared" si="28"/>
        <v>12.788144895718991</v>
      </c>
      <c r="Q135" s="51">
        <v>-52288.093999999997</v>
      </c>
      <c r="R135" s="47">
        <v>512513.11900000001</v>
      </c>
      <c r="S135" s="51">
        <v>160609.80499999999</v>
      </c>
      <c r="T135" s="47">
        <v>88002.399000000005</v>
      </c>
      <c r="U135" s="51">
        <v>0</v>
      </c>
      <c r="V135" s="47">
        <v>673122.924</v>
      </c>
      <c r="W135" s="51">
        <v>620834.82999999996</v>
      </c>
      <c r="X135" s="47">
        <f t="shared" si="29"/>
        <v>1444.4697939914163</v>
      </c>
      <c r="Y135" s="51">
        <f t="shared" si="30"/>
        <v>1255.6234442060086</v>
      </c>
      <c r="Z135" s="47">
        <f t="shared" si="31"/>
        <v>1143.4172339055795</v>
      </c>
      <c r="AA135" s="51">
        <f t="shared" si="32"/>
        <v>1099.813560085837</v>
      </c>
      <c r="AB135" s="4"/>
    </row>
    <row r="136" spans="1:28" s="13" customFormat="1">
      <c r="A136" s="23" t="s">
        <v>248</v>
      </c>
      <c r="B136" s="20" t="s">
        <v>264</v>
      </c>
      <c r="C136" s="82"/>
      <c r="D136" s="35">
        <f>SUM(D116:D135)</f>
        <v>8844</v>
      </c>
      <c r="E136" s="29">
        <f>SUM(E116:E135)</f>
        <v>20</v>
      </c>
      <c r="F136" s="36">
        <f t="shared" ref="F136:L136" si="35">SUM(F116:F135)</f>
        <v>22.91</v>
      </c>
      <c r="G136" s="29">
        <f t="shared" si="35"/>
        <v>695.41999999999985</v>
      </c>
      <c r="H136" s="36">
        <f t="shared" si="35"/>
        <v>71.61</v>
      </c>
      <c r="I136" s="29">
        <f t="shared" si="35"/>
        <v>68.67</v>
      </c>
      <c r="J136" s="36">
        <f t="shared" si="35"/>
        <v>758.7</v>
      </c>
      <c r="K136" s="29">
        <f t="shared" si="35"/>
        <v>119.91000000000001</v>
      </c>
      <c r="L136" s="36">
        <f t="shared" si="35"/>
        <v>878.61000000000013</v>
      </c>
      <c r="M136" s="43">
        <f t="shared" ref="M136:M167" si="36">+J136/L136</f>
        <v>0.86352306484105568</v>
      </c>
      <c r="N136" s="36">
        <f>SUM(N116:N135)</f>
        <v>406.41</v>
      </c>
      <c r="O136" s="29">
        <f>SUM(O116:O135)</f>
        <v>1285.0200000000002</v>
      </c>
      <c r="P136" s="81">
        <f t="shared" ref="P136:P171" si="37">+D136/(G136+H136)</f>
        <v>11.530187867488888</v>
      </c>
      <c r="Q136" s="39">
        <f>SUM(Q116:Q135)</f>
        <v>-744467.70000000019</v>
      </c>
      <c r="R136" s="35">
        <f t="shared" ref="R136:W136" si="38">SUM(R116:R135)</f>
        <v>11257171.840000002</v>
      </c>
      <c r="S136" s="39">
        <f t="shared" si="38"/>
        <v>4889839.7220000001</v>
      </c>
      <c r="T136" s="35">
        <f t="shared" si="38"/>
        <v>3160525.3310000002</v>
      </c>
      <c r="U136" s="39">
        <f t="shared" si="38"/>
        <v>0</v>
      </c>
      <c r="V136" s="35">
        <f t="shared" si="38"/>
        <v>16147011.562000001</v>
      </c>
      <c r="W136" s="39">
        <f t="shared" si="38"/>
        <v>15402543.862</v>
      </c>
      <c r="X136" s="35">
        <f t="shared" ref="X136:X171" si="39">+V136/D136</f>
        <v>1825.7588830845773</v>
      </c>
      <c r="Y136" s="39">
        <f t="shared" ref="Y136:Y170" si="40">+(V136-(U136+T136))/D136</f>
        <v>1468.3950962234285</v>
      </c>
      <c r="Z136" s="35">
        <f t="shared" ref="Z136:Z170" si="41">+(W136-(U136+T136))/D136</f>
        <v>1384.2173825192219</v>
      </c>
      <c r="AA136" s="39">
        <f t="shared" ref="AA136:AA170" si="42">+R136/D136</f>
        <v>1272.8597738579831</v>
      </c>
      <c r="AB136" s="14"/>
    </row>
    <row r="137" spans="1:28">
      <c r="A137" s="72" t="s">
        <v>249</v>
      </c>
      <c r="B137" s="73" t="s">
        <v>29</v>
      </c>
      <c r="C137" s="74" t="s">
        <v>40</v>
      </c>
      <c r="D137" s="75">
        <v>539</v>
      </c>
      <c r="E137" s="76">
        <v>1</v>
      </c>
      <c r="F137" s="77">
        <v>2</v>
      </c>
      <c r="G137" s="76">
        <v>51.78</v>
      </c>
      <c r="H137" s="77">
        <v>5.98</v>
      </c>
      <c r="I137" s="76">
        <v>1.5</v>
      </c>
      <c r="J137" s="77">
        <v>57.14</v>
      </c>
      <c r="K137" s="76">
        <v>5.12</v>
      </c>
      <c r="L137" s="77">
        <v>62.260000000000005</v>
      </c>
      <c r="M137" s="78">
        <f t="shared" si="36"/>
        <v>0.91776421458400248</v>
      </c>
      <c r="N137" s="77">
        <v>28.78</v>
      </c>
      <c r="O137" s="76">
        <v>91.039999999999992</v>
      </c>
      <c r="P137" s="77">
        <f t="shared" si="37"/>
        <v>9.331717451523545</v>
      </c>
      <c r="Q137" s="79">
        <v>-59644.182000000001</v>
      </c>
      <c r="R137" s="75">
        <v>756215.10900000005</v>
      </c>
      <c r="S137" s="79">
        <v>396028.13099999999</v>
      </c>
      <c r="T137" s="75">
        <v>273837.89399999997</v>
      </c>
      <c r="U137" s="79">
        <v>0</v>
      </c>
      <c r="V137" s="75">
        <v>1152243.24</v>
      </c>
      <c r="W137" s="79">
        <v>1092599.058</v>
      </c>
      <c r="X137" s="75">
        <f t="shared" si="39"/>
        <v>2137.742560296846</v>
      </c>
      <c r="Y137" s="79">
        <f t="shared" si="40"/>
        <v>1629.6945194805196</v>
      </c>
      <c r="Z137" s="75">
        <f t="shared" si="41"/>
        <v>1519.0374100185529</v>
      </c>
      <c r="AA137" s="79">
        <f t="shared" si="42"/>
        <v>1402.996491651206</v>
      </c>
      <c r="AB137" s="4"/>
    </row>
    <row r="138" spans="1:28">
      <c r="A138" s="21" t="s">
        <v>249</v>
      </c>
      <c r="B138" s="30" t="s">
        <v>29</v>
      </c>
      <c r="C138" s="24" t="s">
        <v>41</v>
      </c>
      <c r="D138" s="31">
        <v>570</v>
      </c>
      <c r="E138" s="27">
        <v>1</v>
      </c>
      <c r="F138" s="32">
        <v>1</v>
      </c>
      <c r="G138" s="27">
        <v>50.07</v>
      </c>
      <c r="H138" s="32">
        <v>1</v>
      </c>
      <c r="I138" s="27">
        <v>2.0699999999999998</v>
      </c>
      <c r="J138" s="32">
        <v>45.23</v>
      </c>
      <c r="K138" s="27">
        <v>9.91</v>
      </c>
      <c r="L138" s="32">
        <v>55.14</v>
      </c>
      <c r="M138" s="41">
        <f t="shared" si="36"/>
        <v>0.82027566195139634</v>
      </c>
      <c r="N138" s="32">
        <v>9.5399999999999991</v>
      </c>
      <c r="O138" s="27">
        <v>64.680000000000007</v>
      </c>
      <c r="P138" s="32">
        <f t="shared" si="37"/>
        <v>11.161151360877227</v>
      </c>
      <c r="Q138" s="37">
        <v>-61918.618999999999</v>
      </c>
      <c r="R138" s="31">
        <v>644272.20900000003</v>
      </c>
      <c r="S138" s="37">
        <v>299682.90299999999</v>
      </c>
      <c r="T138" s="31">
        <v>185084.008</v>
      </c>
      <c r="U138" s="37">
        <v>0</v>
      </c>
      <c r="V138" s="31">
        <v>943955.11199999996</v>
      </c>
      <c r="W138" s="37">
        <v>882036.49300000002</v>
      </c>
      <c r="X138" s="31">
        <f t="shared" si="39"/>
        <v>1656.0616</v>
      </c>
      <c r="Y138" s="37">
        <f t="shared" si="40"/>
        <v>1331.3528140350877</v>
      </c>
      <c r="Z138" s="31">
        <f t="shared" si="41"/>
        <v>1222.7236578947368</v>
      </c>
      <c r="AA138" s="37">
        <f t="shared" si="42"/>
        <v>1130.3021210526317</v>
      </c>
      <c r="AB138" s="4"/>
    </row>
    <row r="139" spans="1:28">
      <c r="A139" s="44" t="s">
        <v>249</v>
      </c>
      <c r="B139" s="45" t="s">
        <v>29</v>
      </c>
      <c r="C139" s="46" t="s">
        <v>44</v>
      </c>
      <c r="D139" s="47">
        <v>512</v>
      </c>
      <c r="E139" s="48">
        <v>1</v>
      </c>
      <c r="F139" s="49">
        <v>1</v>
      </c>
      <c r="G139" s="48">
        <v>38.74</v>
      </c>
      <c r="H139" s="49">
        <v>3.53</v>
      </c>
      <c r="I139" s="48">
        <v>7.84</v>
      </c>
      <c r="J139" s="49">
        <v>49.38</v>
      </c>
      <c r="K139" s="48">
        <v>2.73</v>
      </c>
      <c r="L139" s="49">
        <v>52.11</v>
      </c>
      <c r="M139" s="50">
        <f t="shared" si="36"/>
        <v>0.94761082325849166</v>
      </c>
      <c r="N139" s="49">
        <v>15.79</v>
      </c>
      <c r="O139" s="48">
        <v>67.900000000000006</v>
      </c>
      <c r="P139" s="49">
        <f t="shared" si="37"/>
        <v>12.112609415661225</v>
      </c>
      <c r="Q139" s="51">
        <v>-45452.966</v>
      </c>
      <c r="R139" s="47">
        <v>738638.23699999996</v>
      </c>
      <c r="S139" s="51">
        <v>303240.29399999999</v>
      </c>
      <c r="T139" s="47">
        <v>224490.47500000001</v>
      </c>
      <c r="U139" s="51">
        <v>0</v>
      </c>
      <c r="V139" s="47">
        <v>1041878.531</v>
      </c>
      <c r="W139" s="51">
        <v>996425.56499999994</v>
      </c>
      <c r="X139" s="47">
        <f t="shared" si="39"/>
        <v>2034.9190058593749</v>
      </c>
      <c r="Y139" s="51">
        <f t="shared" si="40"/>
        <v>1596.461046875</v>
      </c>
      <c r="Z139" s="47">
        <f t="shared" si="41"/>
        <v>1507.6857226562499</v>
      </c>
      <c r="AA139" s="51">
        <f t="shared" si="42"/>
        <v>1442.6528066406249</v>
      </c>
      <c r="AB139" s="4"/>
    </row>
    <row r="140" spans="1:28">
      <c r="A140" s="21" t="s">
        <v>249</v>
      </c>
      <c r="B140" s="30" t="s">
        <v>29</v>
      </c>
      <c r="C140" s="24" t="s">
        <v>45</v>
      </c>
      <c r="D140" s="31">
        <v>502</v>
      </c>
      <c r="E140" s="27">
        <v>1</v>
      </c>
      <c r="F140" s="32">
        <v>1</v>
      </c>
      <c r="G140" s="27">
        <v>39.11</v>
      </c>
      <c r="H140" s="32">
        <v>4.0199999999999996</v>
      </c>
      <c r="I140" s="27">
        <v>1.1000000000000001</v>
      </c>
      <c r="J140" s="32">
        <v>39.5</v>
      </c>
      <c r="K140" s="27">
        <v>6.73</v>
      </c>
      <c r="L140" s="32">
        <v>46.23</v>
      </c>
      <c r="M140" s="41">
        <f t="shared" si="36"/>
        <v>0.85442353450140607</v>
      </c>
      <c r="N140" s="32">
        <v>13.24</v>
      </c>
      <c r="O140" s="27">
        <v>59.470000000000006</v>
      </c>
      <c r="P140" s="32">
        <f t="shared" si="37"/>
        <v>11.639230234175749</v>
      </c>
      <c r="Q140" s="37">
        <v>-42486.019</v>
      </c>
      <c r="R140" s="31">
        <v>574342.152</v>
      </c>
      <c r="S140" s="37">
        <v>291104.14299999998</v>
      </c>
      <c r="T140" s="31">
        <v>193726.008</v>
      </c>
      <c r="U140" s="37">
        <v>0</v>
      </c>
      <c r="V140" s="31">
        <v>865446.29500000004</v>
      </c>
      <c r="W140" s="37">
        <v>822960.27599999995</v>
      </c>
      <c r="X140" s="31">
        <f t="shared" si="39"/>
        <v>1723.9966035856576</v>
      </c>
      <c r="Y140" s="37">
        <f t="shared" si="40"/>
        <v>1338.0882211155379</v>
      </c>
      <c r="Z140" s="31">
        <f t="shared" si="41"/>
        <v>1253.4547171314739</v>
      </c>
      <c r="AA140" s="37">
        <f t="shared" si="42"/>
        <v>1144.1078725099601</v>
      </c>
      <c r="AB140" s="4"/>
    </row>
    <row r="141" spans="1:28">
      <c r="A141" s="44" t="s">
        <v>249</v>
      </c>
      <c r="B141" s="45" t="s">
        <v>29</v>
      </c>
      <c r="C141" s="46" t="s">
        <v>52</v>
      </c>
      <c r="D141" s="47">
        <v>557</v>
      </c>
      <c r="E141" s="48">
        <v>1</v>
      </c>
      <c r="F141" s="49">
        <v>1</v>
      </c>
      <c r="G141" s="48">
        <v>43.69</v>
      </c>
      <c r="H141" s="49">
        <v>0.52</v>
      </c>
      <c r="I141" s="48">
        <v>2.79</v>
      </c>
      <c r="J141" s="49">
        <v>49</v>
      </c>
      <c r="K141" s="48">
        <v>0</v>
      </c>
      <c r="L141" s="49">
        <v>49</v>
      </c>
      <c r="M141" s="50">
        <f t="shared" si="36"/>
        <v>1</v>
      </c>
      <c r="N141" s="49">
        <v>3.22</v>
      </c>
      <c r="O141" s="48">
        <v>52.22</v>
      </c>
      <c r="P141" s="49">
        <f t="shared" si="37"/>
        <v>12.598959511422755</v>
      </c>
      <c r="Q141" s="51">
        <v>-68381.864000000001</v>
      </c>
      <c r="R141" s="47">
        <v>622515.35</v>
      </c>
      <c r="S141" s="51">
        <v>291394.51199999999</v>
      </c>
      <c r="T141" s="47">
        <v>204604.54699999999</v>
      </c>
      <c r="U141" s="51">
        <v>0</v>
      </c>
      <c r="V141" s="47">
        <v>913909.86199999996</v>
      </c>
      <c r="W141" s="51">
        <v>845527.99800000002</v>
      </c>
      <c r="X141" s="47">
        <f t="shared" si="39"/>
        <v>1640.7717450628365</v>
      </c>
      <c r="Y141" s="51">
        <f t="shared" si="40"/>
        <v>1273.4386265709156</v>
      </c>
      <c r="Z141" s="47">
        <f t="shared" si="41"/>
        <v>1150.6704685816876</v>
      </c>
      <c r="AA141" s="51">
        <f t="shared" si="42"/>
        <v>1117.6218132854578</v>
      </c>
      <c r="AB141" s="4"/>
    </row>
    <row r="142" spans="1:28">
      <c r="A142" s="21" t="s">
        <v>249</v>
      </c>
      <c r="B142" s="30" t="s">
        <v>29</v>
      </c>
      <c r="C142" s="24" t="s">
        <v>53</v>
      </c>
      <c r="D142" s="31">
        <v>570</v>
      </c>
      <c r="E142" s="27">
        <v>1</v>
      </c>
      <c r="F142" s="32">
        <v>0</v>
      </c>
      <c r="G142" s="27">
        <v>45.95</v>
      </c>
      <c r="H142" s="32">
        <v>5.27</v>
      </c>
      <c r="I142" s="27">
        <v>1.84</v>
      </c>
      <c r="J142" s="32">
        <v>46.58</v>
      </c>
      <c r="K142" s="27">
        <v>7.48</v>
      </c>
      <c r="L142" s="32">
        <v>54.06</v>
      </c>
      <c r="M142" s="41">
        <f t="shared" si="36"/>
        <v>0.86163522012578608</v>
      </c>
      <c r="N142" s="32">
        <v>21.73</v>
      </c>
      <c r="O142" s="27">
        <v>75.790000000000006</v>
      </c>
      <c r="P142" s="32">
        <f t="shared" si="37"/>
        <v>11.128465443186256</v>
      </c>
      <c r="Q142" s="37">
        <v>-61013.942999999999</v>
      </c>
      <c r="R142" s="31">
        <v>711284.20499999996</v>
      </c>
      <c r="S142" s="37">
        <v>266148.24400000001</v>
      </c>
      <c r="T142" s="31">
        <v>162638.42000000001</v>
      </c>
      <c r="U142" s="37">
        <v>0</v>
      </c>
      <c r="V142" s="31">
        <v>977432.44900000002</v>
      </c>
      <c r="W142" s="37">
        <v>916418.50600000005</v>
      </c>
      <c r="X142" s="31">
        <f t="shared" si="39"/>
        <v>1714.7937701754386</v>
      </c>
      <c r="Y142" s="37">
        <f t="shared" si="40"/>
        <v>1429.4632087719299</v>
      </c>
      <c r="Z142" s="31">
        <f t="shared" si="41"/>
        <v>1322.4212035087719</v>
      </c>
      <c r="AA142" s="37">
        <f t="shared" si="42"/>
        <v>1247.8670263157894</v>
      </c>
      <c r="AB142" s="4"/>
    </row>
    <row r="143" spans="1:28">
      <c r="A143" s="44" t="s">
        <v>249</v>
      </c>
      <c r="B143" s="45" t="s">
        <v>29</v>
      </c>
      <c r="C143" s="46" t="s">
        <v>55</v>
      </c>
      <c r="D143" s="47">
        <v>509</v>
      </c>
      <c r="E143" s="48">
        <v>1</v>
      </c>
      <c r="F143" s="49">
        <v>1</v>
      </c>
      <c r="G143" s="48">
        <v>35.340000000000003</v>
      </c>
      <c r="H143" s="49">
        <v>2</v>
      </c>
      <c r="I143" s="48">
        <v>7.74</v>
      </c>
      <c r="J143" s="49">
        <v>42.28</v>
      </c>
      <c r="K143" s="48">
        <v>4.8</v>
      </c>
      <c r="L143" s="49">
        <v>47.080000000000005</v>
      </c>
      <c r="M143" s="50">
        <f t="shared" si="36"/>
        <v>0.89804587935429048</v>
      </c>
      <c r="N143" s="49">
        <v>22.56</v>
      </c>
      <c r="O143" s="48">
        <v>69.64</v>
      </c>
      <c r="P143" s="49">
        <f t="shared" si="37"/>
        <v>13.631494376004284</v>
      </c>
      <c r="Q143" s="51">
        <v>-47570.784</v>
      </c>
      <c r="R143" s="47">
        <v>597341.59400000004</v>
      </c>
      <c r="S143" s="51">
        <v>327702.391</v>
      </c>
      <c r="T143" s="47">
        <v>251674.394</v>
      </c>
      <c r="U143" s="51">
        <v>0</v>
      </c>
      <c r="V143" s="47">
        <v>925043.98499999999</v>
      </c>
      <c r="W143" s="51">
        <v>877473.201</v>
      </c>
      <c r="X143" s="47">
        <f t="shared" si="39"/>
        <v>1817.3752161100197</v>
      </c>
      <c r="Y143" s="51">
        <f t="shared" si="40"/>
        <v>1322.9265049115913</v>
      </c>
      <c r="Z143" s="47">
        <f t="shared" si="41"/>
        <v>1229.4672043222004</v>
      </c>
      <c r="AA143" s="51">
        <f t="shared" si="42"/>
        <v>1173.5591237721023</v>
      </c>
      <c r="AB143" s="4"/>
    </row>
    <row r="144" spans="1:28">
      <c r="A144" s="21" t="s">
        <v>249</v>
      </c>
      <c r="B144" s="30" t="s">
        <v>29</v>
      </c>
      <c r="C144" s="24" t="s">
        <v>57</v>
      </c>
      <c r="D144" s="31">
        <v>524</v>
      </c>
      <c r="E144" s="27">
        <v>1</v>
      </c>
      <c r="F144" s="32">
        <v>0</v>
      </c>
      <c r="G144" s="27">
        <v>40.06</v>
      </c>
      <c r="H144" s="32">
        <v>2.0499999999999998</v>
      </c>
      <c r="I144" s="27">
        <v>2.69</v>
      </c>
      <c r="J144" s="32">
        <v>43.26</v>
      </c>
      <c r="K144" s="27">
        <v>2.54</v>
      </c>
      <c r="L144" s="32">
        <v>45.8</v>
      </c>
      <c r="M144" s="41">
        <f t="shared" si="36"/>
        <v>0.94454148471615718</v>
      </c>
      <c r="N144" s="32">
        <v>25.55</v>
      </c>
      <c r="O144" s="27">
        <v>71.349999999999994</v>
      </c>
      <c r="P144" s="32">
        <f t="shared" si="37"/>
        <v>12.443600094989314</v>
      </c>
      <c r="Q144" s="37">
        <v>-52929.212</v>
      </c>
      <c r="R144" s="31">
        <v>626951.26100000006</v>
      </c>
      <c r="S144" s="37">
        <v>300674.228</v>
      </c>
      <c r="T144" s="31">
        <v>220581.43100000001</v>
      </c>
      <c r="U144" s="37">
        <v>0</v>
      </c>
      <c r="V144" s="31">
        <v>927625.48899999994</v>
      </c>
      <c r="W144" s="37">
        <v>874696.277</v>
      </c>
      <c r="X144" s="31">
        <f t="shared" si="39"/>
        <v>1770.2776507633587</v>
      </c>
      <c r="Y144" s="37">
        <f t="shared" si="40"/>
        <v>1349.3207213740457</v>
      </c>
      <c r="Z144" s="31">
        <f t="shared" si="41"/>
        <v>1248.3107748091604</v>
      </c>
      <c r="AA144" s="37">
        <f t="shared" si="42"/>
        <v>1196.4718721374047</v>
      </c>
      <c r="AB144" s="4"/>
    </row>
    <row r="145" spans="1:28">
      <c r="A145" s="44" t="s">
        <v>249</v>
      </c>
      <c r="B145" s="45" t="s">
        <v>64</v>
      </c>
      <c r="C145" s="46" t="s">
        <v>67</v>
      </c>
      <c r="D145" s="47">
        <v>590</v>
      </c>
      <c r="E145" s="48">
        <v>1</v>
      </c>
      <c r="F145" s="49">
        <v>1</v>
      </c>
      <c r="G145" s="48">
        <v>45.47</v>
      </c>
      <c r="H145" s="49">
        <v>1</v>
      </c>
      <c r="I145" s="48">
        <v>4.8600000000000003</v>
      </c>
      <c r="J145" s="49">
        <v>48.59</v>
      </c>
      <c r="K145" s="48">
        <v>4.74</v>
      </c>
      <c r="L145" s="49">
        <v>53.33</v>
      </c>
      <c r="M145" s="50">
        <f t="shared" si="36"/>
        <v>0.91111944496531039</v>
      </c>
      <c r="N145" s="49">
        <v>18.79</v>
      </c>
      <c r="O145" s="48">
        <v>72.12</v>
      </c>
      <c r="P145" s="49">
        <f t="shared" si="37"/>
        <v>12.696363245104369</v>
      </c>
      <c r="Q145" s="51">
        <v>-69388.263999999996</v>
      </c>
      <c r="R145" s="47">
        <v>708980.75</v>
      </c>
      <c r="S145" s="51">
        <v>258039.50899999999</v>
      </c>
      <c r="T145" s="47">
        <v>161906.46</v>
      </c>
      <c r="U145" s="51">
        <v>0</v>
      </c>
      <c r="V145" s="47">
        <v>967020.25899999996</v>
      </c>
      <c r="W145" s="51">
        <v>897631.995</v>
      </c>
      <c r="X145" s="47">
        <f t="shared" si="39"/>
        <v>1639.0173881355931</v>
      </c>
      <c r="Y145" s="51">
        <f t="shared" si="40"/>
        <v>1364.5996593220339</v>
      </c>
      <c r="Z145" s="47">
        <f t="shared" si="41"/>
        <v>1246.9924322033899</v>
      </c>
      <c r="AA145" s="51">
        <f t="shared" si="42"/>
        <v>1201.6622881355931</v>
      </c>
      <c r="AB145" s="4"/>
    </row>
    <row r="146" spans="1:28">
      <c r="A146" s="21" t="s">
        <v>249</v>
      </c>
      <c r="B146" s="30" t="s">
        <v>64</v>
      </c>
      <c r="C146" s="24" t="s">
        <v>251</v>
      </c>
      <c r="D146" s="31">
        <v>600</v>
      </c>
      <c r="E146" s="27">
        <v>1</v>
      </c>
      <c r="F146" s="32">
        <v>1</v>
      </c>
      <c r="G146" s="27">
        <v>45.85</v>
      </c>
      <c r="H146" s="32">
        <v>4.24</v>
      </c>
      <c r="I146" s="27">
        <v>3.99</v>
      </c>
      <c r="J146" s="32">
        <v>51.7</v>
      </c>
      <c r="K146" s="27">
        <v>4.38</v>
      </c>
      <c r="L146" s="32">
        <v>56.080000000000005</v>
      </c>
      <c r="M146" s="41">
        <f t="shared" si="36"/>
        <v>0.92189728958630524</v>
      </c>
      <c r="N146" s="32">
        <v>33.31</v>
      </c>
      <c r="O146" s="27">
        <v>89.390000000000015</v>
      </c>
      <c r="P146" s="32">
        <f t="shared" si="37"/>
        <v>11.978438810141744</v>
      </c>
      <c r="Q146" s="37">
        <v>-71067.47</v>
      </c>
      <c r="R146" s="31">
        <v>801668.09</v>
      </c>
      <c r="S146" s="37">
        <v>271951.402</v>
      </c>
      <c r="T146" s="31">
        <v>165820.764</v>
      </c>
      <c r="U146" s="37">
        <v>0</v>
      </c>
      <c r="V146" s="31">
        <v>1073619.4920000001</v>
      </c>
      <c r="W146" s="37">
        <v>1002552.022</v>
      </c>
      <c r="X146" s="31">
        <f t="shared" si="39"/>
        <v>1789.3658200000002</v>
      </c>
      <c r="Y146" s="37">
        <f t="shared" si="40"/>
        <v>1512.9978800000001</v>
      </c>
      <c r="Z146" s="31">
        <f t="shared" si="41"/>
        <v>1394.5520966666668</v>
      </c>
      <c r="AA146" s="37">
        <f t="shared" si="42"/>
        <v>1336.1134833333333</v>
      </c>
      <c r="AB146" s="4"/>
    </row>
    <row r="147" spans="1:28">
      <c r="A147" s="44" t="s">
        <v>249</v>
      </c>
      <c r="B147" s="45" t="s">
        <v>64</v>
      </c>
      <c r="C147" s="46" t="s">
        <v>72</v>
      </c>
      <c r="D147" s="47">
        <v>592</v>
      </c>
      <c r="E147" s="48">
        <v>1</v>
      </c>
      <c r="F147" s="49">
        <v>1</v>
      </c>
      <c r="G147" s="48">
        <v>42.66</v>
      </c>
      <c r="H147" s="49">
        <v>3.01</v>
      </c>
      <c r="I147" s="48">
        <v>6.32</v>
      </c>
      <c r="J147" s="49">
        <v>48.59</v>
      </c>
      <c r="K147" s="48">
        <v>5.4</v>
      </c>
      <c r="L147" s="49">
        <v>53.989999999999995</v>
      </c>
      <c r="M147" s="50">
        <f t="shared" si="36"/>
        <v>0.8999814780514912</v>
      </c>
      <c r="N147" s="49">
        <v>18.905000000000001</v>
      </c>
      <c r="O147" s="48">
        <v>72.89500000000001</v>
      </c>
      <c r="P147" s="49">
        <f t="shared" si="37"/>
        <v>12.962557477556384</v>
      </c>
      <c r="Q147" s="51">
        <v>-60237.635999999999</v>
      </c>
      <c r="R147" s="47">
        <v>667212.83600000001</v>
      </c>
      <c r="S147" s="51">
        <v>371824.38799999998</v>
      </c>
      <c r="T147" s="47">
        <v>241135.98</v>
      </c>
      <c r="U147" s="51">
        <v>0</v>
      </c>
      <c r="V147" s="47">
        <v>1039037.224</v>
      </c>
      <c r="W147" s="51">
        <v>978799.58799999999</v>
      </c>
      <c r="X147" s="47">
        <f t="shared" si="39"/>
        <v>1755.1304459459461</v>
      </c>
      <c r="Y147" s="51">
        <f t="shared" si="40"/>
        <v>1347.8061554054054</v>
      </c>
      <c r="Z147" s="47">
        <f t="shared" si="41"/>
        <v>1246.0533918918918</v>
      </c>
      <c r="AA147" s="51">
        <f t="shared" si="42"/>
        <v>1127.0487094594596</v>
      </c>
      <c r="AB147" s="4"/>
    </row>
    <row r="148" spans="1:28">
      <c r="A148" s="21" t="s">
        <v>249</v>
      </c>
      <c r="B148" s="30" t="s">
        <v>73</v>
      </c>
      <c r="C148" s="24" t="s">
        <v>74</v>
      </c>
      <c r="D148" s="31">
        <v>559</v>
      </c>
      <c r="E148" s="27">
        <v>1</v>
      </c>
      <c r="F148" s="32">
        <v>0</v>
      </c>
      <c r="G148" s="27">
        <v>42.06</v>
      </c>
      <c r="H148" s="32">
        <v>1</v>
      </c>
      <c r="I148" s="27">
        <v>4.38</v>
      </c>
      <c r="J148" s="32">
        <v>44.31</v>
      </c>
      <c r="K148" s="27">
        <v>4.13</v>
      </c>
      <c r="L148" s="32">
        <v>48.440000000000005</v>
      </c>
      <c r="M148" s="41">
        <f t="shared" si="36"/>
        <v>0.91473988439306353</v>
      </c>
      <c r="N148" s="32">
        <v>12.97</v>
      </c>
      <c r="O148" s="27">
        <v>61.410000000000004</v>
      </c>
      <c r="P148" s="32">
        <f t="shared" si="37"/>
        <v>12.981885740826753</v>
      </c>
      <c r="Q148" s="37">
        <v>-66672.476999999999</v>
      </c>
      <c r="R148" s="31">
        <v>787290.40099999995</v>
      </c>
      <c r="S148" s="37">
        <v>314509.84000000003</v>
      </c>
      <c r="T148" s="31">
        <v>129251.236</v>
      </c>
      <c r="U148" s="37">
        <v>0</v>
      </c>
      <c r="V148" s="31">
        <v>1101800.2409999999</v>
      </c>
      <c r="W148" s="37">
        <v>1035127.764</v>
      </c>
      <c r="X148" s="31">
        <f t="shared" si="39"/>
        <v>1971.0201091234346</v>
      </c>
      <c r="Y148" s="37">
        <f t="shared" si="40"/>
        <v>1739.801440071556</v>
      </c>
      <c r="Z148" s="31">
        <f t="shared" si="41"/>
        <v>1620.5304615384614</v>
      </c>
      <c r="AA148" s="37">
        <f t="shared" si="42"/>
        <v>1408.3906994633273</v>
      </c>
      <c r="AB148" s="4"/>
    </row>
    <row r="149" spans="1:28">
      <c r="A149" s="44" t="s">
        <v>249</v>
      </c>
      <c r="B149" s="45" t="s">
        <v>75</v>
      </c>
      <c r="C149" s="46" t="s">
        <v>78</v>
      </c>
      <c r="D149" s="47">
        <v>519</v>
      </c>
      <c r="E149" s="48">
        <v>1</v>
      </c>
      <c r="F149" s="49">
        <v>1</v>
      </c>
      <c r="G149" s="48">
        <v>39.520000000000003</v>
      </c>
      <c r="H149" s="49">
        <v>5</v>
      </c>
      <c r="I149" s="48">
        <v>0</v>
      </c>
      <c r="J149" s="49">
        <v>45.52</v>
      </c>
      <c r="K149" s="48">
        <v>1</v>
      </c>
      <c r="L149" s="49">
        <v>46.52</v>
      </c>
      <c r="M149" s="50">
        <f t="shared" si="36"/>
        <v>0.9785038693035254</v>
      </c>
      <c r="N149" s="49">
        <v>15.78</v>
      </c>
      <c r="O149" s="48">
        <v>62.300000000000004</v>
      </c>
      <c r="P149" s="49">
        <f t="shared" si="37"/>
        <v>11.657681940700808</v>
      </c>
      <c r="Q149" s="51">
        <v>-9202.9789999999994</v>
      </c>
      <c r="R149" s="47">
        <v>603589.25300000003</v>
      </c>
      <c r="S149" s="51">
        <v>252824.345</v>
      </c>
      <c r="T149" s="47">
        <v>158253.72</v>
      </c>
      <c r="U149" s="51">
        <v>0</v>
      </c>
      <c r="V149" s="47">
        <v>856413.598</v>
      </c>
      <c r="W149" s="51">
        <v>847210.61899999995</v>
      </c>
      <c r="X149" s="47">
        <f t="shared" si="39"/>
        <v>1650.1225394990365</v>
      </c>
      <c r="Y149" s="51">
        <f t="shared" si="40"/>
        <v>1345.2020770712909</v>
      </c>
      <c r="Z149" s="47">
        <f t="shared" si="41"/>
        <v>1327.4699402697495</v>
      </c>
      <c r="AA149" s="51">
        <f t="shared" si="42"/>
        <v>1162.9850732177265</v>
      </c>
      <c r="AB149" s="4"/>
    </row>
    <row r="150" spans="1:28">
      <c r="A150" s="21" t="s">
        <v>249</v>
      </c>
      <c r="B150" s="30" t="s">
        <v>75</v>
      </c>
      <c r="C150" s="24" t="s">
        <v>79</v>
      </c>
      <c r="D150" s="31">
        <v>588</v>
      </c>
      <c r="E150" s="27">
        <v>1</v>
      </c>
      <c r="F150" s="32">
        <v>0</v>
      </c>
      <c r="G150" s="27">
        <v>41.1</v>
      </c>
      <c r="H150" s="32">
        <v>2</v>
      </c>
      <c r="I150" s="27">
        <v>3.01</v>
      </c>
      <c r="J150" s="32">
        <v>45.57</v>
      </c>
      <c r="K150" s="27">
        <v>1.54</v>
      </c>
      <c r="L150" s="32">
        <v>47.11</v>
      </c>
      <c r="M150" s="41">
        <f t="shared" si="36"/>
        <v>0.96731054977711739</v>
      </c>
      <c r="N150" s="32">
        <v>27.11</v>
      </c>
      <c r="O150" s="27">
        <v>74.22</v>
      </c>
      <c r="P150" s="32">
        <f t="shared" si="37"/>
        <v>13.642691415313225</v>
      </c>
      <c r="Q150" s="37">
        <v>-7898.0889999999999</v>
      </c>
      <c r="R150" s="31">
        <v>610904.72199999995</v>
      </c>
      <c r="S150" s="37">
        <v>275932.55300000001</v>
      </c>
      <c r="T150" s="31">
        <v>179028.552</v>
      </c>
      <c r="U150" s="37">
        <v>0</v>
      </c>
      <c r="V150" s="31">
        <v>886837.27500000002</v>
      </c>
      <c r="W150" s="37">
        <v>878939.18599999999</v>
      </c>
      <c r="X150" s="31">
        <f t="shared" si="39"/>
        <v>1508.2266581632653</v>
      </c>
      <c r="Y150" s="37">
        <f t="shared" si="40"/>
        <v>1203.756331632653</v>
      </c>
      <c r="Z150" s="31">
        <f t="shared" si="41"/>
        <v>1190.3242074829932</v>
      </c>
      <c r="AA150" s="37">
        <f t="shared" si="42"/>
        <v>1038.9536088435373</v>
      </c>
      <c r="AB150" s="4"/>
    </row>
    <row r="151" spans="1:28">
      <c r="A151" s="44" t="s">
        <v>249</v>
      </c>
      <c r="B151" s="45" t="s">
        <v>82</v>
      </c>
      <c r="C151" s="46" t="s">
        <v>83</v>
      </c>
      <c r="D151" s="47">
        <v>506</v>
      </c>
      <c r="E151" s="48">
        <v>1</v>
      </c>
      <c r="F151" s="49">
        <v>1</v>
      </c>
      <c r="G151" s="48">
        <v>42.67</v>
      </c>
      <c r="H151" s="49">
        <v>5.84</v>
      </c>
      <c r="I151" s="48">
        <v>2.23</v>
      </c>
      <c r="J151" s="49">
        <v>47.39</v>
      </c>
      <c r="K151" s="48">
        <v>5.35</v>
      </c>
      <c r="L151" s="49">
        <v>52.74</v>
      </c>
      <c r="M151" s="50">
        <f t="shared" si="36"/>
        <v>0.89855896852483885</v>
      </c>
      <c r="N151" s="49">
        <v>22.89</v>
      </c>
      <c r="O151" s="48">
        <v>75.63</v>
      </c>
      <c r="P151" s="49">
        <f t="shared" si="37"/>
        <v>10.430839002267573</v>
      </c>
      <c r="Q151" s="51">
        <v>-44709.593999999997</v>
      </c>
      <c r="R151" s="47">
        <v>602551.07700000005</v>
      </c>
      <c r="S151" s="51">
        <v>330053.424</v>
      </c>
      <c r="T151" s="47">
        <v>4602.0959999999995</v>
      </c>
      <c r="U151" s="51">
        <v>0</v>
      </c>
      <c r="V151" s="47">
        <v>932604.50100000005</v>
      </c>
      <c r="W151" s="51">
        <v>887894.90700000001</v>
      </c>
      <c r="X151" s="47">
        <f t="shared" si="39"/>
        <v>1843.0918992094862</v>
      </c>
      <c r="Y151" s="51">
        <f t="shared" si="40"/>
        <v>1833.9968478260871</v>
      </c>
      <c r="Z151" s="47">
        <f t="shared" si="41"/>
        <v>1745.637966403162</v>
      </c>
      <c r="AA151" s="51">
        <f t="shared" si="42"/>
        <v>1190.81240513834</v>
      </c>
      <c r="AB151" s="4"/>
    </row>
    <row r="152" spans="1:28">
      <c r="A152" s="21" t="s">
        <v>249</v>
      </c>
      <c r="B152" s="30" t="s">
        <v>82</v>
      </c>
      <c r="C152" s="24" t="s">
        <v>87</v>
      </c>
      <c r="D152" s="31">
        <v>575</v>
      </c>
      <c r="E152" s="27">
        <v>2</v>
      </c>
      <c r="F152" s="32">
        <v>1</v>
      </c>
      <c r="G152" s="27">
        <v>49.51</v>
      </c>
      <c r="H152" s="32">
        <v>6.2</v>
      </c>
      <c r="I152" s="27">
        <v>9.92</v>
      </c>
      <c r="J152" s="32">
        <v>50.96</v>
      </c>
      <c r="K152" s="27">
        <v>17.670000000000002</v>
      </c>
      <c r="L152" s="32">
        <v>68.63</v>
      </c>
      <c r="M152" s="41">
        <f t="shared" si="36"/>
        <v>0.7425324202243917</v>
      </c>
      <c r="N152" s="32">
        <v>17.3</v>
      </c>
      <c r="O152" s="27">
        <v>85.929999999999993</v>
      </c>
      <c r="P152" s="32">
        <f t="shared" si="37"/>
        <v>10.321306767187219</v>
      </c>
      <c r="Q152" s="37">
        <v>-2109.65</v>
      </c>
      <c r="R152" s="31">
        <v>668491.36199999996</v>
      </c>
      <c r="S152" s="37">
        <v>259602.41099999999</v>
      </c>
      <c r="T152" s="31">
        <v>140785.416</v>
      </c>
      <c r="U152" s="37">
        <v>0</v>
      </c>
      <c r="V152" s="31">
        <v>928093.77300000004</v>
      </c>
      <c r="W152" s="37">
        <v>925984.12300000002</v>
      </c>
      <c r="X152" s="31">
        <f t="shared" si="39"/>
        <v>1614.0761269565219</v>
      </c>
      <c r="Y152" s="37">
        <f t="shared" si="40"/>
        <v>1369.2319252173913</v>
      </c>
      <c r="Z152" s="31">
        <f t="shared" si="41"/>
        <v>1365.5629686956522</v>
      </c>
      <c r="AA152" s="37">
        <f t="shared" si="42"/>
        <v>1162.5936730434782</v>
      </c>
      <c r="AB152" s="4"/>
    </row>
    <row r="153" spans="1:28">
      <c r="A153" s="44" t="s">
        <v>249</v>
      </c>
      <c r="B153" s="45" t="s">
        <v>104</v>
      </c>
      <c r="C153" s="46" t="s">
        <v>105</v>
      </c>
      <c r="D153" s="47">
        <v>532</v>
      </c>
      <c r="E153" s="48">
        <v>1</v>
      </c>
      <c r="F153" s="49">
        <v>1</v>
      </c>
      <c r="G153" s="48">
        <v>42.88</v>
      </c>
      <c r="H153" s="49">
        <v>0</v>
      </c>
      <c r="I153" s="48">
        <v>4.66</v>
      </c>
      <c r="J153" s="49">
        <v>38.130000000000003</v>
      </c>
      <c r="K153" s="48">
        <v>11.41</v>
      </c>
      <c r="L153" s="49">
        <v>49.540000000000006</v>
      </c>
      <c r="M153" s="50">
        <f t="shared" si="36"/>
        <v>0.76968106580540974</v>
      </c>
      <c r="N153" s="49">
        <v>25.74</v>
      </c>
      <c r="O153" s="48">
        <v>75.28</v>
      </c>
      <c r="P153" s="49">
        <f t="shared" si="37"/>
        <v>12.406716417910447</v>
      </c>
      <c r="Q153" s="51">
        <v>-11589.569</v>
      </c>
      <c r="R153" s="47">
        <v>643026.50600000005</v>
      </c>
      <c r="S153" s="51">
        <v>305517.06400000001</v>
      </c>
      <c r="T153" s="47">
        <v>220860.02</v>
      </c>
      <c r="U153" s="51">
        <v>0</v>
      </c>
      <c r="V153" s="47">
        <v>948543.57</v>
      </c>
      <c r="W153" s="51">
        <v>936954.00100000005</v>
      </c>
      <c r="X153" s="47">
        <f t="shared" si="39"/>
        <v>1782.9766353383457</v>
      </c>
      <c r="Y153" s="51">
        <f t="shared" si="40"/>
        <v>1367.8262218045111</v>
      </c>
      <c r="Z153" s="47">
        <f t="shared" si="41"/>
        <v>1346.0413176691729</v>
      </c>
      <c r="AA153" s="51">
        <f t="shared" si="42"/>
        <v>1208.6964398496241</v>
      </c>
      <c r="AB153" s="4"/>
    </row>
    <row r="154" spans="1:28">
      <c r="A154" s="21" t="s">
        <v>249</v>
      </c>
      <c r="B154" s="30" t="s">
        <v>160</v>
      </c>
      <c r="C154" s="24" t="s">
        <v>161</v>
      </c>
      <c r="D154" s="31">
        <v>511</v>
      </c>
      <c r="E154" s="27">
        <v>1</v>
      </c>
      <c r="F154" s="32">
        <v>1</v>
      </c>
      <c r="G154" s="27">
        <v>35.46</v>
      </c>
      <c r="H154" s="32">
        <v>1</v>
      </c>
      <c r="I154" s="27">
        <v>4.07</v>
      </c>
      <c r="J154" s="32">
        <v>42.53</v>
      </c>
      <c r="K154" s="27">
        <v>0</v>
      </c>
      <c r="L154" s="32">
        <v>42.53</v>
      </c>
      <c r="M154" s="41">
        <f t="shared" si="36"/>
        <v>1</v>
      </c>
      <c r="N154" s="32">
        <v>28.09</v>
      </c>
      <c r="O154" s="27">
        <v>70.62</v>
      </c>
      <c r="P154" s="32">
        <f t="shared" si="37"/>
        <v>14.01535929786067</v>
      </c>
      <c r="Q154" s="37">
        <v>-54092.000999999997</v>
      </c>
      <c r="R154" s="31">
        <v>575598.66</v>
      </c>
      <c r="S154" s="37">
        <v>236456.71599999999</v>
      </c>
      <c r="T154" s="31">
        <v>151620.696</v>
      </c>
      <c r="U154" s="37">
        <v>0</v>
      </c>
      <c r="V154" s="31">
        <v>812055.37600000005</v>
      </c>
      <c r="W154" s="37">
        <v>757963.375</v>
      </c>
      <c r="X154" s="31">
        <f t="shared" si="39"/>
        <v>1589.1494637964777</v>
      </c>
      <c r="Y154" s="37">
        <f t="shared" si="40"/>
        <v>1292.4357729941294</v>
      </c>
      <c r="Z154" s="31">
        <f t="shared" si="41"/>
        <v>1186.5805851272016</v>
      </c>
      <c r="AA154" s="37">
        <f t="shared" si="42"/>
        <v>1126.4161643835616</v>
      </c>
      <c r="AB154" s="4"/>
    </row>
    <row r="155" spans="1:28">
      <c r="A155" s="44" t="s">
        <v>249</v>
      </c>
      <c r="B155" s="45" t="s">
        <v>212</v>
      </c>
      <c r="C155" s="46" t="s">
        <v>213</v>
      </c>
      <c r="D155" s="47">
        <v>512</v>
      </c>
      <c r="E155" s="48">
        <v>0.85</v>
      </c>
      <c r="F155" s="49">
        <v>2</v>
      </c>
      <c r="G155" s="48">
        <v>45.63</v>
      </c>
      <c r="H155" s="49">
        <v>3.7</v>
      </c>
      <c r="I155" s="48">
        <v>4.33</v>
      </c>
      <c r="J155" s="49">
        <v>56.27</v>
      </c>
      <c r="K155" s="48">
        <v>0.24</v>
      </c>
      <c r="L155" s="49">
        <v>56.510000000000005</v>
      </c>
      <c r="M155" s="50">
        <f t="shared" si="36"/>
        <v>0.99575296407715441</v>
      </c>
      <c r="N155" s="49">
        <v>33.69</v>
      </c>
      <c r="O155" s="48">
        <v>90.2</v>
      </c>
      <c r="P155" s="49">
        <f t="shared" si="37"/>
        <v>10.379079667545103</v>
      </c>
      <c r="Q155" s="51">
        <v>-44023.391000000003</v>
      </c>
      <c r="R155" s="47">
        <v>734411.22100000002</v>
      </c>
      <c r="S155" s="51">
        <v>291776.58899999998</v>
      </c>
      <c r="T155" s="47">
        <v>199554</v>
      </c>
      <c r="U155" s="51">
        <v>0</v>
      </c>
      <c r="V155" s="47">
        <v>1026187.81</v>
      </c>
      <c r="W155" s="51">
        <v>982164.41899999999</v>
      </c>
      <c r="X155" s="47">
        <f t="shared" si="39"/>
        <v>2004.2730664062501</v>
      </c>
      <c r="Y155" s="51">
        <f t="shared" si="40"/>
        <v>1614.5191601562501</v>
      </c>
      <c r="Z155" s="47">
        <f t="shared" si="41"/>
        <v>1528.535974609375</v>
      </c>
      <c r="AA155" s="51">
        <f t="shared" si="42"/>
        <v>1434.396916015625</v>
      </c>
      <c r="AB155" s="4"/>
    </row>
    <row r="156" spans="1:28" s="13" customFormat="1">
      <c r="A156" s="23" t="s">
        <v>249</v>
      </c>
      <c r="B156" s="20" t="s">
        <v>265</v>
      </c>
      <c r="C156" s="82"/>
      <c r="D156" s="35">
        <f>SUM(D137:D155)</f>
        <v>10367</v>
      </c>
      <c r="E156" s="29">
        <f>SUM(E137:E155)</f>
        <v>19.850000000000001</v>
      </c>
      <c r="F156" s="36">
        <f t="shared" ref="F156:L156" si="43">SUM(F137:F155)</f>
        <v>17</v>
      </c>
      <c r="G156" s="29">
        <f t="shared" si="43"/>
        <v>817.55</v>
      </c>
      <c r="H156" s="36">
        <f t="shared" si="43"/>
        <v>57.36</v>
      </c>
      <c r="I156" s="29">
        <f t="shared" si="43"/>
        <v>75.340000000000018</v>
      </c>
      <c r="J156" s="36">
        <f t="shared" si="43"/>
        <v>891.93</v>
      </c>
      <c r="K156" s="29">
        <f t="shared" si="43"/>
        <v>95.17</v>
      </c>
      <c r="L156" s="36">
        <f t="shared" si="43"/>
        <v>987.1</v>
      </c>
      <c r="M156" s="43">
        <f t="shared" si="36"/>
        <v>0.90358626278999077</v>
      </c>
      <c r="N156" s="36">
        <f>SUM(N137:N155)</f>
        <v>394.98499999999996</v>
      </c>
      <c r="O156" s="29">
        <f>SUM(O137:O155)</f>
        <v>1382.0849999999998</v>
      </c>
      <c r="P156" s="81">
        <f t="shared" si="37"/>
        <v>11.84921877678847</v>
      </c>
      <c r="Q156" s="39">
        <f>SUM(Q137:Q155)</f>
        <v>-880388.70900000026</v>
      </c>
      <c r="R156" s="35">
        <f t="shared" ref="R156:V156" si="44">SUM(R137:R155)</f>
        <v>12675284.994999997</v>
      </c>
      <c r="S156" s="39">
        <f t="shared" si="44"/>
        <v>5644463.0870000003</v>
      </c>
      <c r="T156" s="35">
        <f t="shared" si="44"/>
        <v>3469456.1170000006</v>
      </c>
      <c r="U156" s="39">
        <f t="shared" si="44"/>
        <v>0</v>
      </c>
      <c r="V156" s="35">
        <f t="shared" si="44"/>
        <v>18319748.081999999</v>
      </c>
      <c r="W156" s="39">
        <f>SUM(W137:W155)</f>
        <v>17439359.373</v>
      </c>
      <c r="X156" s="35">
        <f t="shared" si="39"/>
        <v>1767.1214509501301</v>
      </c>
      <c r="Y156" s="39">
        <f t="shared" si="40"/>
        <v>1432.4579883283493</v>
      </c>
      <c r="Z156" s="35">
        <f t="shared" si="41"/>
        <v>1347.5357630944343</v>
      </c>
      <c r="AA156" s="39">
        <f t="shared" si="42"/>
        <v>1222.6569880389695</v>
      </c>
      <c r="AB156" s="14"/>
    </row>
    <row r="157" spans="1:28">
      <c r="A157" s="44" t="s">
        <v>250</v>
      </c>
      <c r="B157" s="45" t="s">
        <v>29</v>
      </c>
      <c r="C157" s="46" t="s">
        <v>30</v>
      </c>
      <c r="D157" s="47">
        <v>655</v>
      </c>
      <c r="E157" s="48">
        <v>1</v>
      </c>
      <c r="F157" s="49">
        <v>2</v>
      </c>
      <c r="G157" s="48">
        <v>52.57</v>
      </c>
      <c r="H157" s="49">
        <v>1.49</v>
      </c>
      <c r="I157" s="48">
        <v>6.07</v>
      </c>
      <c r="J157" s="49">
        <v>54.84</v>
      </c>
      <c r="K157" s="48">
        <v>8.2899999999999991</v>
      </c>
      <c r="L157" s="49">
        <v>63.13</v>
      </c>
      <c r="M157" s="50">
        <f t="shared" si="36"/>
        <v>0.86868366862030733</v>
      </c>
      <c r="N157" s="49">
        <v>31.5</v>
      </c>
      <c r="O157" s="48">
        <v>94.63</v>
      </c>
      <c r="P157" s="49">
        <f t="shared" si="37"/>
        <v>12.116167221605624</v>
      </c>
      <c r="Q157" s="51">
        <v>-63412.86</v>
      </c>
      <c r="R157" s="47">
        <v>757179.21600000001</v>
      </c>
      <c r="S157" s="51">
        <v>360746.01400000002</v>
      </c>
      <c r="T157" s="47">
        <v>258849.046</v>
      </c>
      <c r="U157" s="51">
        <v>0</v>
      </c>
      <c r="V157" s="47">
        <v>1117925.23</v>
      </c>
      <c r="W157" s="51">
        <v>1054512.3700000001</v>
      </c>
      <c r="X157" s="47">
        <f t="shared" si="39"/>
        <v>1706.7560763358779</v>
      </c>
      <c r="Y157" s="51">
        <f t="shared" si="40"/>
        <v>1311.566693129771</v>
      </c>
      <c r="Z157" s="47">
        <f t="shared" si="41"/>
        <v>1214.7531664122139</v>
      </c>
      <c r="AA157" s="51">
        <f t="shared" si="42"/>
        <v>1155.998803053435</v>
      </c>
      <c r="AB157" s="4"/>
    </row>
    <row r="158" spans="1:28">
      <c r="A158" s="21" t="s">
        <v>250</v>
      </c>
      <c r="B158" s="30" t="s">
        <v>29</v>
      </c>
      <c r="C158" s="24" t="s">
        <v>50</v>
      </c>
      <c r="D158" s="31">
        <v>679</v>
      </c>
      <c r="E158" s="27">
        <v>1</v>
      </c>
      <c r="F158" s="32">
        <v>1</v>
      </c>
      <c r="G158" s="27">
        <v>46.88</v>
      </c>
      <c r="H158" s="32">
        <v>6.16</v>
      </c>
      <c r="I158" s="27">
        <v>11.91</v>
      </c>
      <c r="J158" s="32">
        <v>63.3</v>
      </c>
      <c r="K158" s="27">
        <v>3.65</v>
      </c>
      <c r="L158" s="32">
        <v>66.95</v>
      </c>
      <c r="M158" s="41">
        <f t="shared" si="36"/>
        <v>0.94548170276325605</v>
      </c>
      <c r="N158" s="32">
        <v>29.47</v>
      </c>
      <c r="O158" s="27">
        <v>96.42</v>
      </c>
      <c r="P158" s="32">
        <f t="shared" si="37"/>
        <v>12.801659125188536</v>
      </c>
      <c r="Q158" s="37">
        <v>-64715.74</v>
      </c>
      <c r="R158" s="31">
        <v>837082.73600000003</v>
      </c>
      <c r="S158" s="37">
        <v>359830.65100000001</v>
      </c>
      <c r="T158" s="31">
        <v>262989.40700000001</v>
      </c>
      <c r="U158" s="37">
        <v>0</v>
      </c>
      <c r="V158" s="31">
        <v>1196913.3870000001</v>
      </c>
      <c r="W158" s="37">
        <v>1132197.6470000001</v>
      </c>
      <c r="X158" s="31">
        <f t="shared" si="39"/>
        <v>1762.7590382916055</v>
      </c>
      <c r="Y158" s="37">
        <f t="shared" si="40"/>
        <v>1375.4403240058912</v>
      </c>
      <c r="Z158" s="31">
        <f t="shared" si="41"/>
        <v>1280.1299558173787</v>
      </c>
      <c r="AA158" s="37">
        <f t="shared" si="42"/>
        <v>1232.8169896907218</v>
      </c>
      <c r="AB158" s="4"/>
    </row>
    <row r="159" spans="1:28">
      <c r="A159" s="44" t="s">
        <v>250</v>
      </c>
      <c r="B159" s="45" t="s">
        <v>29</v>
      </c>
      <c r="C159" s="46" t="s">
        <v>54</v>
      </c>
      <c r="D159" s="47">
        <v>609</v>
      </c>
      <c r="E159" s="48">
        <v>1</v>
      </c>
      <c r="F159" s="49">
        <v>2</v>
      </c>
      <c r="G159" s="48">
        <v>47.61</v>
      </c>
      <c r="H159" s="49">
        <v>4.37</v>
      </c>
      <c r="I159" s="48">
        <v>5.81</v>
      </c>
      <c r="J159" s="49">
        <v>55.75</v>
      </c>
      <c r="K159" s="48">
        <v>5.04</v>
      </c>
      <c r="L159" s="49">
        <v>60.79</v>
      </c>
      <c r="M159" s="50">
        <f t="shared" si="36"/>
        <v>0.91709162691232116</v>
      </c>
      <c r="N159" s="49">
        <v>37.89</v>
      </c>
      <c r="O159" s="48">
        <v>98.68</v>
      </c>
      <c r="P159" s="49">
        <f t="shared" si="37"/>
        <v>11.716044632550982</v>
      </c>
      <c r="Q159" s="51">
        <v>-55973.15</v>
      </c>
      <c r="R159" s="47">
        <v>771434.96400000004</v>
      </c>
      <c r="S159" s="51">
        <v>434124.087</v>
      </c>
      <c r="T159" s="47">
        <v>337123.08500000002</v>
      </c>
      <c r="U159" s="51">
        <v>0</v>
      </c>
      <c r="V159" s="47">
        <v>1205559.051</v>
      </c>
      <c r="W159" s="51">
        <v>1149585.9010000001</v>
      </c>
      <c r="X159" s="47">
        <f t="shared" si="39"/>
        <v>1979.5715123152709</v>
      </c>
      <c r="Y159" s="51">
        <f t="shared" si="40"/>
        <v>1426.0032282430213</v>
      </c>
      <c r="Z159" s="47">
        <f t="shared" si="41"/>
        <v>1334.0932939244665</v>
      </c>
      <c r="AA159" s="51">
        <f t="shared" si="42"/>
        <v>1266.7240788177342</v>
      </c>
      <c r="AB159" s="4"/>
    </row>
    <row r="160" spans="1:28">
      <c r="A160" s="21" t="s">
        <v>250</v>
      </c>
      <c r="B160" s="30" t="s">
        <v>29</v>
      </c>
      <c r="C160" s="24" t="s">
        <v>60</v>
      </c>
      <c r="D160" s="31">
        <v>667</v>
      </c>
      <c r="E160" s="27">
        <v>1</v>
      </c>
      <c r="F160" s="32">
        <v>1</v>
      </c>
      <c r="G160" s="27">
        <v>56.3</v>
      </c>
      <c r="H160" s="32">
        <v>3.2</v>
      </c>
      <c r="I160" s="27">
        <v>0</v>
      </c>
      <c r="J160" s="32">
        <v>56.12</v>
      </c>
      <c r="K160" s="27">
        <v>5.38</v>
      </c>
      <c r="L160" s="32">
        <v>61.5</v>
      </c>
      <c r="M160" s="41">
        <f t="shared" si="36"/>
        <v>0.91252032520325199</v>
      </c>
      <c r="N160" s="32">
        <v>28.38</v>
      </c>
      <c r="O160" s="27">
        <v>89.88</v>
      </c>
      <c r="P160" s="32">
        <f t="shared" si="37"/>
        <v>11.210084033613445</v>
      </c>
      <c r="Q160" s="37">
        <v>-61548.688999999998</v>
      </c>
      <c r="R160" s="31">
        <v>759314.61600000004</v>
      </c>
      <c r="S160" s="37">
        <v>265578.21600000001</v>
      </c>
      <c r="T160" s="31">
        <v>168953.30900000001</v>
      </c>
      <c r="U160" s="37">
        <v>0</v>
      </c>
      <c r="V160" s="31">
        <v>1024892.8320000001</v>
      </c>
      <c r="W160" s="37">
        <v>963344.14300000004</v>
      </c>
      <c r="X160" s="31">
        <f t="shared" si="39"/>
        <v>1536.5709625187408</v>
      </c>
      <c r="Y160" s="37">
        <f t="shared" si="40"/>
        <v>1283.2676506746627</v>
      </c>
      <c r="Z160" s="31">
        <f t="shared" si="41"/>
        <v>1190.990755622189</v>
      </c>
      <c r="AA160" s="37">
        <f t="shared" si="42"/>
        <v>1138.4027226386806</v>
      </c>
      <c r="AB160" s="4"/>
    </row>
    <row r="161" spans="1:28">
      <c r="A161" s="44" t="s">
        <v>250</v>
      </c>
      <c r="B161" s="45" t="s">
        <v>64</v>
      </c>
      <c r="C161" s="46" t="s">
        <v>65</v>
      </c>
      <c r="D161" s="47">
        <v>629</v>
      </c>
      <c r="E161" s="48">
        <v>1</v>
      </c>
      <c r="F161" s="49">
        <v>0</v>
      </c>
      <c r="G161" s="48">
        <v>50.78</v>
      </c>
      <c r="H161" s="49">
        <v>3</v>
      </c>
      <c r="I161" s="48">
        <v>19.489999999999998</v>
      </c>
      <c r="J161" s="49">
        <v>57.66</v>
      </c>
      <c r="K161" s="48">
        <v>16.61</v>
      </c>
      <c r="L161" s="49">
        <v>74.27</v>
      </c>
      <c r="M161" s="50">
        <f t="shared" si="36"/>
        <v>0.77635653695974149</v>
      </c>
      <c r="N161" s="49">
        <v>46.91</v>
      </c>
      <c r="O161" s="48">
        <v>121.17999999999999</v>
      </c>
      <c r="P161" s="49">
        <f t="shared" si="37"/>
        <v>11.695797694310151</v>
      </c>
      <c r="Q161" s="51">
        <v>-74422.73</v>
      </c>
      <c r="R161" s="47">
        <v>1046758.36</v>
      </c>
      <c r="S161" s="51">
        <v>340107.63299999997</v>
      </c>
      <c r="T161" s="47">
        <v>197299.08</v>
      </c>
      <c r="U161" s="51">
        <v>0</v>
      </c>
      <c r="V161" s="47">
        <v>1386865.993</v>
      </c>
      <c r="W161" s="51">
        <v>1312443.263</v>
      </c>
      <c r="X161" s="47">
        <f t="shared" si="39"/>
        <v>2204.8743926868046</v>
      </c>
      <c r="Y161" s="51">
        <f t="shared" si="40"/>
        <v>1891.2033593004769</v>
      </c>
      <c r="Z161" s="47">
        <f t="shared" si="41"/>
        <v>1772.8842337042925</v>
      </c>
      <c r="AA161" s="51">
        <f t="shared" si="42"/>
        <v>1664.162734499205</v>
      </c>
      <c r="AB161" s="4"/>
    </row>
    <row r="162" spans="1:28">
      <c r="A162" s="21" t="s">
        <v>250</v>
      </c>
      <c r="B162" s="30" t="s">
        <v>64</v>
      </c>
      <c r="C162" s="24" t="s">
        <v>66</v>
      </c>
      <c r="D162" s="31">
        <v>926</v>
      </c>
      <c r="E162" s="27">
        <v>1</v>
      </c>
      <c r="F162" s="32">
        <v>0</v>
      </c>
      <c r="G162" s="27">
        <v>73.16</v>
      </c>
      <c r="H162" s="32">
        <v>3</v>
      </c>
      <c r="I162" s="27">
        <v>11.33</v>
      </c>
      <c r="J162" s="32">
        <v>74.540000000000006</v>
      </c>
      <c r="K162" s="27">
        <v>13.95</v>
      </c>
      <c r="L162" s="32">
        <v>88.49</v>
      </c>
      <c r="M162" s="41">
        <f t="shared" si="36"/>
        <v>0.8423550683693074</v>
      </c>
      <c r="N162" s="32">
        <v>56.94</v>
      </c>
      <c r="O162" s="27">
        <v>145.43</v>
      </c>
      <c r="P162" s="32">
        <f t="shared" si="37"/>
        <v>12.158613445378151</v>
      </c>
      <c r="Q162" s="37">
        <v>-117108.181</v>
      </c>
      <c r="R162" s="31">
        <v>1178042.9369999999</v>
      </c>
      <c r="S162" s="37">
        <v>516959.99699999997</v>
      </c>
      <c r="T162" s="31">
        <v>331652.61599999998</v>
      </c>
      <c r="U162" s="37">
        <v>0</v>
      </c>
      <c r="V162" s="31">
        <v>1695002.9339999999</v>
      </c>
      <c r="W162" s="37">
        <v>1577894.753</v>
      </c>
      <c r="X162" s="31">
        <f t="shared" si="39"/>
        <v>1830.4567321814254</v>
      </c>
      <c r="Y162" s="37">
        <f t="shared" si="40"/>
        <v>1472.3005593952485</v>
      </c>
      <c r="Z162" s="31">
        <f t="shared" si="41"/>
        <v>1345.8338412526998</v>
      </c>
      <c r="AA162" s="37">
        <f t="shared" si="42"/>
        <v>1272.1845971922246</v>
      </c>
      <c r="AB162" s="4"/>
    </row>
    <row r="163" spans="1:28">
      <c r="A163" s="44" t="s">
        <v>250</v>
      </c>
      <c r="B163" s="45" t="s">
        <v>82</v>
      </c>
      <c r="C163" s="46" t="s">
        <v>84</v>
      </c>
      <c r="D163" s="47">
        <v>714</v>
      </c>
      <c r="E163" s="48">
        <v>1</v>
      </c>
      <c r="F163" s="49">
        <v>3</v>
      </c>
      <c r="G163" s="48">
        <v>63.39</v>
      </c>
      <c r="H163" s="49">
        <v>8.41</v>
      </c>
      <c r="I163" s="48">
        <v>9.49</v>
      </c>
      <c r="J163" s="49">
        <v>59.31</v>
      </c>
      <c r="K163" s="48">
        <v>25.98</v>
      </c>
      <c r="L163" s="49">
        <v>85.289999999999992</v>
      </c>
      <c r="M163" s="50">
        <f t="shared" si="36"/>
        <v>0.69539219134716856</v>
      </c>
      <c r="N163" s="49">
        <v>34.869999999999997</v>
      </c>
      <c r="O163" s="48">
        <v>120.16</v>
      </c>
      <c r="P163" s="49">
        <f t="shared" si="37"/>
        <v>9.9442896935933156</v>
      </c>
      <c r="Q163" s="51">
        <v>-39552.434999999998</v>
      </c>
      <c r="R163" s="47">
        <v>929977.31200000003</v>
      </c>
      <c r="S163" s="51">
        <v>350525.78899999999</v>
      </c>
      <c r="T163" s="47">
        <v>204551.28</v>
      </c>
      <c r="U163" s="51">
        <v>0</v>
      </c>
      <c r="V163" s="47">
        <v>1280503.101</v>
      </c>
      <c r="W163" s="51">
        <v>1240950.666</v>
      </c>
      <c r="X163" s="47">
        <f t="shared" si="39"/>
        <v>1793.4217100840337</v>
      </c>
      <c r="Y163" s="51">
        <f t="shared" si="40"/>
        <v>1506.9353235294118</v>
      </c>
      <c r="Z163" s="47">
        <f t="shared" si="41"/>
        <v>1451.539756302521</v>
      </c>
      <c r="AA163" s="51">
        <f t="shared" si="42"/>
        <v>1302.4892324929972</v>
      </c>
      <c r="AB163" s="4"/>
    </row>
    <row r="164" spans="1:28">
      <c r="A164" s="21" t="s">
        <v>250</v>
      </c>
      <c r="B164" s="30" t="s">
        <v>82</v>
      </c>
      <c r="C164" s="24" t="s">
        <v>90</v>
      </c>
      <c r="D164" s="31">
        <v>717</v>
      </c>
      <c r="E164" s="27">
        <v>1</v>
      </c>
      <c r="F164" s="32">
        <v>2</v>
      </c>
      <c r="G164" s="27">
        <v>61.12</v>
      </c>
      <c r="H164" s="32">
        <v>8.41</v>
      </c>
      <c r="I164" s="27">
        <v>5.93</v>
      </c>
      <c r="J164" s="32">
        <v>60.52</v>
      </c>
      <c r="K164" s="27">
        <v>17.940000000000001</v>
      </c>
      <c r="L164" s="32">
        <v>78.460000000000008</v>
      </c>
      <c r="M164" s="41">
        <f t="shared" si="36"/>
        <v>0.77134845781289829</v>
      </c>
      <c r="N164" s="32">
        <v>30.42</v>
      </c>
      <c r="O164" s="27">
        <v>108.88000000000001</v>
      </c>
      <c r="P164" s="32">
        <f t="shared" si="37"/>
        <v>10.312095498346038</v>
      </c>
      <c r="Q164" s="37">
        <v>-37729.756000000001</v>
      </c>
      <c r="R164" s="31">
        <v>833533.47900000005</v>
      </c>
      <c r="S164" s="37">
        <v>411923.61800000002</v>
      </c>
      <c r="T164" s="31">
        <v>262988.37599999999</v>
      </c>
      <c r="U164" s="37">
        <v>0</v>
      </c>
      <c r="V164" s="31">
        <v>1245457.0970000001</v>
      </c>
      <c r="W164" s="37">
        <v>1207727.341</v>
      </c>
      <c r="X164" s="31">
        <f t="shared" si="39"/>
        <v>1737.0391868898189</v>
      </c>
      <c r="Y164" s="37">
        <f t="shared" si="40"/>
        <v>1370.2492622036264</v>
      </c>
      <c r="Z164" s="31">
        <f t="shared" si="41"/>
        <v>1317.6275662482567</v>
      </c>
      <c r="AA164" s="37">
        <f t="shared" si="42"/>
        <v>1162.5292594142261</v>
      </c>
      <c r="AB164" s="4"/>
    </row>
    <row r="165" spans="1:28">
      <c r="A165" s="44" t="s">
        <v>250</v>
      </c>
      <c r="B165" s="45" t="s">
        <v>91</v>
      </c>
      <c r="C165" s="46" t="s">
        <v>94</v>
      </c>
      <c r="D165" s="47">
        <v>664</v>
      </c>
      <c r="E165" s="48">
        <v>1</v>
      </c>
      <c r="F165" s="49">
        <v>1</v>
      </c>
      <c r="G165" s="48">
        <v>55.16</v>
      </c>
      <c r="H165" s="49">
        <v>4</v>
      </c>
      <c r="I165" s="48">
        <v>4.0199999999999996</v>
      </c>
      <c r="J165" s="49">
        <v>56.61</v>
      </c>
      <c r="K165" s="48">
        <v>8.57</v>
      </c>
      <c r="L165" s="49">
        <v>65.179999999999993</v>
      </c>
      <c r="M165" s="50">
        <f t="shared" si="36"/>
        <v>0.86851795029150058</v>
      </c>
      <c r="N165" s="49">
        <v>36.840000000000003</v>
      </c>
      <c r="O165" s="48">
        <v>102.02000000000001</v>
      </c>
      <c r="P165" s="49">
        <f t="shared" si="37"/>
        <v>11.223799864773497</v>
      </c>
      <c r="Q165" s="51">
        <v>-70155.225000000006</v>
      </c>
      <c r="R165" s="47">
        <v>697077.06299999997</v>
      </c>
      <c r="S165" s="51">
        <v>380380.14899999998</v>
      </c>
      <c r="T165" s="47">
        <v>223802.80799999999</v>
      </c>
      <c r="U165" s="51">
        <v>0</v>
      </c>
      <c r="V165" s="47">
        <v>1077457.2120000001</v>
      </c>
      <c r="W165" s="51">
        <v>1007301.987</v>
      </c>
      <c r="X165" s="47">
        <f t="shared" si="39"/>
        <v>1622.6765240963857</v>
      </c>
      <c r="Y165" s="51">
        <f t="shared" si="40"/>
        <v>1285.6241024096387</v>
      </c>
      <c r="Z165" s="47">
        <f t="shared" si="41"/>
        <v>1179.9686430722891</v>
      </c>
      <c r="AA165" s="51">
        <f t="shared" si="42"/>
        <v>1049.8148539156625</v>
      </c>
      <c r="AB165" s="4"/>
    </row>
    <row r="166" spans="1:28">
      <c r="A166" s="21" t="s">
        <v>250</v>
      </c>
      <c r="B166" s="30" t="s">
        <v>91</v>
      </c>
      <c r="C166" s="24" t="s">
        <v>95</v>
      </c>
      <c r="D166" s="31">
        <v>816</v>
      </c>
      <c r="E166" s="27">
        <v>2</v>
      </c>
      <c r="F166" s="32">
        <v>0</v>
      </c>
      <c r="G166" s="27">
        <v>76.760000000000005</v>
      </c>
      <c r="H166" s="32">
        <v>0</v>
      </c>
      <c r="I166" s="27">
        <v>5.61</v>
      </c>
      <c r="J166" s="32">
        <v>63.75</v>
      </c>
      <c r="K166" s="27">
        <v>20.62</v>
      </c>
      <c r="L166" s="32">
        <v>84.37</v>
      </c>
      <c r="M166" s="41">
        <f t="shared" si="36"/>
        <v>0.75560033187151832</v>
      </c>
      <c r="N166" s="32">
        <v>4.76</v>
      </c>
      <c r="O166" s="27">
        <v>89.13000000000001</v>
      </c>
      <c r="P166" s="32">
        <f t="shared" si="37"/>
        <v>10.630536737884315</v>
      </c>
      <c r="Q166" s="37">
        <v>-87984.163</v>
      </c>
      <c r="R166" s="31">
        <v>1065550.558</v>
      </c>
      <c r="S166" s="37">
        <v>374149.69799999997</v>
      </c>
      <c r="T166" s="31">
        <v>167519.04000000001</v>
      </c>
      <c r="U166" s="37">
        <v>0</v>
      </c>
      <c r="V166" s="31">
        <v>1439700.2560000001</v>
      </c>
      <c r="W166" s="37">
        <v>1351716.0930000001</v>
      </c>
      <c r="X166" s="31">
        <f t="shared" si="39"/>
        <v>1764.3385490196079</v>
      </c>
      <c r="Y166" s="37">
        <f t="shared" si="40"/>
        <v>1559.0456078431373</v>
      </c>
      <c r="Z166" s="31">
        <f t="shared" si="41"/>
        <v>1451.2218786764706</v>
      </c>
      <c r="AA166" s="37">
        <f t="shared" si="42"/>
        <v>1305.8217622549018</v>
      </c>
      <c r="AB166" s="4"/>
    </row>
    <row r="167" spans="1:28">
      <c r="A167" s="44" t="s">
        <v>250</v>
      </c>
      <c r="B167" s="45" t="s">
        <v>111</v>
      </c>
      <c r="C167" s="46" t="s">
        <v>113</v>
      </c>
      <c r="D167" s="47">
        <v>639</v>
      </c>
      <c r="E167" s="48">
        <v>1</v>
      </c>
      <c r="F167" s="49">
        <v>1</v>
      </c>
      <c r="G167" s="48">
        <v>46.1</v>
      </c>
      <c r="H167" s="49">
        <v>2</v>
      </c>
      <c r="I167" s="48">
        <v>4.5</v>
      </c>
      <c r="J167" s="49">
        <v>53.6</v>
      </c>
      <c r="K167" s="48">
        <v>1</v>
      </c>
      <c r="L167" s="49">
        <v>54.6</v>
      </c>
      <c r="M167" s="50">
        <f t="shared" si="36"/>
        <v>0.98168498168498164</v>
      </c>
      <c r="N167" s="49">
        <v>34.28</v>
      </c>
      <c r="O167" s="48">
        <v>88.88</v>
      </c>
      <c r="P167" s="49">
        <f t="shared" si="37"/>
        <v>13.284823284823284</v>
      </c>
      <c r="Q167" s="51">
        <v>-64655.266000000003</v>
      </c>
      <c r="R167" s="47">
        <v>761641.94499999995</v>
      </c>
      <c r="S167" s="51">
        <v>206594.899</v>
      </c>
      <c r="T167" s="47">
        <v>83982.672000000006</v>
      </c>
      <c r="U167" s="51">
        <v>0</v>
      </c>
      <c r="V167" s="47">
        <v>968236.84400000004</v>
      </c>
      <c r="W167" s="51">
        <v>903581.57799999998</v>
      </c>
      <c r="X167" s="47">
        <f t="shared" si="39"/>
        <v>1515.2376275430361</v>
      </c>
      <c r="Y167" s="51">
        <f t="shared" si="40"/>
        <v>1383.8093458528951</v>
      </c>
      <c r="Z167" s="47">
        <f t="shared" si="41"/>
        <v>1282.6273959311422</v>
      </c>
      <c r="AA167" s="51">
        <f t="shared" si="42"/>
        <v>1191.9279264475742</v>
      </c>
      <c r="AB167" s="4"/>
    </row>
    <row r="168" spans="1:28">
      <c r="A168" s="21" t="s">
        <v>250</v>
      </c>
      <c r="B168" s="30" t="s">
        <v>214</v>
      </c>
      <c r="C168" s="24" t="s">
        <v>216</v>
      </c>
      <c r="D168" s="31">
        <v>709</v>
      </c>
      <c r="E168" s="27">
        <v>1</v>
      </c>
      <c r="F168" s="32">
        <v>1</v>
      </c>
      <c r="G168" s="27">
        <v>54.94</v>
      </c>
      <c r="H168" s="32">
        <v>6</v>
      </c>
      <c r="I168" s="27">
        <v>13.02</v>
      </c>
      <c r="J168" s="32">
        <v>61.66</v>
      </c>
      <c r="K168" s="27">
        <v>14.3</v>
      </c>
      <c r="L168" s="32">
        <v>75.959999999999994</v>
      </c>
      <c r="M168" s="41">
        <f t="shared" ref="M168:M171" si="45">+J168/L168</f>
        <v>0.81174302264349663</v>
      </c>
      <c r="N168" s="32">
        <v>40.06</v>
      </c>
      <c r="O168" s="27">
        <v>116.02</v>
      </c>
      <c r="P168" s="32">
        <f t="shared" si="37"/>
        <v>11.634394486380046</v>
      </c>
      <c r="Q168" s="37">
        <v>-62748.18</v>
      </c>
      <c r="R168" s="31">
        <v>975522.17700000003</v>
      </c>
      <c r="S168" s="37">
        <v>410865.85399999999</v>
      </c>
      <c r="T168" s="31">
        <v>173821.242</v>
      </c>
      <c r="U168" s="37">
        <v>16432.886999999999</v>
      </c>
      <c r="V168" s="31">
        <v>1386388.031</v>
      </c>
      <c r="W168" s="37">
        <v>1323639.851</v>
      </c>
      <c r="X168" s="31">
        <f t="shared" si="39"/>
        <v>1955.4133018335683</v>
      </c>
      <c r="Y168" s="37">
        <f t="shared" si="40"/>
        <v>1687.0717940761635</v>
      </c>
      <c r="Z168" s="31">
        <f t="shared" si="41"/>
        <v>1598.569424541608</v>
      </c>
      <c r="AA168" s="37">
        <f t="shared" si="42"/>
        <v>1375.912802538787</v>
      </c>
      <c r="AB168" s="4"/>
    </row>
    <row r="169" spans="1:28">
      <c r="A169" s="44" t="s">
        <v>250</v>
      </c>
      <c r="B169" s="45" t="s">
        <v>214</v>
      </c>
      <c r="C169" s="46" t="s">
        <v>217</v>
      </c>
      <c r="D169" s="47">
        <v>635</v>
      </c>
      <c r="E169" s="48">
        <v>1</v>
      </c>
      <c r="F169" s="49">
        <v>1</v>
      </c>
      <c r="G169" s="48">
        <v>47.74</v>
      </c>
      <c r="H169" s="49">
        <v>5.05</v>
      </c>
      <c r="I169" s="48">
        <v>9.3800000000000008</v>
      </c>
      <c r="J169" s="49">
        <v>54.47</v>
      </c>
      <c r="K169" s="48">
        <v>9.6999999999999993</v>
      </c>
      <c r="L169" s="49">
        <v>64.17</v>
      </c>
      <c r="M169" s="50">
        <f t="shared" si="45"/>
        <v>0.84883902134954026</v>
      </c>
      <c r="N169" s="49">
        <v>26.61</v>
      </c>
      <c r="O169" s="48">
        <v>90.78</v>
      </c>
      <c r="P169" s="49">
        <f t="shared" si="37"/>
        <v>12.028793332070467</v>
      </c>
      <c r="Q169" s="51">
        <v>-42234.680999999997</v>
      </c>
      <c r="R169" s="47">
        <v>774013.57700000005</v>
      </c>
      <c r="S169" s="51">
        <v>322956.63299999997</v>
      </c>
      <c r="T169" s="47">
        <v>157173.31200000001</v>
      </c>
      <c r="U169" s="51">
        <v>2723.0610000000001</v>
      </c>
      <c r="V169" s="47">
        <v>1096970.21</v>
      </c>
      <c r="W169" s="51">
        <v>1054735.5290000001</v>
      </c>
      <c r="X169" s="47">
        <f t="shared" si="39"/>
        <v>1727.5121417322835</v>
      </c>
      <c r="Y169" s="51">
        <f t="shared" si="40"/>
        <v>1475.7068299212597</v>
      </c>
      <c r="Z169" s="47">
        <f t="shared" si="41"/>
        <v>1409.1955212598427</v>
      </c>
      <c r="AA169" s="51">
        <f t="shared" si="42"/>
        <v>1218.9190188976379</v>
      </c>
      <c r="AB169" s="4"/>
    </row>
    <row r="170" spans="1:28" s="13" customFormat="1">
      <c r="A170" s="22" t="s">
        <v>250</v>
      </c>
      <c r="B170" s="64" t="s">
        <v>266</v>
      </c>
      <c r="C170" s="26"/>
      <c r="D170" s="33">
        <f>SUM(D157:D169)</f>
        <v>9059</v>
      </c>
      <c r="E170" s="28">
        <f>SUM(E157:E169)</f>
        <v>14</v>
      </c>
      <c r="F170" s="34">
        <f t="shared" ref="F170:L170" si="46">SUM(F157:F169)</f>
        <v>15</v>
      </c>
      <c r="G170" s="28">
        <f t="shared" si="46"/>
        <v>732.51</v>
      </c>
      <c r="H170" s="34">
        <f t="shared" si="46"/>
        <v>55.089999999999996</v>
      </c>
      <c r="I170" s="28">
        <f t="shared" si="46"/>
        <v>106.55999999999999</v>
      </c>
      <c r="J170" s="34">
        <f t="shared" si="46"/>
        <v>772.13</v>
      </c>
      <c r="K170" s="28">
        <f t="shared" si="46"/>
        <v>151.03</v>
      </c>
      <c r="L170" s="34">
        <f t="shared" si="46"/>
        <v>923.16</v>
      </c>
      <c r="M170" s="42">
        <f t="shared" si="45"/>
        <v>0.83639889076649776</v>
      </c>
      <c r="N170" s="34">
        <f>SUM(N157:N169)</f>
        <v>438.93</v>
      </c>
      <c r="O170" s="28">
        <f>SUM(O157:O169)</f>
        <v>1362.09</v>
      </c>
      <c r="P170" s="34">
        <f t="shared" si="37"/>
        <v>11.502031488065008</v>
      </c>
      <c r="Q170" s="38">
        <f>SUM(Q157:Q169)</f>
        <v>-842241.0560000001</v>
      </c>
      <c r="R170" s="33">
        <f t="shared" ref="R170:W170" si="47">SUM(R157:R169)</f>
        <v>11387128.939999999</v>
      </c>
      <c r="S170" s="38">
        <f t="shared" si="47"/>
        <v>4734743.2380000008</v>
      </c>
      <c r="T170" s="33">
        <f t="shared" si="47"/>
        <v>2830705.2729999996</v>
      </c>
      <c r="U170" s="38">
        <f t="shared" si="47"/>
        <v>19155.948</v>
      </c>
      <c r="V170" s="33">
        <f t="shared" si="47"/>
        <v>16121872.177999999</v>
      </c>
      <c r="W170" s="38">
        <f t="shared" si="47"/>
        <v>15279631.121999998</v>
      </c>
      <c r="X170" s="33">
        <f t="shared" si="39"/>
        <v>1779.6525199249365</v>
      </c>
      <c r="Y170" s="38">
        <f t="shared" si="40"/>
        <v>1465.0635784302904</v>
      </c>
      <c r="Z170" s="33">
        <f t="shared" si="41"/>
        <v>1372.0907275637487</v>
      </c>
      <c r="AA170" s="38">
        <f t="shared" si="42"/>
        <v>1256.9962402031128</v>
      </c>
      <c r="AB170" s="14"/>
    </row>
    <row r="171" spans="1:28" s="13" customFormat="1">
      <c r="A171" s="65"/>
      <c r="B171" s="66" t="s">
        <v>252</v>
      </c>
      <c r="C171" s="65"/>
      <c r="D171" s="67">
        <f>+D170+D156+D136+D115+D92+D77+D56+D34+D14</f>
        <v>44931</v>
      </c>
      <c r="E171" s="68">
        <f>+E170+E156+E136+E115+E92+E77+E56+E34+E14</f>
        <v>149.85</v>
      </c>
      <c r="F171" s="68">
        <f t="shared" ref="F171:Q171" si="48">+F170+F156+F136+F115+F92+F77+F56+F34+F14</f>
        <v>118.47999999999999</v>
      </c>
      <c r="G171" s="68">
        <f t="shared" si="48"/>
        <v>3932.3199999999997</v>
      </c>
      <c r="H171" s="68">
        <f t="shared" si="48"/>
        <v>309.72000000000003</v>
      </c>
      <c r="I171" s="68">
        <f t="shared" si="48"/>
        <v>350.93</v>
      </c>
      <c r="J171" s="68">
        <f t="shared" si="48"/>
        <v>4181.1100000000006</v>
      </c>
      <c r="K171" s="68">
        <f t="shared" si="48"/>
        <v>680.29000000000008</v>
      </c>
      <c r="L171" s="68">
        <f t="shared" si="48"/>
        <v>4861.3999999999996</v>
      </c>
      <c r="M171" s="70">
        <f t="shared" si="45"/>
        <v>0.86006294483070744</v>
      </c>
      <c r="N171" s="68">
        <f t="shared" si="48"/>
        <v>2386.2949999999996</v>
      </c>
      <c r="O171" s="68">
        <f t="shared" si="48"/>
        <v>7247.6949999999997</v>
      </c>
      <c r="P171" s="68">
        <f t="shared" si="37"/>
        <v>10.591837889317404</v>
      </c>
      <c r="Q171" s="68">
        <f t="shared" si="48"/>
        <v>-4533642.2001560014</v>
      </c>
      <c r="R171" s="68">
        <f t="shared" ref="R171" si="49">+R170+R156+R136+R115+R92+R77+R56+R34+R14</f>
        <v>61810939.707066998</v>
      </c>
      <c r="S171" s="68">
        <f t="shared" ref="S171" si="50">+S170+S156+S136+S115+S92+S77+S56+S34+S14</f>
        <v>27752402.850810997</v>
      </c>
      <c r="T171" s="68">
        <f t="shared" ref="T171" si="51">+T170+T156+T136+T115+T92+T77+T56+T34+T14</f>
        <v>16076822.547571998</v>
      </c>
      <c r="U171" s="68">
        <f t="shared" ref="U171" si="52">+U170+U156+U136+U115+U92+U77+U56+U34+U14</f>
        <v>909594.91660000011</v>
      </c>
      <c r="V171" s="68">
        <f t="shared" ref="V171" si="53">+V170+V156+V136+V115+V92+V77+V56+V34+V14</f>
        <v>89563342.557878003</v>
      </c>
      <c r="W171" s="68">
        <f t="shared" ref="W171" si="54">+W170+W156+W136+W115+W92+W77+W56+W34+W14</f>
        <v>85029700.357721999</v>
      </c>
      <c r="X171" s="67">
        <f t="shared" si="39"/>
        <v>1993.3529758491466</v>
      </c>
      <c r="Y171" s="71">
        <f t="shared" ref="Y171" si="55">+(V171-(U171+T171))/D171</f>
        <v>1615.2973469031629</v>
      </c>
      <c r="Z171" s="67">
        <f t="shared" ref="Z171" si="56">+(W171-(U171+T171))/D171</f>
        <v>1514.3950255625293</v>
      </c>
      <c r="AA171" s="71">
        <f t="shared" ref="AA171" si="57">+R171/D171</f>
        <v>1375.6858228632125</v>
      </c>
      <c r="AB171" s="14"/>
    </row>
    <row r="172" spans="1:28">
      <c r="D172" s="4"/>
      <c r="E172" s="12"/>
      <c r="F172" s="12"/>
      <c r="G172" s="12"/>
      <c r="H172" s="12"/>
      <c r="I172" s="12"/>
      <c r="J172" s="12"/>
      <c r="K172" s="12"/>
      <c r="L172" s="12"/>
      <c r="N172" s="12"/>
      <c r="O172" s="12"/>
      <c r="P172" s="12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>
      <c r="D173" s="4"/>
      <c r="E173" s="12"/>
      <c r="F173" s="12"/>
      <c r="G173" s="12"/>
      <c r="H173" s="12"/>
      <c r="I173" s="12"/>
      <c r="J173" s="12"/>
      <c r="K173" s="12"/>
      <c r="L173" s="12"/>
    </row>
    <row r="174" spans="1:28">
      <c r="D174" s="4"/>
      <c r="E174" s="12"/>
      <c r="F174" s="12"/>
      <c r="G174" s="12"/>
      <c r="H174" s="12"/>
      <c r="I174" s="12"/>
      <c r="J174" s="12"/>
      <c r="K174" s="12"/>
      <c r="L174" s="12"/>
    </row>
    <row r="175" spans="1:28">
      <c r="D175" s="4"/>
      <c r="U175" t="s">
        <v>253</v>
      </c>
      <c r="W175">
        <f>+V171/D171</f>
        <v>1993.3529758491466</v>
      </c>
    </row>
  </sheetData>
  <sheetProtection algorithmName="SHA-512" hashValue="cOpMItGEyiXYMEZDr8jQ3UfMvXX9OP5tqeVJOCo05u2kajDu36OXJs2EjRwSGgkjZnQU14i93kUkXXYJ1W4LXw==" saltValue="It17rhAuUEa0Ic505AT8QQ==" spinCount="100000" sheet="1" sort="0" autoFilter="0" pivotTables="0"/>
  <autoFilter ref="A7:B171" xr:uid="{D2D68A8E-4D3D-417A-92AE-82956E0946EF}"/>
  <sortState xmlns:xlrd2="http://schemas.microsoft.com/office/spreadsheetml/2017/richdata2" ref="A8:AA169">
    <sortCondition ref="A8:A169"/>
  </sortState>
  <pageMargins left="0.7" right="0.7" top="0.75" bottom="0.75" header="0.3" footer="0.3"/>
  <pageSetup paperSize="9" orientation="portrait" r:id="rId1"/>
  <ignoredErrors>
    <ignoredError sqref="M14 P14 M34 P34 M77:Q77 M115:P115 M136 P136 M156 P156 M170:P170 M56:P56 M92:P92 M171 P17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3285-02AB-4785-A7DB-BF45B0641A10}">
  <dimension ref="A1:AB37"/>
  <sheetViews>
    <sheetView tabSelected="1" workbookViewId="0">
      <pane ySplit="7" topLeftCell="A11" activePane="bottomLeft" state="frozen"/>
      <selection activeCell="C1" sqref="C1"/>
      <selection pane="bottomLeft" activeCell="L44" sqref="L44"/>
    </sheetView>
  </sheetViews>
  <sheetFormatPr defaultRowHeight="15"/>
  <cols>
    <col min="2" max="2" width="30.28515625" customWidth="1"/>
    <col min="3" max="3" width="30" customWidth="1"/>
    <col min="17" max="18" width="12.7109375" customWidth="1"/>
    <col min="19" max="19" width="14" customWidth="1"/>
    <col min="20" max="27" width="12.7109375" customWidth="1"/>
  </cols>
  <sheetData>
    <row r="1" spans="1:28">
      <c r="A1" s="1" t="s">
        <v>0</v>
      </c>
      <c r="B1" s="2"/>
      <c r="C1" s="1"/>
      <c r="D1" s="1"/>
      <c r="E1" s="1"/>
      <c r="F1" s="1" t="s">
        <v>3</v>
      </c>
      <c r="G1" s="1"/>
      <c r="H1" s="1" t="s">
        <v>1</v>
      </c>
      <c r="I1" s="1"/>
      <c r="J1" s="1" t="s">
        <v>257</v>
      </c>
      <c r="K1" s="1"/>
      <c r="L1" s="1"/>
      <c r="M1" s="1"/>
      <c r="N1" s="1" t="s">
        <v>2</v>
      </c>
      <c r="O1" s="1"/>
      <c r="R1" s="3"/>
      <c r="S1" s="3"/>
    </row>
    <row r="2" spans="1:28">
      <c r="U2" s="4"/>
    </row>
    <row r="6" spans="1:28" ht="9" customHeight="1"/>
    <row r="7" spans="1:28" ht="76.5">
      <c r="A7" s="96" t="s">
        <v>4</v>
      </c>
      <c r="B7" s="98" t="s">
        <v>5</v>
      </c>
      <c r="C7" s="96" t="s">
        <v>6</v>
      </c>
      <c r="D7" s="98" t="s">
        <v>7</v>
      </c>
      <c r="E7" s="96" t="s">
        <v>8</v>
      </c>
      <c r="F7" s="98" t="s">
        <v>9</v>
      </c>
      <c r="G7" s="96" t="s">
        <v>10</v>
      </c>
      <c r="H7" s="98" t="s">
        <v>11</v>
      </c>
      <c r="I7" s="96" t="s">
        <v>12</v>
      </c>
      <c r="J7" s="98" t="s">
        <v>13</v>
      </c>
      <c r="K7" s="96" t="s">
        <v>14</v>
      </c>
      <c r="L7" s="98" t="s">
        <v>15</v>
      </c>
      <c r="M7" s="96" t="s">
        <v>16</v>
      </c>
      <c r="N7" s="98" t="s">
        <v>17</v>
      </c>
      <c r="O7" s="96" t="s">
        <v>18</v>
      </c>
      <c r="P7" s="97" t="s">
        <v>19</v>
      </c>
      <c r="Q7" s="96" t="s">
        <v>20</v>
      </c>
      <c r="R7" s="96" t="s">
        <v>21</v>
      </c>
      <c r="S7" s="96" t="s">
        <v>22</v>
      </c>
      <c r="T7" s="96" t="s">
        <v>23</v>
      </c>
      <c r="U7" s="96" t="s">
        <v>24</v>
      </c>
      <c r="V7" s="96" t="s">
        <v>254</v>
      </c>
      <c r="W7" s="96" t="s">
        <v>255</v>
      </c>
      <c r="X7" s="96" t="s">
        <v>256</v>
      </c>
      <c r="Y7" s="99" t="s">
        <v>25</v>
      </c>
      <c r="Z7" s="100" t="s">
        <v>26</v>
      </c>
      <c r="AA7" s="99" t="s">
        <v>27</v>
      </c>
    </row>
    <row r="8" spans="1:28">
      <c r="A8" s="72" t="s">
        <v>242</v>
      </c>
      <c r="B8" s="73" t="s">
        <v>168</v>
      </c>
      <c r="C8" s="74" t="s">
        <v>170</v>
      </c>
      <c r="D8" s="75">
        <v>6</v>
      </c>
      <c r="E8" s="76">
        <v>0.85</v>
      </c>
      <c r="F8" s="77">
        <v>0</v>
      </c>
      <c r="G8" s="76">
        <v>1.84</v>
      </c>
      <c r="H8" s="77">
        <v>0</v>
      </c>
      <c r="I8" s="76">
        <v>0</v>
      </c>
      <c r="J8" s="77">
        <v>1.29</v>
      </c>
      <c r="K8" s="76">
        <v>1.4</v>
      </c>
      <c r="L8" s="77">
        <v>2.69</v>
      </c>
      <c r="M8" s="78">
        <f t="shared" ref="M8:M35" si="0">+J8/L8</f>
        <v>0.47955390334572495</v>
      </c>
      <c r="N8" s="77">
        <v>1.25</v>
      </c>
      <c r="O8" s="76">
        <v>3.94</v>
      </c>
      <c r="P8" s="77">
        <f t="shared" ref="P8:P35" si="1">+D8/(G8+H8)</f>
        <v>3.2608695652173911</v>
      </c>
      <c r="Q8" s="79">
        <v>-1224.0419999999999</v>
      </c>
      <c r="R8" s="75">
        <v>44128.232000000004</v>
      </c>
      <c r="S8" s="79">
        <v>18894.598999999998</v>
      </c>
      <c r="T8" s="75">
        <v>9349.5</v>
      </c>
      <c r="U8" s="79">
        <v>2152.027</v>
      </c>
      <c r="V8" s="75">
        <v>63022.830999999998</v>
      </c>
      <c r="W8" s="79">
        <v>61798.788999999997</v>
      </c>
      <c r="X8" s="75">
        <f t="shared" ref="X8:X35" si="2">+V8/D8</f>
        <v>10503.805166666667</v>
      </c>
      <c r="Y8" s="79">
        <f t="shared" ref="Y8:Y35" si="3">+(V8-(U8+T8))/D8</f>
        <v>8586.884</v>
      </c>
      <c r="Z8" s="75">
        <f t="shared" ref="Z8:Z35" si="4">+(W8-(U8+T8))/D8</f>
        <v>8382.8769999999986</v>
      </c>
      <c r="AA8" s="79">
        <f t="shared" ref="AA8:AA35" si="5">+R8/D8</f>
        <v>7354.7053333333342</v>
      </c>
    </row>
    <row r="9" spans="1:28">
      <c r="A9" s="108" t="s">
        <v>242</v>
      </c>
      <c r="B9" s="101" t="s">
        <v>202</v>
      </c>
      <c r="C9" s="25" t="s">
        <v>203</v>
      </c>
      <c r="D9" s="102">
        <v>4</v>
      </c>
      <c r="E9" s="116">
        <v>0.8</v>
      </c>
      <c r="F9" s="103">
        <v>0</v>
      </c>
      <c r="G9" s="116">
        <v>1.46</v>
      </c>
      <c r="H9" s="103">
        <v>0</v>
      </c>
      <c r="I9" s="116">
        <v>0</v>
      </c>
      <c r="J9" s="103">
        <v>1.62</v>
      </c>
      <c r="K9" s="116">
        <v>0.64</v>
      </c>
      <c r="L9" s="103">
        <v>2.2599999999999998</v>
      </c>
      <c r="M9" s="118">
        <f t="shared" si="0"/>
        <v>0.71681415929203551</v>
      </c>
      <c r="N9" s="103">
        <v>0.92</v>
      </c>
      <c r="O9" s="116">
        <v>3.18</v>
      </c>
      <c r="P9" s="103">
        <f t="shared" si="1"/>
        <v>2.7397260273972601</v>
      </c>
      <c r="Q9" s="110">
        <v>-3135</v>
      </c>
      <c r="R9" s="102">
        <v>18510</v>
      </c>
      <c r="S9" s="110">
        <v>10754</v>
      </c>
      <c r="T9" s="102"/>
      <c r="U9" s="110"/>
      <c r="V9" s="102">
        <v>29264</v>
      </c>
      <c r="W9" s="110">
        <v>26129</v>
      </c>
      <c r="X9" s="102">
        <f t="shared" si="2"/>
        <v>7316</v>
      </c>
      <c r="Y9" s="110">
        <f t="shared" si="3"/>
        <v>7316</v>
      </c>
      <c r="Z9" s="102">
        <f t="shared" si="4"/>
        <v>6532.25</v>
      </c>
      <c r="AA9" s="110">
        <f t="shared" si="5"/>
        <v>4627.5</v>
      </c>
      <c r="AB9" s="4"/>
    </row>
    <row r="10" spans="1:28">
      <c r="A10" s="44" t="s">
        <v>242</v>
      </c>
      <c r="B10" s="45" t="s">
        <v>122</v>
      </c>
      <c r="C10" s="46" t="s">
        <v>123</v>
      </c>
      <c r="D10" s="47">
        <v>18</v>
      </c>
      <c r="E10" s="48">
        <v>0.7</v>
      </c>
      <c r="F10" s="49">
        <v>0</v>
      </c>
      <c r="G10" s="48">
        <v>3.34</v>
      </c>
      <c r="H10" s="49">
        <v>0</v>
      </c>
      <c r="I10" s="48">
        <v>0</v>
      </c>
      <c r="J10" s="49">
        <v>2.2000000000000002</v>
      </c>
      <c r="K10" s="48">
        <v>1.84</v>
      </c>
      <c r="L10" s="49">
        <v>4.04</v>
      </c>
      <c r="M10" s="50">
        <f t="shared" si="0"/>
        <v>0.54455445544554459</v>
      </c>
      <c r="N10" s="49">
        <v>4.0199999999999996</v>
      </c>
      <c r="O10" s="48">
        <v>8.0599999999999987</v>
      </c>
      <c r="P10" s="49">
        <f t="shared" si="1"/>
        <v>5.3892215568862278</v>
      </c>
      <c r="Q10" s="51">
        <v>-20777</v>
      </c>
      <c r="R10" s="47">
        <v>60081</v>
      </c>
      <c r="S10" s="51">
        <v>27414</v>
      </c>
      <c r="T10" s="47"/>
      <c r="U10" s="51"/>
      <c r="V10" s="47">
        <v>87495</v>
      </c>
      <c r="W10" s="51">
        <v>66718</v>
      </c>
      <c r="X10" s="47">
        <f t="shared" si="2"/>
        <v>4860.833333333333</v>
      </c>
      <c r="Y10" s="51">
        <f t="shared" si="3"/>
        <v>4860.833333333333</v>
      </c>
      <c r="Z10" s="47">
        <f t="shared" si="4"/>
        <v>3706.5555555555557</v>
      </c>
      <c r="AA10" s="51">
        <f t="shared" si="5"/>
        <v>3337.8333333333335</v>
      </c>
      <c r="AB10" s="4"/>
    </row>
    <row r="11" spans="1:28" s="13" customFormat="1">
      <c r="A11" s="18" t="s">
        <v>242</v>
      </c>
      <c r="B11" s="113" t="s">
        <v>272</v>
      </c>
      <c r="C11" s="92"/>
      <c r="D11" s="93">
        <f>+D10+D9+D8</f>
        <v>28</v>
      </c>
      <c r="E11" s="94">
        <f>+E10+E9+E8</f>
        <v>2.35</v>
      </c>
      <c r="F11" s="95">
        <f t="shared" ref="F11:O11" si="6">+F10+F9+F8</f>
        <v>0</v>
      </c>
      <c r="G11" s="94">
        <f t="shared" si="6"/>
        <v>6.64</v>
      </c>
      <c r="H11" s="95">
        <f t="shared" si="6"/>
        <v>0</v>
      </c>
      <c r="I11" s="94">
        <f t="shared" si="6"/>
        <v>0</v>
      </c>
      <c r="J11" s="95">
        <f t="shared" si="6"/>
        <v>5.1100000000000003</v>
      </c>
      <c r="K11" s="94">
        <f t="shared" si="6"/>
        <v>3.88</v>
      </c>
      <c r="L11" s="95">
        <f t="shared" si="6"/>
        <v>8.99</v>
      </c>
      <c r="M11" s="119">
        <f t="shared" si="0"/>
        <v>0.56840934371523921</v>
      </c>
      <c r="N11" s="95">
        <f t="shared" si="6"/>
        <v>6.1899999999999995</v>
      </c>
      <c r="O11" s="94">
        <f t="shared" si="6"/>
        <v>15.179999999999998</v>
      </c>
      <c r="P11" s="95">
        <f t="shared" si="1"/>
        <v>4.2168674698795181</v>
      </c>
      <c r="Q11" s="111">
        <f>+Q10+Q9+Q8</f>
        <v>-25136.042000000001</v>
      </c>
      <c r="R11" s="93">
        <f t="shared" ref="R11:W11" si="7">+R10+R9+R8</f>
        <v>122719.232</v>
      </c>
      <c r="S11" s="111">
        <f t="shared" si="7"/>
        <v>57062.599000000002</v>
      </c>
      <c r="T11" s="93">
        <f t="shared" si="7"/>
        <v>9349.5</v>
      </c>
      <c r="U11" s="111">
        <f t="shared" si="7"/>
        <v>2152.027</v>
      </c>
      <c r="V11" s="93">
        <f t="shared" si="7"/>
        <v>179781.83100000001</v>
      </c>
      <c r="W11" s="111">
        <f t="shared" si="7"/>
        <v>154645.78899999999</v>
      </c>
      <c r="X11" s="93">
        <f t="shared" si="2"/>
        <v>6420.779678571429</v>
      </c>
      <c r="Y11" s="111">
        <f t="shared" si="3"/>
        <v>6010.0108571428573</v>
      </c>
      <c r="Z11" s="93">
        <f t="shared" si="4"/>
        <v>5112.2950714285707</v>
      </c>
      <c r="AA11" s="111">
        <f t="shared" si="5"/>
        <v>4382.8297142857145</v>
      </c>
      <c r="AB11" s="14"/>
    </row>
    <row r="12" spans="1:28">
      <c r="A12" s="72" t="s">
        <v>243</v>
      </c>
      <c r="B12" s="73" t="s">
        <v>194</v>
      </c>
      <c r="C12" s="74" t="s">
        <v>195</v>
      </c>
      <c r="D12" s="75">
        <v>22</v>
      </c>
      <c r="E12" s="76">
        <v>0.9</v>
      </c>
      <c r="F12" s="77">
        <v>0</v>
      </c>
      <c r="G12" s="76">
        <v>5.5</v>
      </c>
      <c r="H12" s="77">
        <v>0</v>
      </c>
      <c r="I12" s="76">
        <v>0</v>
      </c>
      <c r="J12" s="77">
        <v>2.9</v>
      </c>
      <c r="K12" s="76">
        <v>3.5</v>
      </c>
      <c r="L12" s="77">
        <v>6.4</v>
      </c>
      <c r="M12" s="78">
        <v>0.45312499999999994</v>
      </c>
      <c r="N12" s="77">
        <v>3.58</v>
      </c>
      <c r="O12" s="76">
        <v>9.98</v>
      </c>
      <c r="P12" s="77">
        <v>4</v>
      </c>
      <c r="Q12" s="79">
        <v>-5228.6629999999996</v>
      </c>
      <c r="R12" s="75">
        <v>81562.648000000001</v>
      </c>
      <c r="S12" s="79">
        <v>57967.972999999998</v>
      </c>
      <c r="T12" s="75">
        <v>29345.759999999998</v>
      </c>
      <c r="U12" s="79">
        <v>6560</v>
      </c>
      <c r="V12" s="75">
        <v>139530.62100000001</v>
      </c>
      <c r="W12" s="79">
        <v>134301.95800000001</v>
      </c>
      <c r="X12" s="75">
        <v>6342.3009545454552</v>
      </c>
      <c r="Y12" s="79">
        <v>4710.2209545454552</v>
      </c>
      <c r="Z12" s="75">
        <v>4472.554454545455</v>
      </c>
      <c r="AA12" s="79">
        <v>3707.3930909090909</v>
      </c>
      <c r="AB12" s="4"/>
    </row>
    <row r="13" spans="1:28">
      <c r="A13" s="108" t="s">
        <v>243</v>
      </c>
      <c r="B13" s="101" t="s">
        <v>142</v>
      </c>
      <c r="C13" s="25" t="s">
        <v>143</v>
      </c>
      <c r="D13" s="102">
        <v>21</v>
      </c>
      <c r="E13" s="116">
        <v>0.75</v>
      </c>
      <c r="F13" s="103">
        <v>0</v>
      </c>
      <c r="G13" s="116">
        <v>4.1500000000000004</v>
      </c>
      <c r="H13" s="103">
        <v>0</v>
      </c>
      <c r="I13" s="116">
        <v>0</v>
      </c>
      <c r="J13" s="103">
        <v>1.9</v>
      </c>
      <c r="K13" s="116">
        <v>3</v>
      </c>
      <c r="L13" s="103">
        <v>4.9000000000000004</v>
      </c>
      <c r="M13" s="118">
        <f t="shared" si="0"/>
        <v>0.38775510204081626</v>
      </c>
      <c r="N13" s="103">
        <v>3.8</v>
      </c>
      <c r="O13" s="116">
        <v>8.6999999999999993</v>
      </c>
      <c r="P13" s="103">
        <f t="shared" si="1"/>
        <v>5.0602409638554215</v>
      </c>
      <c r="Q13" s="110">
        <v>-4257.192</v>
      </c>
      <c r="R13" s="102">
        <v>55562.245000000003</v>
      </c>
      <c r="S13" s="110">
        <v>19223.969000000001</v>
      </c>
      <c r="T13" s="102">
        <v>4804</v>
      </c>
      <c r="U13" s="110">
        <v>1360.36</v>
      </c>
      <c r="V13" s="102">
        <v>74786.214000000007</v>
      </c>
      <c r="W13" s="110">
        <v>70529.021999999997</v>
      </c>
      <c r="X13" s="102">
        <f t="shared" si="2"/>
        <v>3561.2482857142859</v>
      </c>
      <c r="Y13" s="110">
        <f t="shared" si="3"/>
        <v>3267.7073333333337</v>
      </c>
      <c r="Z13" s="102">
        <f t="shared" si="4"/>
        <v>3064.9839047619048</v>
      </c>
      <c r="AA13" s="110">
        <f t="shared" si="5"/>
        <v>2645.8211904761906</v>
      </c>
      <c r="AB13" s="4"/>
    </row>
    <row r="14" spans="1:28">
      <c r="A14" s="44" t="s">
        <v>243</v>
      </c>
      <c r="B14" s="45" t="s">
        <v>158</v>
      </c>
      <c r="C14" s="46" t="s">
        <v>159</v>
      </c>
      <c r="D14" s="47">
        <v>36</v>
      </c>
      <c r="E14" s="48">
        <v>0.8</v>
      </c>
      <c r="F14" s="49">
        <v>0</v>
      </c>
      <c r="G14" s="48">
        <v>5.25</v>
      </c>
      <c r="H14" s="49">
        <v>0</v>
      </c>
      <c r="I14" s="48">
        <v>1</v>
      </c>
      <c r="J14" s="49">
        <v>6.05</v>
      </c>
      <c r="K14" s="48">
        <v>1</v>
      </c>
      <c r="L14" s="49">
        <v>7.05</v>
      </c>
      <c r="M14" s="50">
        <f t="shared" si="0"/>
        <v>0.85815602836879434</v>
      </c>
      <c r="N14" s="49">
        <v>5</v>
      </c>
      <c r="O14" s="48">
        <v>12.05</v>
      </c>
      <c r="P14" s="49">
        <f t="shared" si="1"/>
        <v>6.8571428571428568</v>
      </c>
      <c r="Q14" s="51">
        <v>-9389.777</v>
      </c>
      <c r="R14" s="47">
        <v>105817.52899999999</v>
      </c>
      <c r="S14" s="51">
        <v>69244.441999999995</v>
      </c>
      <c r="T14" s="47">
        <v>13777</v>
      </c>
      <c r="U14" s="51">
        <v>27579.626</v>
      </c>
      <c r="V14" s="47">
        <v>175061.97099999999</v>
      </c>
      <c r="W14" s="51">
        <v>165672.19399999999</v>
      </c>
      <c r="X14" s="47">
        <f t="shared" si="2"/>
        <v>4862.8325277777776</v>
      </c>
      <c r="Y14" s="51">
        <f t="shared" si="3"/>
        <v>3714.0373611111104</v>
      </c>
      <c r="Z14" s="47">
        <f t="shared" si="4"/>
        <v>3453.210222222222</v>
      </c>
      <c r="AA14" s="51">
        <f t="shared" si="5"/>
        <v>2939.3758055555554</v>
      </c>
      <c r="AB14" s="4"/>
    </row>
    <row r="15" spans="1:28">
      <c r="A15" s="108" t="s">
        <v>243</v>
      </c>
      <c r="B15" s="101" t="s">
        <v>174</v>
      </c>
      <c r="C15" s="25" t="s">
        <v>175</v>
      </c>
      <c r="D15" s="102">
        <v>22</v>
      </c>
      <c r="E15" s="116">
        <v>0.3</v>
      </c>
      <c r="F15" s="103">
        <v>0</v>
      </c>
      <c r="G15" s="116">
        <v>2.83</v>
      </c>
      <c r="H15" s="103">
        <v>0.5</v>
      </c>
      <c r="I15" s="116">
        <v>0</v>
      </c>
      <c r="J15" s="103">
        <v>2.59</v>
      </c>
      <c r="K15" s="116">
        <v>1.04</v>
      </c>
      <c r="L15" s="103">
        <v>3.63</v>
      </c>
      <c r="M15" s="118">
        <v>0.71349862258953167</v>
      </c>
      <c r="N15" s="103">
        <v>1.59</v>
      </c>
      <c r="O15" s="116">
        <v>5.22</v>
      </c>
      <c r="P15" s="103">
        <v>6.606606606606606</v>
      </c>
      <c r="Q15" s="110">
        <v>-4990.4813999999997</v>
      </c>
      <c r="R15" s="102">
        <v>45901.508399999999</v>
      </c>
      <c r="S15" s="110">
        <v>27268.6332</v>
      </c>
      <c r="T15" s="110">
        <v>15609.081599999998</v>
      </c>
      <c r="U15" s="110">
        <v>2814.7566000000002</v>
      </c>
      <c r="V15" s="102">
        <v>73170.141600000003</v>
      </c>
      <c r="W15" s="110">
        <v>68179.660199999998</v>
      </c>
      <c r="X15" s="102">
        <v>3325.9155272727276</v>
      </c>
      <c r="Y15" s="110">
        <v>2488.4683363636364</v>
      </c>
      <c r="Z15" s="102">
        <v>2261.6282727272728</v>
      </c>
      <c r="AA15" s="110">
        <v>2086.4321999999997</v>
      </c>
      <c r="AB15" s="4"/>
    </row>
    <row r="16" spans="1:28">
      <c r="A16" s="44" t="s">
        <v>243</v>
      </c>
      <c r="B16" s="45" t="s">
        <v>168</v>
      </c>
      <c r="C16" s="46" t="s">
        <v>171</v>
      </c>
      <c r="D16" s="47">
        <v>29</v>
      </c>
      <c r="E16" s="48">
        <v>0.8</v>
      </c>
      <c r="F16" s="49">
        <v>0.9</v>
      </c>
      <c r="G16" s="48">
        <v>4.8</v>
      </c>
      <c r="H16" s="49">
        <v>0</v>
      </c>
      <c r="I16" s="48">
        <v>0</v>
      </c>
      <c r="J16" s="49">
        <v>4</v>
      </c>
      <c r="K16" s="48">
        <v>2.5</v>
      </c>
      <c r="L16" s="49">
        <v>6.5</v>
      </c>
      <c r="M16" s="50">
        <f t="shared" si="0"/>
        <v>0.61538461538461542</v>
      </c>
      <c r="N16" s="49">
        <v>4.5999999999999996</v>
      </c>
      <c r="O16" s="48">
        <v>11.1</v>
      </c>
      <c r="P16" s="49">
        <f t="shared" si="1"/>
        <v>6.041666666666667</v>
      </c>
      <c r="Q16" s="51">
        <v>-5063.2820000000002</v>
      </c>
      <c r="R16" s="47">
        <v>130777.049</v>
      </c>
      <c r="S16" s="51">
        <v>41094.815000000002</v>
      </c>
      <c r="T16" s="47">
        <v>15944.64</v>
      </c>
      <c r="U16" s="51">
        <v>15444.460999999999</v>
      </c>
      <c r="V16" s="47">
        <v>171871.864</v>
      </c>
      <c r="W16" s="51">
        <v>166808.58199999999</v>
      </c>
      <c r="X16" s="47">
        <f t="shared" si="2"/>
        <v>5926.616</v>
      </c>
      <c r="Y16" s="51">
        <f t="shared" si="3"/>
        <v>4844.2332068965516</v>
      </c>
      <c r="Z16" s="47">
        <f t="shared" si="4"/>
        <v>4669.6372758620691</v>
      </c>
      <c r="AA16" s="51">
        <f t="shared" si="5"/>
        <v>4509.5534137931036</v>
      </c>
      <c r="AB16" s="4"/>
    </row>
    <row r="17" spans="1:28">
      <c r="A17" s="108" t="s">
        <v>243</v>
      </c>
      <c r="B17" s="101" t="s">
        <v>206</v>
      </c>
      <c r="C17" s="25" t="s">
        <v>207</v>
      </c>
      <c r="D17" s="102">
        <v>39</v>
      </c>
      <c r="E17" s="116">
        <v>0.8</v>
      </c>
      <c r="F17" s="103">
        <v>0</v>
      </c>
      <c r="G17" s="116">
        <v>6.5</v>
      </c>
      <c r="H17" s="103">
        <v>0.4</v>
      </c>
      <c r="I17" s="116">
        <v>0</v>
      </c>
      <c r="J17" s="103">
        <v>6.1</v>
      </c>
      <c r="K17" s="116">
        <v>1.6</v>
      </c>
      <c r="L17" s="103">
        <v>7.7</v>
      </c>
      <c r="M17" s="118">
        <f t="shared" si="0"/>
        <v>0.79220779220779214</v>
      </c>
      <c r="N17" s="103">
        <v>4.3</v>
      </c>
      <c r="O17" s="116">
        <v>12</v>
      </c>
      <c r="P17" s="103">
        <f t="shared" si="1"/>
        <v>5.6521739130434776</v>
      </c>
      <c r="Q17" s="110">
        <v>-8269.8089999999993</v>
      </c>
      <c r="R17" s="102">
        <v>105184.814</v>
      </c>
      <c r="S17" s="110">
        <v>47844.141000000003</v>
      </c>
      <c r="T17" s="102">
        <v>28101.48</v>
      </c>
      <c r="U17" s="110">
        <v>402.94200000000001</v>
      </c>
      <c r="V17" s="102">
        <v>153028.95499999999</v>
      </c>
      <c r="W17" s="110">
        <v>144759.14600000001</v>
      </c>
      <c r="X17" s="102">
        <f t="shared" si="2"/>
        <v>3923.8193589743587</v>
      </c>
      <c r="Y17" s="110">
        <f t="shared" si="3"/>
        <v>3192.9367435897434</v>
      </c>
      <c r="Z17" s="102">
        <f t="shared" si="4"/>
        <v>2980.8903589743595</v>
      </c>
      <c r="AA17" s="110">
        <f t="shared" si="5"/>
        <v>2697.0465128205128</v>
      </c>
      <c r="AB17" s="4"/>
    </row>
    <row r="18" spans="1:28">
      <c r="A18" s="44" t="s">
        <v>243</v>
      </c>
      <c r="B18" s="45" t="s">
        <v>187</v>
      </c>
      <c r="C18" s="46" t="s">
        <v>188</v>
      </c>
      <c r="D18" s="47">
        <v>36</v>
      </c>
      <c r="E18" s="48">
        <v>0.8</v>
      </c>
      <c r="F18" s="49">
        <v>0</v>
      </c>
      <c r="G18" s="48">
        <v>7.12</v>
      </c>
      <c r="H18" s="49">
        <v>0</v>
      </c>
      <c r="I18" s="48">
        <v>0</v>
      </c>
      <c r="J18" s="49">
        <v>6.92</v>
      </c>
      <c r="K18" s="48">
        <v>1</v>
      </c>
      <c r="L18" s="49">
        <v>7.92</v>
      </c>
      <c r="M18" s="50">
        <f t="shared" si="0"/>
        <v>0.8737373737373737</v>
      </c>
      <c r="N18" s="49">
        <v>5.93</v>
      </c>
      <c r="O18" s="48">
        <v>13.85</v>
      </c>
      <c r="P18" s="49">
        <f t="shared" si="1"/>
        <v>5.0561797752808992</v>
      </c>
      <c r="Q18" s="51">
        <v>-11482</v>
      </c>
      <c r="R18" s="47">
        <v>141329</v>
      </c>
      <c r="S18" s="51">
        <v>77014</v>
      </c>
      <c r="T18" s="47"/>
      <c r="U18" s="51"/>
      <c r="V18" s="47">
        <v>218343</v>
      </c>
      <c r="W18" s="51">
        <v>206861</v>
      </c>
      <c r="X18" s="47">
        <f t="shared" si="2"/>
        <v>6065.083333333333</v>
      </c>
      <c r="Y18" s="51">
        <f t="shared" si="3"/>
        <v>6065.083333333333</v>
      </c>
      <c r="Z18" s="47">
        <f t="shared" si="4"/>
        <v>5746.1388888888887</v>
      </c>
      <c r="AA18" s="51">
        <f t="shared" si="5"/>
        <v>3925.8055555555557</v>
      </c>
      <c r="AB18" s="4"/>
    </row>
    <row r="19" spans="1:28">
      <c r="A19" s="108" t="s">
        <v>243</v>
      </c>
      <c r="B19" s="101" t="s">
        <v>233</v>
      </c>
      <c r="C19" s="25" t="s">
        <v>234</v>
      </c>
      <c r="D19" s="102">
        <v>47</v>
      </c>
      <c r="E19" s="116">
        <v>0.8</v>
      </c>
      <c r="F19" s="103">
        <v>1</v>
      </c>
      <c r="G19" s="116">
        <v>8.56</v>
      </c>
      <c r="H19" s="103">
        <v>0</v>
      </c>
      <c r="I19" s="116">
        <v>0.7</v>
      </c>
      <c r="J19" s="103">
        <v>8.4600000000000009</v>
      </c>
      <c r="K19" s="116">
        <v>2.6</v>
      </c>
      <c r="L19" s="103">
        <v>11.06</v>
      </c>
      <c r="M19" s="118">
        <f t="shared" si="0"/>
        <v>0.76491862567811941</v>
      </c>
      <c r="N19" s="103">
        <v>6.66</v>
      </c>
      <c r="O19" s="116">
        <v>17.72</v>
      </c>
      <c r="P19" s="103">
        <f t="shared" si="1"/>
        <v>5.4906542056074761</v>
      </c>
      <c r="Q19" s="110">
        <v>-6760.8379999999997</v>
      </c>
      <c r="R19" s="102">
        <v>123076.927</v>
      </c>
      <c r="S19" s="110">
        <v>93251.3</v>
      </c>
      <c r="T19" s="102">
        <v>19656.828000000001</v>
      </c>
      <c r="U19" s="110">
        <v>16569.425999999999</v>
      </c>
      <c r="V19" s="102">
        <v>216328.22700000001</v>
      </c>
      <c r="W19" s="110">
        <v>209567.389</v>
      </c>
      <c r="X19" s="102">
        <f t="shared" si="2"/>
        <v>4602.7282340425536</v>
      </c>
      <c r="Y19" s="110">
        <f t="shared" si="3"/>
        <v>3831.9568723404254</v>
      </c>
      <c r="Z19" s="102">
        <f t="shared" si="4"/>
        <v>3688.1092553191493</v>
      </c>
      <c r="AA19" s="110">
        <f t="shared" si="5"/>
        <v>2618.6580212765957</v>
      </c>
      <c r="AB19" s="4"/>
    </row>
    <row r="20" spans="1:28">
      <c r="A20" s="44" t="s">
        <v>243</v>
      </c>
      <c r="B20" s="45" t="s">
        <v>135</v>
      </c>
      <c r="C20" s="46" t="s">
        <v>136</v>
      </c>
      <c r="D20" s="47">
        <v>44</v>
      </c>
      <c r="E20" s="48">
        <v>1</v>
      </c>
      <c r="F20" s="49">
        <v>0</v>
      </c>
      <c r="G20" s="48">
        <v>7.93</v>
      </c>
      <c r="H20" s="49">
        <v>0</v>
      </c>
      <c r="I20" s="48">
        <v>0.8</v>
      </c>
      <c r="J20" s="49">
        <v>6.46</v>
      </c>
      <c r="K20" s="48">
        <v>3.27</v>
      </c>
      <c r="L20" s="49">
        <v>9.73</v>
      </c>
      <c r="M20" s="50">
        <f t="shared" si="0"/>
        <v>0.66392600205549845</v>
      </c>
      <c r="N20" s="49">
        <v>8.2200000000000006</v>
      </c>
      <c r="O20" s="48">
        <v>17.950000000000003</v>
      </c>
      <c r="P20" s="49">
        <f t="shared" si="1"/>
        <v>5.548549810844893</v>
      </c>
      <c r="Q20" s="51">
        <v>-35626.000999999997</v>
      </c>
      <c r="R20" s="47">
        <v>115835.4872</v>
      </c>
      <c r="S20" s="51">
        <v>80372.124400000001</v>
      </c>
      <c r="T20" s="47">
        <v>23380.2</v>
      </c>
      <c r="U20" s="51">
        <v>12039.797</v>
      </c>
      <c r="V20" s="47">
        <v>196207.6116</v>
      </c>
      <c r="W20" s="51">
        <v>160581.61060000001</v>
      </c>
      <c r="X20" s="47">
        <f t="shared" si="2"/>
        <v>4459.2638999999999</v>
      </c>
      <c r="Y20" s="51">
        <f t="shared" si="3"/>
        <v>3654.2639681818182</v>
      </c>
      <c r="Z20" s="47">
        <f t="shared" si="4"/>
        <v>2844.5821272727276</v>
      </c>
      <c r="AA20" s="51">
        <f t="shared" si="5"/>
        <v>2632.6247090909092</v>
      </c>
      <c r="AB20" s="4"/>
    </row>
    <row r="21" spans="1:28" s="13" customFormat="1">
      <c r="A21" s="18" t="s">
        <v>243</v>
      </c>
      <c r="B21" s="113" t="s">
        <v>274</v>
      </c>
      <c r="C21" s="92"/>
      <c r="D21" s="93">
        <f>SUM(D12:D20)</f>
        <v>296</v>
      </c>
      <c r="E21" s="94">
        <f>SUM(E12:E20)</f>
        <v>6.9499999999999993</v>
      </c>
      <c r="F21" s="95">
        <f t="shared" ref="F21:O21" si="8">SUM(F12:F20)</f>
        <v>1.9</v>
      </c>
      <c r="G21" s="94">
        <f t="shared" si="8"/>
        <v>52.64</v>
      </c>
      <c r="H21" s="95">
        <f t="shared" si="8"/>
        <v>0.9</v>
      </c>
      <c r="I21" s="94">
        <f t="shared" si="8"/>
        <v>2.5</v>
      </c>
      <c r="J21" s="95">
        <f t="shared" si="8"/>
        <v>45.38</v>
      </c>
      <c r="K21" s="94">
        <f t="shared" si="8"/>
        <v>19.509999999999998</v>
      </c>
      <c r="L21" s="95">
        <f t="shared" si="8"/>
        <v>64.89</v>
      </c>
      <c r="M21" s="119">
        <f t="shared" si="0"/>
        <v>0.69933734011403914</v>
      </c>
      <c r="N21" s="95">
        <f t="shared" si="8"/>
        <v>43.68</v>
      </c>
      <c r="O21" s="94">
        <f t="shared" si="8"/>
        <v>108.57000000000001</v>
      </c>
      <c r="P21" s="95">
        <f t="shared" si="1"/>
        <v>5.5285767650354876</v>
      </c>
      <c r="Q21" s="111">
        <f>SUM(Q12:Q20)</f>
        <v>-91068.043399999995</v>
      </c>
      <c r="R21" s="93">
        <f t="shared" ref="R21:W21" si="9">SUM(R12:R20)</f>
        <v>905047.20759999997</v>
      </c>
      <c r="S21" s="111">
        <f t="shared" si="9"/>
        <v>513281.39760000003</v>
      </c>
      <c r="T21" s="93">
        <f t="shared" si="9"/>
        <v>150618.9896</v>
      </c>
      <c r="U21" s="111">
        <f t="shared" si="9"/>
        <v>82771.368600000002</v>
      </c>
      <c r="V21" s="93">
        <f t="shared" si="9"/>
        <v>1418328.6051999999</v>
      </c>
      <c r="W21" s="111">
        <f t="shared" si="9"/>
        <v>1327260.5618</v>
      </c>
      <c r="X21" s="93">
        <f t="shared" si="2"/>
        <v>4791.650693243243</v>
      </c>
      <c r="Y21" s="111">
        <f t="shared" si="3"/>
        <v>4003.1697533783781</v>
      </c>
      <c r="Z21" s="93">
        <f t="shared" si="4"/>
        <v>3695.5074445945952</v>
      </c>
      <c r="AA21" s="111">
        <f t="shared" si="5"/>
        <v>3057.5919175675676</v>
      </c>
      <c r="AB21" s="14"/>
    </row>
    <row r="22" spans="1:28">
      <c r="A22" s="44" t="s">
        <v>244</v>
      </c>
      <c r="B22" s="45" t="s">
        <v>114</v>
      </c>
      <c r="C22" s="46" t="s">
        <v>99</v>
      </c>
      <c r="D22" s="47">
        <v>75</v>
      </c>
      <c r="E22" s="48">
        <v>1</v>
      </c>
      <c r="F22" s="49">
        <v>1</v>
      </c>
      <c r="G22" s="48">
        <v>8.8000000000000007</v>
      </c>
      <c r="H22" s="49">
        <v>0</v>
      </c>
      <c r="I22" s="48">
        <v>0.6</v>
      </c>
      <c r="J22" s="49">
        <v>11.4</v>
      </c>
      <c r="K22" s="48">
        <v>0</v>
      </c>
      <c r="L22" s="49">
        <v>11.4</v>
      </c>
      <c r="M22" s="50">
        <f t="shared" si="0"/>
        <v>1</v>
      </c>
      <c r="N22" s="49">
        <v>10.119999999999999</v>
      </c>
      <c r="O22" s="48">
        <v>21.52</v>
      </c>
      <c r="P22" s="49">
        <f t="shared" si="1"/>
        <v>8.5227272727272716</v>
      </c>
      <c r="Q22" s="51">
        <v>-8810.2520000000004</v>
      </c>
      <c r="R22" s="47">
        <v>206909.05100000001</v>
      </c>
      <c r="S22" s="51">
        <v>152616.69699999999</v>
      </c>
      <c r="T22" s="47">
        <v>76350.231</v>
      </c>
      <c r="U22" s="51">
        <v>29882.056</v>
      </c>
      <c r="V22" s="47">
        <v>359525.74800000002</v>
      </c>
      <c r="W22" s="51">
        <v>350715.49599999998</v>
      </c>
      <c r="X22" s="47">
        <f t="shared" si="2"/>
        <v>4793.6766400000006</v>
      </c>
      <c r="Y22" s="51">
        <f t="shared" si="3"/>
        <v>3377.2461466666668</v>
      </c>
      <c r="Z22" s="47">
        <f t="shared" si="4"/>
        <v>3259.7761199999995</v>
      </c>
      <c r="AA22" s="51">
        <f t="shared" si="5"/>
        <v>2758.787346666667</v>
      </c>
      <c r="AB22" s="4"/>
    </row>
    <row r="23" spans="1:28">
      <c r="A23" s="108" t="s">
        <v>244</v>
      </c>
      <c r="B23" s="101" t="s">
        <v>126</v>
      </c>
      <c r="C23" s="25" t="s">
        <v>127</v>
      </c>
      <c r="D23" s="102">
        <v>89</v>
      </c>
      <c r="E23" s="116">
        <v>0.8</v>
      </c>
      <c r="F23" s="103">
        <v>1</v>
      </c>
      <c r="G23" s="116">
        <v>9.7200000000000006</v>
      </c>
      <c r="H23" s="103">
        <v>0.33</v>
      </c>
      <c r="I23" s="116">
        <v>1</v>
      </c>
      <c r="J23" s="103">
        <v>10.35</v>
      </c>
      <c r="K23" s="116">
        <v>2.5</v>
      </c>
      <c r="L23" s="103">
        <v>12.850000000000001</v>
      </c>
      <c r="M23" s="118">
        <f t="shared" si="0"/>
        <v>0.80544747081712054</v>
      </c>
      <c r="N23" s="103">
        <v>7.08</v>
      </c>
      <c r="O23" s="116">
        <v>19.93</v>
      </c>
      <c r="P23" s="103">
        <f t="shared" si="1"/>
        <v>8.8557213930348251</v>
      </c>
      <c r="Q23" s="110">
        <v>-7179.13</v>
      </c>
      <c r="R23" s="102">
        <v>156935.08100000001</v>
      </c>
      <c r="S23" s="110">
        <v>86862.782000000007</v>
      </c>
      <c r="T23" s="102">
        <v>26218.524000000001</v>
      </c>
      <c r="U23" s="110">
        <v>38285.087</v>
      </c>
      <c r="V23" s="102">
        <v>243797.86300000001</v>
      </c>
      <c r="W23" s="110">
        <v>236618.73300000001</v>
      </c>
      <c r="X23" s="102">
        <f t="shared" si="2"/>
        <v>2739.3018314606743</v>
      </c>
      <c r="Y23" s="110">
        <f t="shared" si="3"/>
        <v>2014.5421573033709</v>
      </c>
      <c r="Z23" s="102">
        <f t="shared" si="4"/>
        <v>1933.877775280899</v>
      </c>
      <c r="AA23" s="110">
        <f t="shared" si="5"/>
        <v>1763.3155168539326</v>
      </c>
      <c r="AB23" s="4"/>
    </row>
    <row r="24" spans="1:28">
      <c r="A24" s="44" t="s">
        <v>244</v>
      </c>
      <c r="B24" s="45" t="s">
        <v>187</v>
      </c>
      <c r="C24" s="46" t="s">
        <v>189</v>
      </c>
      <c r="D24" s="47">
        <v>65</v>
      </c>
      <c r="E24" s="48">
        <v>0.7</v>
      </c>
      <c r="F24" s="49">
        <v>0</v>
      </c>
      <c r="G24" s="48">
        <v>10.61</v>
      </c>
      <c r="H24" s="49">
        <v>0</v>
      </c>
      <c r="I24" s="48">
        <v>1</v>
      </c>
      <c r="J24" s="49">
        <v>11.06</v>
      </c>
      <c r="K24" s="48">
        <v>1.25</v>
      </c>
      <c r="L24" s="49">
        <v>12.309999999999999</v>
      </c>
      <c r="M24" s="50">
        <f t="shared" si="0"/>
        <v>0.89845653939886283</v>
      </c>
      <c r="N24" s="49">
        <v>10.32</v>
      </c>
      <c r="O24" s="48">
        <v>22.630000000000003</v>
      </c>
      <c r="P24" s="49">
        <f t="shared" si="1"/>
        <v>6.1262959472196048</v>
      </c>
      <c r="Q24" s="51">
        <v>-12731</v>
      </c>
      <c r="R24" s="47">
        <v>191663</v>
      </c>
      <c r="S24" s="51">
        <v>88708</v>
      </c>
      <c r="T24" s="47"/>
      <c r="U24" s="51"/>
      <c r="V24" s="47">
        <v>280371</v>
      </c>
      <c r="W24" s="51">
        <v>267640</v>
      </c>
      <c r="X24" s="47">
        <f t="shared" si="2"/>
        <v>4313.3999999999996</v>
      </c>
      <c r="Y24" s="51">
        <f t="shared" si="3"/>
        <v>4313.3999999999996</v>
      </c>
      <c r="Z24" s="47">
        <f t="shared" si="4"/>
        <v>4117.5384615384619</v>
      </c>
      <c r="AA24" s="51">
        <f t="shared" si="5"/>
        <v>2948.6615384615384</v>
      </c>
      <c r="AB24" s="4"/>
    </row>
    <row r="25" spans="1:28">
      <c r="A25" s="108" t="s">
        <v>244</v>
      </c>
      <c r="B25" s="101" t="s">
        <v>218</v>
      </c>
      <c r="C25" s="25" t="s">
        <v>219</v>
      </c>
      <c r="D25" s="102">
        <v>53</v>
      </c>
      <c r="E25" s="116">
        <v>1</v>
      </c>
      <c r="F25" s="103">
        <v>1</v>
      </c>
      <c r="G25" s="116">
        <v>5.95</v>
      </c>
      <c r="H25" s="103">
        <v>0</v>
      </c>
      <c r="I25" s="116">
        <v>0</v>
      </c>
      <c r="J25" s="103">
        <v>6.25</v>
      </c>
      <c r="K25" s="116">
        <v>1.7</v>
      </c>
      <c r="L25" s="103">
        <v>7.95</v>
      </c>
      <c r="M25" s="118">
        <f t="shared" si="0"/>
        <v>0.78616352201257855</v>
      </c>
      <c r="N25" s="103">
        <v>4.6399999999999997</v>
      </c>
      <c r="O25" s="116">
        <v>12.59</v>
      </c>
      <c r="P25" s="103">
        <f t="shared" si="1"/>
        <v>8.9075630252100844</v>
      </c>
      <c r="Q25" s="110">
        <v>-3876.6469999999999</v>
      </c>
      <c r="R25" s="102">
        <v>111281.03</v>
      </c>
      <c r="S25" s="110">
        <v>56367.03</v>
      </c>
      <c r="T25" s="102">
        <v>16848.310000000001</v>
      </c>
      <c r="U25" s="110">
        <v>15562.72</v>
      </c>
      <c r="V25" s="102">
        <v>167648.06</v>
      </c>
      <c r="W25" s="110">
        <v>163771.413</v>
      </c>
      <c r="X25" s="102">
        <f t="shared" si="2"/>
        <v>3163.1709433962264</v>
      </c>
      <c r="Y25" s="110">
        <f t="shared" si="3"/>
        <v>2551.6420754716983</v>
      </c>
      <c r="Z25" s="102">
        <f t="shared" si="4"/>
        <v>2478.4977924528303</v>
      </c>
      <c r="AA25" s="110">
        <f t="shared" si="5"/>
        <v>2099.6420754716983</v>
      </c>
      <c r="AB25" s="4"/>
    </row>
    <row r="26" spans="1:28">
      <c r="A26" s="44" t="s">
        <v>244</v>
      </c>
      <c r="B26" s="45" t="s">
        <v>237</v>
      </c>
      <c r="C26" s="46" t="s">
        <v>238</v>
      </c>
      <c r="D26" s="47">
        <v>51</v>
      </c>
      <c r="E26" s="48">
        <v>1</v>
      </c>
      <c r="F26" s="49">
        <v>1</v>
      </c>
      <c r="G26" s="48">
        <v>7.3</v>
      </c>
      <c r="H26" s="49">
        <v>0</v>
      </c>
      <c r="I26" s="48">
        <v>0</v>
      </c>
      <c r="J26" s="49">
        <v>8.0500000000000007</v>
      </c>
      <c r="K26" s="48">
        <v>1.25</v>
      </c>
      <c r="L26" s="49">
        <v>9.3000000000000007</v>
      </c>
      <c r="M26" s="50">
        <f t="shared" si="0"/>
        <v>0.86559139784946237</v>
      </c>
      <c r="N26" s="49">
        <v>9.4</v>
      </c>
      <c r="O26" s="48">
        <v>18.700000000000003</v>
      </c>
      <c r="P26" s="49">
        <f t="shared" si="1"/>
        <v>6.9863013698630141</v>
      </c>
      <c r="Q26" s="51">
        <v>-3270.7109999999998</v>
      </c>
      <c r="R26" s="47">
        <v>103675.053</v>
      </c>
      <c r="S26" s="51">
        <v>82014.025999999998</v>
      </c>
      <c r="T26" s="47">
        <v>14353.501</v>
      </c>
      <c r="U26" s="51">
        <v>15793.876</v>
      </c>
      <c r="V26" s="47">
        <v>185689.079</v>
      </c>
      <c r="W26" s="51">
        <v>182418.36799999999</v>
      </c>
      <c r="X26" s="47">
        <f t="shared" si="2"/>
        <v>3640.9623333333334</v>
      </c>
      <c r="Y26" s="51">
        <f t="shared" si="3"/>
        <v>3049.8372941176467</v>
      </c>
      <c r="Z26" s="47">
        <f t="shared" si="4"/>
        <v>2985.7057058823525</v>
      </c>
      <c r="AA26" s="51">
        <f t="shared" si="5"/>
        <v>2032.8441764705883</v>
      </c>
      <c r="AB26" s="4"/>
    </row>
    <row r="27" spans="1:28">
      <c r="A27" s="108" t="s">
        <v>244</v>
      </c>
      <c r="B27" s="101" t="s">
        <v>204</v>
      </c>
      <c r="C27" s="25" t="s">
        <v>205</v>
      </c>
      <c r="D27" s="102">
        <v>75</v>
      </c>
      <c r="E27" s="116">
        <v>0.65</v>
      </c>
      <c r="F27" s="103">
        <v>1.2</v>
      </c>
      <c r="G27" s="116">
        <v>11.49</v>
      </c>
      <c r="H27" s="103">
        <v>1.01</v>
      </c>
      <c r="I27" s="116">
        <v>0</v>
      </c>
      <c r="J27" s="103">
        <v>4.8</v>
      </c>
      <c r="K27" s="116">
        <v>9.5500000000000007</v>
      </c>
      <c r="L27" s="103">
        <v>14.35</v>
      </c>
      <c r="M27" s="118">
        <f t="shared" si="0"/>
        <v>0.33449477351916374</v>
      </c>
      <c r="N27" s="103">
        <v>6.45</v>
      </c>
      <c r="O27" s="116">
        <v>20.8</v>
      </c>
      <c r="P27" s="103">
        <f t="shared" si="1"/>
        <v>6</v>
      </c>
      <c r="Q27" s="110">
        <v>-8643.1579999999994</v>
      </c>
      <c r="R27" s="102">
        <v>145933.60500000001</v>
      </c>
      <c r="S27" s="110">
        <v>54393.105000000003</v>
      </c>
      <c r="T27" s="102">
        <v>7737.6239999999998</v>
      </c>
      <c r="U27" s="110">
        <v>13885.744000000001</v>
      </c>
      <c r="V27" s="102">
        <v>200326.71</v>
      </c>
      <c r="W27" s="110">
        <v>191683.552</v>
      </c>
      <c r="X27" s="102">
        <f t="shared" si="2"/>
        <v>2671.0227999999997</v>
      </c>
      <c r="Y27" s="110">
        <f t="shared" si="3"/>
        <v>2382.7112266666668</v>
      </c>
      <c r="Z27" s="102">
        <f t="shared" si="4"/>
        <v>2267.4691200000002</v>
      </c>
      <c r="AA27" s="110">
        <f t="shared" si="5"/>
        <v>1945.7814000000001</v>
      </c>
      <c r="AB27" s="4"/>
    </row>
    <row r="28" spans="1:28">
      <c r="A28" s="44" t="s">
        <v>244</v>
      </c>
      <c r="B28" s="45" t="s">
        <v>237</v>
      </c>
      <c r="C28" s="46" t="s">
        <v>239</v>
      </c>
      <c r="D28" s="47">
        <v>83</v>
      </c>
      <c r="E28" s="48">
        <v>0.9</v>
      </c>
      <c r="F28" s="49">
        <v>1</v>
      </c>
      <c r="G28" s="48">
        <v>10.81</v>
      </c>
      <c r="H28" s="49">
        <v>0</v>
      </c>
      <c r="I28" s="48">
        <v>1.02</v>
      </c>
      <c r="J28" s="49">
        <v>13.73</v>
      </c>
      <c r="K28" s="48">
        <v>0</v>
      </c>
      <c r="L28" s="49">
        <v>13.73</v>
      </c>
      <c r="M28" s="50">
        <f t="shared" si="0"/>
        <v>1</v>
      </c>
      <c r="N28" s="49">
        <v>0</v>
      </c>
      <c r="O28" s="48">
        <v>13.73</v>
      </c>
      <c r="P28" s="49">
        <f t="shared" si="1"/>
        <v>7.6780758556891762</v>
      </c>
      <c r="Q28" s="51">
        <v>-24655.343000000001</v>
      </c>
      <c r="R28" s="47">
        <v>167376.103</v>
      </c>
      <c r="S28" s="51">
        <v>115469.671</v>
      </c>
      <c r="T28" s="47">
        <v>28410.036</v>
      </c>
      <c r="U28" s="51">
        <v>22269.116000000002</v>
      </c>
      <c r="V28" s="47">
        <v>282845.77399999998</v>
      </c>
      <c r="W28" s="51">
        <v>258190.43100000001</v>
      </c>
      <c r="X28" s="47">
        <f t="shared" si="2"/>
        <v>3407.7804096385539</v>
      </c>
      <c r="Y28" s="51">
        <f t="shared" si="3"/>
        <v>2797.1882168674697</v>
      </c>
      <c r="Z28" s="47">
        <f t="shared" si="4"/>
        <v>2500.1358915662654</v>
      </c>
      <c r="AA28" s="51">
        <f t="shared" si="5"/>
        <v>2016.5795542168676</v>
      </c>
      <c r="AB28" s="4"/>
    </row>
    <row r="29" spans="1:28">
      <c r="A29" s="108" t="s">
        <v>244</v>
      </c>
      <c r="B29" s="101" t="s">
        <v>91</v>
      </c>
      <c r="C29" s="25" t="s">
        <v>93</v>
      </c>
      <c r="D29" s="102">
        <v>100</v>
      </c>
      <c r="E29" s="116">
        <v>0.5</v>
      </c>
      <c r="F29" s="103">
        <v>0.5</v>
      </c>
      <c r="G29" s="116">
        <v>8.9</v>
      </c>
      <c r="H29" s="103">
        <v>1</v>
      </c>
      <c r="I29" s="116">
        <v>0</v>
      </c>
      <c r="J29" s="103">
        <v>9.9</v>
      </c>
      <c r="K29" s="116">
        <v>1</v>
      </c>
      <c r="L29" s="103">
        <v>10.9</v>
      </c>
      <c r="M29" s="118">
        <v>0.90825688073394495</v>
      </c>
      <c r="N29" s="103">
        <v>6.85</v>
      </c>
      <c r="O29" s="116">
        <v>17.75</v>
      </c>
      <c r="P29" s="103">
        <v>10.1010101010101</v>
      </c>
      <c r="Q29" s="110">
        <v>-34563.794596000007</v>
      </c>
      <c r="R29" s="102">
        <v>192339.612127</v>
      </c>
      <c r="S29" s="110">
        <v>88230.55765100001</v>
      </c>
      <c r="T29" s="102">
        <v>62466.720252000006</v>
      </c>
      <c r="U29" s="110">
        <v>0</v>
      </c>
      <c r="V29" s="102">
        <v>280570.16977799998</v>
      </c>
      <c r="W29" s="110">
        <v>246006.37518199999</v>
      </c>
      <c r="X29" s="102">
        <v>2805.7016977799999</v>
      </c>
      <c r="Y29" s="110">
        <v>2181.0344952599999</v>
      </c>
      <c r="Z29" s="102">
        <v>1835.3965492999998</v>
      </c>
      <c r="AA29" s="110">
        <v>1923.3961212700001</v>
      </c>
      <c r="AB29" s="4"/>
    </row>
    <row r="30" spans="1:28" s="13" customFormat="1">
      <c r="A30" s="17" t="s">
        <v>244</v>
      </c>
      <c r="B30" s="120" t="s">
        <v>275</v>
      </c>
      <c r="C30" s="83"/>
      <c r="D30" s="59">
        <f>SUM(D22:D29)</f>
        <v>591</v>
      </c>
      <c r="E30" s="60">
        <f>SUM(E22:E29)</f>
        <v>6.5500000000000007</v>
      </c>
      <c r="F30" s="61">
        <f t="shared" ref="F30:O30" si="10">SUM(F22:F29)</f>
        <v>6.7</v>
      </c>
      <c r="G30" s="60">
        <f t="shared" si="10"/>
        <v>73.580000000000013</v>
      </c>
      <c r="H30" s="61">
        <f t="shared" si="10"/>
        <v>2.34</v>
      </c>
      <c r="I30" s="60">
        <f t="shared" si="10"/>
        <v>3.62</v>
      </c>
      <c r="J30" s="61">
        <f t="shared" si="10"/>
        <v>75.540000000000006</v>
      </c>
      <c r="K30" s="60">
        <f t="shared" si="10"/>
        <v>17.25</v>
      </c>
      <c r="L30" s="61">
        <f t="shared" si="10"/>
        <v>92.79</v>
      </c>
      <c r="M30" s="62">
        <f t="shared" si="0"/>
        <v>0.81409634658907215</v>
      </c>
      <c r="N30" s="61">
        <f t="shared" si="10"/>
        <v>54.86</v>
      </c>
      <c r="O30" s="60">
        <f t="shared" si="10"/>
        <v>147.65</v>
      </c>
      <c r="P30" s="61">
        <f t="shared" si="1"/>
        <v>7.7845100105374065</v>
      </c>
      <c r="Q30" s="63">
        <f>SUM(Q22:Q29)</f>
        <v>-103730.03559600002</v>
      </c>
      <c r="R30" s="59">
        <f t="shared" ref="R30:W30" si="11">SUM(R22:R29)</f>
        <v>1276112.535127</v>
      </c>
      <c r="S30" s="63">
        <f t="shared" si="11"/>
        <v>724661.86865099997</v>
      </c>
      <c r="T30" s="59">
        <f t="shared" si="11"/>
        <v>232384.94625199999</v>
      </c>
      <c r="U30" s="63">
        <f t="shared" si="11"/>
        <v>135678.59900000002</v>
      </c>
      <c r="V30" s="59">
        <f t="shared" si="11"/>
        <v>2000774.4037779998</v>
      </c>
      <c r="W30" s="63">
        <f t="shared" si="11"/>
        <v>1897044.368182</v>
      </c>
      <c r="X30" s="59">
        <f t="shared" si="2"/>
        <v>3385.4050825346867</v>
      </c>
      <c r="Y30" s="63">
        <f t="shared" si="3"/>
        <v>2762.6241261015225</v>
      </c>
      <c r="Z30" s="59">
        <f t="shared" si="4"/>
        <v>2587.1079914213196</v>
      </c>
      <c r="AA30" s="63">
        <f t="shared" si="5"/>
        <v>2159.2428682351947</v>
      </c>
      <c r="AB30" s="14"/>
    </row>
    <row r="31" spans="1:28">
      <c r="A31" s="107" t="s">
        <v>245</v>
      </c>
      <c r="B31" s="104" t="s">
        <v>29</v>
      </c>
      <c r="C31" s="114" t="s">
        <v>31</v>
      </c>
      <c r="D31" s="105">
        <v>190</v>
      </c>
      <c r="E31" s="115">
        <v>0.75</v>
      </c>
      <c r="F31" s="106">
        <v>1</v>
      </c>
      <c r="G31" s="115">
        <v>18.96</v>
      </c>
      <c r="H31" s="106">
        <v>1.81</v>
      </c>
      <c r="I31" s="115">
        <v>0</v>
      </c>
      <c r="J31" s="106">
        <v>20.51</v>
      </c>
      <c r="K31" s="115">
        <v>2.0099999999999998</v>
      </c>
      <c r="L31" s="106">
        <v>22.52</v>
      </c>
      <c r="M31" s="117">
        <f t="shared" si="0"/>
        <v>0.91074600355239799</v>
      </c>
      <c r="N31" s="106">
        <v>6.35</v>
      </c>
      <c r="O31" s="115">
        <v>28.870000000000005</v>
      </c>
      <c r="P31" s="106">
        <f t="shared" si="1"/>
        <v>9.1478093403948009</v>
      </c>
      <c r="Q31" s="109">
        <v>-13820.785</v>
      </c>
      <c r="R31" s="105">
        <v>187146.38</v>
      </c>
      <c r="S31" s="109">
        <v>84391.837</v>
      </c>
      <c r="T31" s="105">
        <v>45050.584000000003</v>
      </c>
      <c r="U31" s="109">
        <v>0</v>
      </c>
      <c r="V31" s="105">
        <v>271538.217</v>
      </c>
      <c r="W31" s="109">
        <v>257717.432</v>
      </c>
      <c r="X31" s="105">
        <f t="shared" si="2"/>
        <v>1429.1485105263157</v>
      </c>
      <c r="Y31" s="109">
        <f t="shared" si="3"/>
        <v>1192.0401736842105</v>
      </c>
      <c r="Z31" s="105">
        <f t="shared" si="4"/>
        <v>1119.2991999999999</v>
      </c>
      <c r="AA31" s="109">
        <f t="shared" si="5"/>
        <v>984.98094736842108</v>
      </c>
      <c r="AB31" s="4"/>
    </row>
    <row r="32" spans="1:28">
      <c r="A32" s="44" t="s">
        <v>245</v>
      </c>
      <c r="B32" s="45" t="s">
        <v>91</v>
      </c>
      <c r="C32" s="46" t="s">
        <v>92</v>
      </c>
      <c r="D32" s="47">
        <v>153</v>
      </c>
      <c r="E32" s="48">
        <v>1</v>
      </c>
      <c r="F32" s="49">
        <v>0</v>
      </c>
      <c r="G32" s="48">
        <v>15.49</v>
      </c>
      <c r="H32" s="49">
        <v>2</v>
      </c>
      <c r="I32" s="48">
        <v>0</v>
      </c>
      <c r="J32" s="49">
        <v>13.99</v>
      </c>
      <c r="K32" s="48">
        <v>4.5</v>
      </c>
      <c r="L32" s="49">
        <v>18.490000000000002</v>
      </c>
      <c r="M32" s="50">
        <f t="shared" si="0"/>
        <v>0.75662520281233092</v>
      </c>
      <c r="N32" s="49">
        <v>9.18</v>
      </c>
      <c r="O32" s="48">
        <v>27.67</v>
      </c>
      <c r="P32" s="49">
        <f t="shared" si="1"/>
        <v>8.7478559176672377</v>
      </c>
      <c r="Q32" s="51">
        <v>-20082.813160000002</v>
      </c>
      <c r="R32" s="47">
        <v>166349.81234</v>
      </c>
      <c r="S32" s="51">
        <v>176056.34756000002</v>
      </c>
      <c r="T32" s="51">
        <v>114298.59372</v>
      </c>
      <c r="U32" s="51">
        <v>0</v>
      </c>
      <c r="V32" s="47">
        <v>342406.15990000003</v>
      </c>
      <c r="W32" s="51">
        <v>322323.34674000001</v>
      </c>
      <c r="X32" s="47">
        <f t="shared" si="2"/>
        <v>2237.9487575163403</v>
      </c>
      <c r="Y32" s="51">
        <f t="shared" si="3"/>
        <v>1490.8991253594772</v>
      </c>
      <c r="Z32" s="47">
        <f t="shared" si="4"/>
        <v>1359.638908627451</v>
      </c>
      <c r="AA32" s="51">
        <f t="shared" si="5"/>
        <v>1087.2536754248367</v>
      </c>
      <c r="AB32" s="4"/>
    </row>
    <row r="33" spans="1:28">
      <c r="A33" s="44" t="s">
        <v>245</v>
      </c>
      <c r="B33" s="45" t="s">
        <v>177</v>
      </c>
      <c r="C33" s="46" t="s">
        <v>178</v>
      </c>
      <c r="D33" s="47">
        <v>158</v>
      </c>
      <c r="E33" s="48">
        <v>0.8</v>
      </c>
      <c r="F33" s="49">
        <v>1</v>
      </c>
      <c r="G33" s="48">
        <v>19.920000000000002</v>
      </c>
      <c r="H33" s="49">
        <v>0</v>
      </c>
      <c r="I33" s="48">
        <v>0</v>
      </c>
      <c r="J33" s="49">
        <v>21.72</v>
      </c>
      <c r="K33" s="48">
        <v>0</v>
      </c>
      <c r="L33" s="49">
        <v>21.720000000000002</v>
      </c>
      <c r="M33" s="50">
        <f t="shared" si="0"/>
        <v>0.99999999999999989</v>
      </c>
      <c r="N33" s="49">
        <v>10.54</v>
      </c>
      <c r="O33" s="48">
        <v>32.26</v>
      </c>
      <c r="P33" s="49">
        <f t="shared" si="1"/>
        <v>7.9317269076305212</v>
      </c>
      <c r="Q33" s="51">
        <v>-24071.433000000001</v>
      </c>
      <c r="R33" s="47">
        <v>252067.875</v>
      </c>
      <c r="S33" s="51">
        <v>142284.008</v>
      </c>
      <c r="T33" s="47">
        <v>39552.644</v>
      </c>
      <c r="U33" s="51">
        <v>38520.991999999998</v>
      </c>
      <c r="V33" s="47">
        <v>394351.88299999997</v>
      </c>
      <c r="W33" s="51">
        <v>370280.45</v>
      </c>
      <c r="X33" s="47">
        <f t="shared" si="2"/>
        <v>2495.8979936708861</v>
      </c>
      <c r="Y33" s="51">
        <f t="shared" si="3"/>
        <v>2001.7610569620251</v>
      </c>
      <c r="Z33" s="47">
        <f t="shared" si="4"/>
        <v>1849.4102151898735</v>
      </c>
      <c r="AA33" s="51">
        <f t="shared" si="5"/>
        <v>1595.3662974683543</v>
      </c>
      <c r="AB33" s="4"/>
    </row>
    <row r="34" spans="1:28" s="13" customFormat="1">
      <c r="A34" s="18" t="s">
        <v>245</v>
      </c>
      <c r="B34" s="113" t="s">
        <v>276</v>
      </c>
      <c r="C34" s="92"/>
      <c r="D34" s="93">
        <f>+D33+D31+D32</f>
        <v>501</v>
      </c>
      <c r="E34" s="94">
        <f>+E33+E31+E32</f>
        <v>2.5499999999999998</v>
      </c>
      <c r="F34" s="94">
        <f>+F33+F31+F32</f>
        <v>2</v>
      </c>
      <c r="G34" s="94">
        <f t="shared" ref="G34:L34" si="12">+G33+G31+G32</f>
        <v>54.370000000000005</v>
      </c>
      <c r="H34" s="94">
        <f t="shared" si="12"/>
        <v>3.81</v>
      </c>
      <c r="I34" s="94">
        <f t="shared" si="12"/>
        <v>0</v>
      </c>
      <c r="J34" s="94">
        <f t="shared" si="12"/>
        <v>56.220000000000006</v>
      </c>
      <c r="K34" s="94">
        <f t="shared" si="12"/>
        <v>6.51</v>
      </c>
      <c r="L34" s="94">
        <f t="shared" si="12"/>
        <v>62.730000000000004</v>
      </c>
      <c r="M34" s="119">
        <f t="shared" si="0"/>
        <v>0.89622190339550456</v>
      </c>
      <c r="N34" s="95">
        <f>+N33+N31+N32</f>
        <v>26.07</v>
      </c>
      <c r="O34" s="95">
        <f t="shared" ref="O34:P34" si="13">+O33+O31+O32</f>
        <v>88.800000000000011</v>
      </c>
      <c r="P34" s="95">
        <f t="shared" si="13"/>
        <v>25.827392165692558</v>
      </c>
      <c r="Q34" s="111">
        <f>+Q33+Q31+Q32</f>
        <v>-57975.031159999999</v>
      </c>
      <c r="R34" s="111">
        <f t="shared" ref="R34:V34" si="14">+R33+R31+R32</f>
        <v>605564.06734000007</v>
      </c>
      <c r="S34" s="111">
        <f t="shared" si="14"/>
        <v>402732.19256</v>
      </c>
      <c r="T34" s="111">
        <f t="shared" si="14"/>
        <v>198901.82172000001</v>
      </c>
      <c r="U34" s="111">
        <f t="shared" si="14"/>
        <v>38520.991999999998</v>
      </c>
      <c r="V34" s="111">
        <f t="shared" si="14"/>
        <v>1008296.2598999999</v>
      </c>
      <c r="W34" s="111">
        <f>+W33+W31+W32</f>
        <v>950321.22873999993</v>
      </c>
      <c r="X34" s="93">
        <f t="shared" si="2"/>
        <v>2012.5673850299399</v>
      </c>
      <c r="Y34" s="111">
        <f t="shared" si="3"/>
        <v>1538.6695532534929</v>
      </c>
      <c r="Z34" s="93">
        <f t="shared" si="4"/>
        <v>1422.9509281836326</v>
      </c>
      <c r="AA34" s="111">
        <f t="shared" si="5"/>
        <v>1208.7107132534932</v>
      </c>
      <c r="AB34" s="14"/>
    </row>
    <row r="35" spans="1:28">
      <c r="A35" s="121" t="s">
        <v>246</v>
      </c>
      <c r="B35" s="122" t="s">
        <v>29</v>
      </c>
      <c r="C35" s="123" t="s">
        <v>35</v>
      </c>
      <c r="D35" s="124">
        <v>299</v>
      </c>
      <c r="E35" s="125">
        <v>0.5</v>
      </c>
      <c r="F35" s="126">
        <v>1</v>
      </c>
      <c r="G35" s="125">
        <v>29.43</v>
      </c>
      <c r="H35" s="126">
        <v>2</v>
      </c>
      <c r="I35" s="125">
        <v>2.81</v>
      </c>
      <c r="J35" s="126">
        <v>32.94</v>
      </c>
      <c r="K35" s="125">
        <v>2.8</v>
      </c>
      <c r="L35" s="126">
        <v>35.74</v>
      </c>
      <c r="M35" s="127">
        <f t="shared" si="0"/>
        <v>0.92165640738668142</v>
      </c>
      <c r="N35" s="126">
        <v>16.54</v>
      </c>
      <c r="O35" s="125">
        <v>52.279999999999994</v>
      </c>
      <c r="P35" s="126">
        <f t="shared" si="1"/>
        <v>9.5132039452752153</v>
      </c>
      <c r="Q35" s="128">
        <v>-15250.218999999999</v>
      </c>
      <c r="R35" s="124">
        <v>277945.25900000002</v>
      </c>
      <c r="S35" s="128">
        <v>154521.49400000001</v>
      </c>
      <c r="T35" s="124">
        <v>88288.592999999993</v>
      </c>
      <c r="U35" s="128">
        <v>0</v>
      </c>
      <c r="V35" s="124">
        <v>432466.75300000003</v>
      </c>
      <c r="W35" s="128">
        <v>417216.53399999999</v>
      </c>
      <c r="X35" s="124">
        <f t="shared" si="2"/>
        <v>1446.3771003344482</v>
      </c>
      <c r="Y35" s="128">
        <f t="shared" si="3"/>
        <v>1151.0975250836123</v>
      </c>
      <c r="Z35" s="124">
        <f t="shared" si="4"/>
        <v>1100.093448160535</v>
      </c>
      <c r="AA35" s="128">
        <f t="shared" si="5"/>
        <v>929.58280602006698</v>
      </c>
      <c r="AB35" s="4"/>
    </row>
    <row r="36" spans="1:28">
      <c r="A36" s="112" t="s">
        <v>246</v>
      </c>
      <c r="B36" s="113" t="s">
        <v>277</v>
      </c>
      <c r="C36" s="21"/>
      <c r="D36" s="33">
        <f>+D35</f>
        <v>299</v>
      </c>
      <c r="E36" s="28">
        <f t="shared" ref="E36:AA36" si="15">+E35</f>
        <v>0.5</v>
      </c>
      <c r="F36" s="34">
        <f t="shared" si="15"/>
        <v>1</v>
      </c>
      <c r="G36" s="28">
        <f t="shared" si="15"/>
        <v>29.43</v>
      </c>
      <c r="H36" s="34">
        <f t="shared" si="15"/>
        <v>2</v>
      </c>
      <c r="I36" s="28">
        <f t="shared" si="15"/>
        <v>2.81</v>
      </c>
      <c r="J36" s="34">
        <f t="shared" si="15"/>
        <v>32.94</v>
      </c>
      <c r="K36" s="28">
        <f t="shared" si="15"/>
        <v>2.8</v>
      </c>
      <c r="L36" s="34">
        <f t="shared" si="15"/>
        <v>35.74</v>
      </c>
      <c r="M36" s="42">
        <f t="shared" si="15"/>
        <v>0.92165640738668142</v>
      </c>
      <c r="N36" s="34">
        <f t="shared" si="15"/>
        <v>16.54</v>
      </c>
      <c r="O36" s="28">
        <f t="shared" si="15"/>
        <v>52.279999999999994</v>
      </c>
      <c r="P36" s="34">
        <f t="shared" si="15"/>
        <v>9.5132039452752153</v>
      </c>
      <c r="Q36" s="38">
        <f t="shared" si="15"/>
        <v>-15250.218999999999</v>
      </c>
      <c r="R36" s="33">
        <f t="shared" si="15"/>
        <v>277945.25900000002</v>
      </c>
      <c r="S36" s="38">
        <f t="shared" si="15"/>
        <v>154521.49400000001</v>
      </c>
      <c r="T36" s="33">
        <f t="shared" si="15"/>
        <v>88288.592999999993</v>
      </c>
      <c r="U36" s="38">
        <f t="shared" si="15"/>
        <v>0</v>
      </c>
      <c r="V36" s="33">
        <f t="shared" si="15"/>
        <v>432466.75300000003</v>
      </c>
      <c r="W36" s="38">
        <f t="shared" si="15"/>
        <v>417216.53399999999</v>
      </c>
      <c r="X36" s="33">
        <f t="shared" si="15"/>
        <v>1446.3771003344482</v>
      </c>
      <c r="Y36" s="38">
        <f t="shared" si="15"/>
        <v>1151.0975250836123</v>
      </c>
      <c r="Z36" s="33">
        <f t="shared" si="15"/>
        <v>1100.093448160535</v>
      </c>
      <c r="AA36" s="38">
        <f t="shared" si="15"/>
        <v>929.58280602006698</v>
      </c>
    </row>
    <row r="37" spans="1:28" s="13" customFormat="1">
      <c r="A37" s="65"/>
      <c r="B37" s="66" t="s">
        <v>273</v>
      </c>
      <c r="C37" s="65"/>
      <c r="D37" s="67">
        <f>+D36+D34+D30+D21+D11</f>
        <v>1715</v>
      </c>
      <c r="E37" s="68">
        <f>+E36+E34+E30+E21+E11</f>
        <v>18.900000000000002</v>
      </c>
      <c r="F37" s="68">
        <f t="shared" ref="F37:O37" si="16">+F36+F34+F30+F21+F11</f>
        <v>11.6</v>
      </c>
      <c r="G37" s="68">
        <f t="shared" si="16"/>
        <v>216.66000000000003</v>
      </c>
      <c r="H37" s="68">
        <f t="shared" si="16"/>
        <v>9.0500000000000007</v>
      </c>
      <c r="I37" s="68">
        <f t="shared" si="16"/>
        <v>8.93</v>
      </c>
      <c r="J37" s="68">
        <f t="shared" si="16"/>
        <v>215.19</v>
      </c>
      <c r="K37" s="68">
        <f t="shared" si="16"/>
        <v>49.949999999999996</v>
      </c>
      <c r="L37" s="68">
        <f t="shared" si="16"/>
        <v>265.14</v>
      </c>
      <c r="M37" s="70">
        <f>+J37/L37</f>
        <v>0.81160896130346238</v>
      </c>
      <c r="N37" s="68">
        <f t="shared" si="16"/>
        <v>147.34</v>
      </c>
      <c r="O37" s="68">
        <f t="shared" si="16"/>
        <v>412.48</v>
      </c>
      <c r="P37" s="69">
        <f>+D37/(G37+H37)</f>
        <v>7.5982455363076502</v>
      </c>
      <c r="Q37" s="71">
        <f>+Q36+Q34+Q30+Q21+Q11</f>
        <v>-293159.37115600007</v>
      </c>
      <c r="R37" s="71">
        <f t="shared" ref="Q37:W37" si="17">+R36+R34+R30+R21+R11</f>
        <v>3187388.3010669998</v>
      </c>
      <c r="S37" s="71">
        <f t="shared" si="17"/>
        <v>1852259.5518110001</v>
      </c>
      <c r="T37" s="71">
        <f t="shared" si="17"/>
        <v>679543.85057200002</v>
      </c>
      <c r="U37" s="71">
        <f t="shared" si="17"/>
        <v>259122.9866</v>
      </c>
      <c r="V37" s="71">
        <f t="shared" si="17"/>
        <v>5039647.8528779997</v>
      </c>
      <c r="W37" s="71">
        <f t="shared" si="17"/>
        <v>4746488.4817220001</v>
      </c>
      <c r="X37" s="67">
        <f>+V37/D37</f>
        <v>2938.5701766052475</v>
      </c>
      <c r="Y37" s="71">
        <f>+(V37-(U37+T37))/D37</f>
        <v>2391.2425747556849</v>
      </c>
      <c r="Z37" s="67">
        <f>+(W37-(U37+T37))/D37</f>
        <v>2220.3041659183677</v>
      </c>
      <c r="AA37" s="71">
        <f>+R37/D37</f>
        <v>1858.5354525172011</v>
      </c>
    </row>
  </sheetData>
  <sheetProtection algorithmName="SHA-512" hashValue="3uPKVua24bqU9+sNiG/0ZoIG2i7i0MUvovuCSjLj4U1esboTul+oJQ6fAO7N2Ed4KgdzGy46KpBh6/eUo1VNdQ==" saltValue="xGrlv8mN5ARfdIZ5237eKg==" spinCount="100000" sheet="1" sort="0" autoFilter="0" pivotTables="0"/>
  <autoFilter ref="A7:B37" xr:uid="{A61D543F-846B-41DE-AC5E-62DA8109EB66}"/>
  <sortState xmlns:xlrd2="http://schemas.microsoft.com/office/spreadsheetml/2017/richdata2" ref="A8:AA35">
    <sortCondition ref="A8:A35"/>
  </sortState>
  <pageMargins left="0.7" right="0.7" top="0.75" bottom="0.75" header="0.3" footer="0.3"/>
  <ignoredErrors>
    <ignoredError sqref="M11:P11 M21 P21 M30 P30 M34 M36:M37 P36:P37 X36:AA36 P3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Grunntafla</vt:lpstr>
      <vt:lpstr>Filter</vt:lpstr>
      <vt:lpstr>Samreknir leik- og grunnskólar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Valgerður Freyja Ágústsdóttir</dc:creator>
  <cp:lastModifiedBy>Valgerður Freyja Ágústsdóttir</cp:lastModifiedBy>
  <dcterms:created xsi:type="dcterms:W3CDTF">2020-10-07T11:07:43Z</dcterms:created>
  <dcterms:modified xsi:type="dcterms:W3CDTF">2020-11-10T11:27:57Z</dcterms:modified>
</cp:coreProperties>
</file>