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bjarni\Documents\KI\Samstarfsnefndir\SÍ\Gogn\"/>
    </mc:Choice>
  </mc:AlternateContent>
  <xr:revisionPtr revIDLastSave="0" documentId="8_{C0F9EA99-1D7E-419B-9D6E-08053BB2513C}" xr6:coauthVersionLast="40" xr6:coauthVersionMax="40" xr10:uidLastSave="{00000000-0000-0000-0000-000000000000}"/>
  <bookViews>
    <workbookView xWindow="0" yWindow="0" windowWidth="20490" windowHeight="6885" activeTab="1" xr2:uid="{038D9C34-A44D-4521-80F0-19B473B46C97}"/>
  </bookViews>
  <sheets>
    <sheet name="Skólastj. og aðst.sk.stj." sheetId="5" r:id="rId1"/>
    <sheet name="Reiknivél_Skólastj." sheetId="1" r:id="rId2"/>
    <sheet name="Deildarstjórar" sheetId="6" r:id="rId3"/>
    <sheet name="Reiknivél_Deildarstjórar" sheetId="3" r:id="rId4"/>
    <sheet name="Kennsluráðgj. Sérk.fulltr." sheetId="7" r:id="rId5"/>
    <sheet name="Reiknivél_Kennsluráðgj." sheetId="2" r:id="rId6"/>
  </sheets>
  <externalReferences>
    <externalReference r:id="rId7"/>
  </externalReferences>
  <definedNames>
    <definedName name="alag">'Reiknivél_Skólastj.'!$X$29:$Y$34</definedName>
    <definedName name="D_des.18">Reiknivél_Deildarstjórar!$B$5:$H$25</definedName>
    <definedName name="ECTS">'Reiknivél_Skólastj.'!$X$29:$X$34</definedName>
    <definedName name="KS_des.18">'Reiknivél_Kennsluráðgj.'!$B$6:$H$20</definedName>
    <definedName name="Launat_SI">'Reiknivél_Skólastj.'!$B$7:$M$34</definedName>
    <definedName name="Menntun_g">[1]Töflur!$B$3:$D$7</definedName>
    <definedName name="Menntun_n">[1]Töflur!$B$10:$D$18</definedName>
    <definedName name="N_launat_SI">'Reiknivél_Skólastj.'!$O$7:$U$44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6" i="7" l="1"/>
  <c r="G37" i="7" s="1"/>
  <c r="G38" i="7" s="1"/>
  <c r="G39" i="7" s="1"/>
  <c r="G40" i="7" s="1"/>
  <c r="G41" i="7" s="1"/>
  <c r="G42" i="7" s="1"/>
  <c r="G43" i="7" s="1"/>
  <c r="G44" i="7" s="1"/>
  <c r="G45" i="7" s="1"/>
  <c r="G46" i="7" s="1"/>
  <c r="G47" i="7" s="1"/>
  <c r="G48" i="7" s="1"/>
  <c r="G49" i="7" s="1"/>
  <c r="B57" i="7" l="1"/>
  <c r="B58" i="7" s="1"/>
  <c r="B59" i="7" s="1"/>
  <c r="B60" i="7" s="1"/>
  <c r="B61" i="7" s="1"/>
  <c r="B62" i="7" s="1"/>
  <c r="B63" i="7" s="1"/>
  <c r="B64" i="7" s="1"/>
  <c r="B65" i="7" s="1"/>
  <c r="B66" i="7" s="1"/>
  <c r="B67" i="7" s="1"/>
  <c r="B68" i="7" s="1"/>
  <c r="B69" i="7" s="1"/>
  <c r="B70" i="7" s="1"/>
  <c r="B35" i="7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J12" i="7"/>
  <c r="J13" i="7" s="1"/>
  <c r="J14" i="7" s="1"/>
  <c r="J15" i="7" s="1"/>
  <c r="J16" i="7" s="1"/>
  <c r="J17" i="7" s="1"/>
  <c r="J18" i="7" s="1"/>
  <c r="J19" i="7" s="1"/>
  <c r="J20" i="7" s="1"/>
  <c r="J21" i="7" s="1"/>
  <c r="J22" i="7" s="1"/>
  <c r="J23" i="7" s="1"/>
  <c r="J24" i="7" s="1"/>
  <c r="J25" i="7" s="1"/>
  <c r="G12" i="7"/>
  <c r="G13" i="7" s="1"/>
  <c r="G14" i="7" s="1"/>
  <c r="G15" i="7" s="1"/>
  <c r="G16" i="7" s="1"/>
  <c r="G17" i="7" s="1"/>
  <c r="G18" i="7" s="1"/>
  <c r="G19" i="7" s="1"/>
  <c r="G20" i="7" s="1"/>
  <c r="G21" i="7" s="1"/>
  <c r="G22" i="7" s="1"/>
  <c r="G23" i="7" s="1"/>
  <c r="G24" i="7" s="1"/>
  <c r="G25" i="7" s="1"/>
  <c r="B11" i="7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M150" i="5"/>
  <c r="M151" i="5" s="1"/>
  <c r="M152" i="5" s="1"/>
  <c r="M153" i="5" s="1"/>
  <c r="M154" i="5" s="1"/>
  <c r="L150" i="5"/>
  <c r="L151" i="5" s="1"/>
  <c r="L152" i="5" s="1"/>
  <c r="L153" i="5" s="1"/>
  <c r="L154" i="5" s="1"/>
  <c r="K150" i="5"/>
  <c r="K151" i="5" s="1"/>
  <c r="K152" i="5" s="1"/>
  <c r="K153" i="5" s="1"/>
  <c r="K154" i="5" s="1"/>
  <c r="J150" i="5"/>
  <c r="J151" i="5" s="1"/>
  <c r="J152" i="5" s="1"/>
  <c r="J153" i="5" s="1"/>
  <c r="J154" i="5" s="1"/>
  <c r="I150" i="5"/>
  <c r="I151" i="5" s="1"/>
  <c r="I152" i="5" s="1"/>
  <c r="I153" i="5" s="1"/>
  <c r="I154" i="5" s="1"/>
  <c r="H150" i="5"/>
  <c r="H151" i="5" s="1"/>
  <c r="H152" i="5" s="1"/>
  <c r="H153" i="5" s="1"/>
  <c r="H154" i="5" s="1"/>
  <c r="G150" i="5"/>
  <c r="G151" i="5" s="1"/>
  <c r="G152" i="5" s="1"/>
  <c r="G153" i="5" s="1"/>
  <c r="G154" i="5" s="1"/>
  <c r="F150" i="5"/>
  <c r="F151" i="5" s="1"/>
  <c r="F152" i="5" s="1"/>
  <c r="F153" i="5" s="1"/>
  <c r="F154" i="5" s="1"/>
  <c r="E150" i="5"/>
  <c r="E151" i="5" s="1"/>
  <c r="E152" i="5" s="1"/>
  <c r="E153" i="5" s="1"/>
  <c r="E154" i="5" s="1"/>
  <c r="D150" i="5"/>
  <c r="D151" i="5" s="1"/>
  <c r="D152" i="5" s="1"/>
  <c r="D153" i="5" s="1"/>
  <c r="D154" i="5" s="1"/>
  <c r="C150" i="5"/>
  <c r="C151" i="5" s="1"/>
  <c r="C152" i="5" s="1"/>
  <c r="C153" i="5" s="1"/>
  <c r="C154" i="5" s="1"/>
  <c r="B150" i="5"/>
  <c r="B151" i="5" s="1"/>
  <c r="B152" i="5" s="1"/>
  <c r="B153" i="5" s="1"/>
  <c r="B154" i="5" s="1"/>
  <c r="O10" i="5"/>
  <c r="O11" i="5" s="1"/>
  <c r="O12" i="5" s="1"/>
  <c r="O13" i="5" s="1"/>
  <c r="O14" i="5" s="1"/>
  <c r="O15" i="5" s="1"/>
  <c r="O16" i="5" s="1"/>
  <c r="O17" i="5" s="1"/>
  <c r="O18" i="5" s="1"/>
  <c r="O19" i="5" s="1"/>
  <c r="O20" i="5" s="1"/>
  <c r="O21" i="5" s="1"/>
  <c r="O22" i="5" s="1"/>
  <c r="O23" i="5" s="1"/>
  <c r="O24" i="5" s="1"/>
  <c r="O25" i="5" s="1"/>
  <c r="O26" i="5" s="1"/>
  <c r="O27" i="5" s="1"/>
  <c r="O28" i="5" s="1"/>
  <c r="O29" i="5" s="1"/>
  <c r="O30" i="5" s="1"/>
  <c r="O31" i="5" s="1"/>
  <c r="O32" i="5" s="1"/>
  <c r="O33" i="5" s="1"/>
  <c r="O34" i="5" s="1"/>
  <c r="O35" i="5" s="1"/>
  <c r="O36" i="5" s="1"/>
  <c r="O37" i="5" s="1"/>
  <c r="O38" i="5" s="1"/>
  <c r="O39" i="5" s="1"/>
  <c r="O40" i="5" s="1"/>
  <c r="O41" i="5" s="1"/>
  <c r="O42" i="5" s="1"/>
  <c r="O43" i="5" s="1"/>
  <c r="O44" i="5" s="1"/>
  <c r="O45" i="5" s="1"/>
  <c r="O46" i="5" s="1"/>
  <c r="C10" i="5"/>
  <c r="D10" i="5" s="1"/>
  <c r="E10" i="5" s="1"/>
  <c r="F10" i="5" s="1"/>
  <c r="G10" i="5" s="1"/>
  <c r="H10" i="5" s="1"/>
  <c r="I10" i="5" s="1"/>
  <c r="J10" i="5" s="1"/>
  <c r="K10" i="5" s="1"/>
  <c r="L10" i="5" s="1"/>
  <c r="M10" i="5" s="1"/>
  <c r="D9" i="5"/>
  <c r="E9" i="5" s="1"/>
  <c r="F9" i="5" s="1"/>
  <c r="G9" i="5" s="1"/>
  <c r="H9" i="5" s="1"/>
  <c r="I9" i="5" s="1"/>
  <c r="J9" i="5" s="1"/>
  <c r="K9" i="5" s="1"/>
  <c r="L9" i="5" s="1"/>
  <c r="M9" i="5" s="1"/>
  <c r="C11" i="5" l="1"/>
  <c r="D11" i="5" l="1"/>
  <c r="E11" i="5" s="1"/>
  <c r="F11" i="5" s="1"/>
  <c r="G11" i="5" s="1"/>
  <c r="H11" i="5" s="1"/>
  <c r="I11" i="5" s="1"/>
  <c r="J11" i="5" s="1"/>
  <c r="K11" i="5" s="1"/>
  <c r="L11" i="5" s="1"/>
  <c r="M11" i="5" s="1"/>
  <c r="C12" i="5"/>
  <c r="D12" i="5" l="1"/>
  <c r="E12" i="5" s="1"/>
  <c r="F12" i="5" s="1"/>
  <c r="G12" i="5" s="1"/>
  <c r="H12" i="5" s="1"/>
  <c r="I12" i="5" s="1"/>
  <c r="J12" i="5" s="1"/>
  <c r="K12" i="5" s="1"/>
  <c r="L12" i="5" s="1"/>
  <c r="M12" i="5" s="1"/>
  <c r="C13" i="5"/>
  <c r="C14" i="5" l="1"/>
  <c r="D13" i="5"/>
  <c r="E13" i="5" s="1"/>
  <c r="F13" i="5" s="1"/>
  <c r="G13" i="5" s="1"/>
  <c r="H13" i="5" s="1"/>
  <c r="I13" i="5" s="1"/>
  <c r="J13" i="5" s="1"/>
  <c r="K13" i="5" s="1"/>
  <c r="L13" i="5" s="1"/>
  <c r="M13" i="5" s="1"/>
  <c r="D14" i="5" l="1"/>
  <c r="E14" i="5" s="1"/>
  <c r="F14" i="5" s="1"/>
  <c r="G14" i="5" s="1"/>
  <c r="H14" i="5" s="1"/>
  <c r="I14" i="5" s="1"/>
  <c r="J14" i="5" s="1"/>
  <c r="K14" i="5" s="1"/>
  <c r="L14" i="5" s="1"/>
  <c r="M14" i="5" s="1"/>
  <c r="C15" i="5"/>
  <c r="D15" i="5" l="1"/>
  <c r="E15" i="5" s="1"/>
  <c r="F15" i="5" s="1"/>
  <c r="G15" i="5" s="1"/>
  <c r="H15" i="5" s="1"/>
  <c r="I15" i="5" s="1"/>
  <c r="J15" i="5" s="1"/>
  <c r="K15" i="5" s="1"/>
  <c r="L15" i="5" s="1"/>
  <c r="M15" i="5" s="1"/>
  <c r="C16" i="5"/>
  <c r="D16" i="5" l="1"/>
  <c r="E16" i="5" s="1"/>
  <c r="F16" i="5" s="1"/>
  <c r="G16" i="5" s="1"/>
  <c r="H16" i="5" s="1"/>
  <c r="I16" i="5" s="1"/>
  <c r="J16" i="5" s="1"/>
  <c r="K16" i="5" s="1"/>
  <c r="L16" i="5" s="1"/>
  <c r="M16" i="5" s="1"/>
  <c r="C17" i="5"/>
  <c r="D17" i="5" l="1"/>
  <c r="E17" i="5" s="1"/>
  <c r="F17" i="5" s="1"/>
  <c r="G17" i="5" s="1"/>
  <c r="H17" i="5" s="1"/>
  <c r="I17" i="5" s="1"/>
  <c r="J17" i="5" s="1"/>
  <c r="K17" i="5" s="1"/>
  <c r="L17" i="5" s="1"/>
  <c r="M17" i="5" s="1"/>
  <c r="C18" i="5"/>
  <c r="D18" i="5" l="1"/>
  <c r="E18" i="5" s="1"/>
  <c r="F18" i="5" s="1"/>
  <c r="G18" i="5" s="1"/>
  <c r="H18" i="5" s="1"/>
  <c r="I18" i="5" s="1"/>
  <c r="J18" i="5" s="1"/>
  <c r="K18" i="5" s="1"/>
  <c r="L18" i="5" s="1"/>
  <c r="M18" i="5" s="1"/>
  <c r="C19" i="5"/>
  <c r="D19" i="5" l="1"/>
  <c r="E19" i="5" s="1"/>
  <c r="F19" i="5" s="1"/>
  <c r="G19" i="5" s="1"/>
  <c r="H19" i="5" s="1"/>
  <c r="I19" i="5" s="1"/>
  <c r="J19" i="5" s="1"/>
  <c r="K19" i="5" s="1"/>
  <c r="L19" i="5" s="1"/>
  <c r="M19" i="5" s="1"/>
  <c r="C20" i="5"/>
  <c r="D20" i="5" l="1"/>
  <c r="E20" i="5" s="1"/>
  <c r="F20" i="5" s="1"/>
  <c r="G20" i="5" s="1"/>
  <c r="H20" i="5" s="1"/>
  <c r="I20" i="5" s="1"/>
  <c r="J20" i="5" s="1"/>
  <c r="K20" i="5" s="1"/>
  <c r="L20" i="5" s="1"/>
  <c r="M20" i="5" s="1"/>
  <c r="C21" i="5"/>
  <c r="D21" i="5" l="1"/>
  <c r="E21" i="5" s="1"/>
  <c r="F21" i="5" s="1"/>
  <c r="G21" i="5" s="1"/>
  <c r="H21" i="5" s="1"/>
  <c r="I21" i="5" s="1"/>
  <c r="J21" i="5" s="1"/>
  <c r="K21" i="5" s="1"/>
  <c r="L21" i="5" s="1"/>
  <c r="M21" i="5" s="1"/>
  <c r="C22" i="5"/>
  <c r="D22" i="5" l="1"/>
  <c r="E22" i="5" s="1"/>
  <c r="F22" i="5" s="1"/>
  <c r="G22" i="5" s="1"/>
  <c r="H22" i="5" s="1"/>
  <c r="I22" i="5" s="1"/>
  <c r="J22" i="5" s="1"/>
  <c r="K22" i="5" s="1"/>
  <c r="L22" i="5" s="1"/>
  <c r="M22" i="5" s="1"/>
  <c r="C23" i="5"/>
  <c r="D23" i="5" l="1"/>
  <c r="E23" i="5" s="1"/>
  <c r="F23" i="5" s="1"/>
  <c r="G23" i="5" s="1"/>
  <c r="H23" i="5" s="1"/>
  <c r="I23" i="5" s="1"/>
  <c r="J23" i="5" s="1"/>
  <c r="K23" i="5" s="1"/>
  <c r="L23" i="5" s="1"/>
  <c r="M23" i="5" s="1"/>
  <c r="C24" i="5"/>
  <c r="D24" i="5" l="1"/>
  <c r="E24" i="5" s="1"/>
  <c r="F24" i="5" s="1"/>
  <c r="G24" i="5" s="1"/>
  <c r="H24" i="5" s="1"/>
  <c r="I24" i="5" s="1"/>
  <c r="J24" i="5" s="1"/>
  <c r="K24" i="5" s="1"/>
  <c r="L24" i="5" s="1"/>
  <c r="M24" i="5" s="1"/>
  <c r="C25" i="5"/>
  <c r="D25" i="5" l="1"/>
  <c r="E25" i="5" s="1"/>
  <c r="F25" i="5" s="1"/>
  <c r="G25" i="5" s="1"/>
  <c r="H25" i="5" s="1"/>
  <c r="I25" i="5" s="1"/>
  <c r="J25" i="5" s="1"/>
  <c r="K25" i="5" s="1"/>
  <c r="L25" i="5" s="1"/>
  <c r="M25" i="5" s="1"/>
  <c r="C26" i="5"/>
  <c r="D26" i="5" l="1"/>
  <c r="E26" i="5" s="1"/>
  <c r="F26" i="5" s="1"/>
  <c r="G26" i="5" s="1"/>
  <c r="H26" i="5" s="1"/>
  <c r="I26" i="5" s="1"/>
  <c r="J26" i="5" s="1"/>
  <c r="K26" i="5" s="1"/>
  <c r="L26" i="5" s="1"/>
  <c r="M26" i="5" s="1"/>
  <c r="C27" i="5"/>
  <c r="D27" i="5" l="1"/>
  <c r="E27" i="5" s="1"/>
  <c r="F27" i="5" s="1"/>
  <c r="G27" i="5" s="1"/>
  <c r="H27" i="5" s="1"/>
  <c r="I27" i="5" s="1"/>
  <c r="J27" i="5" s="1"/>
  <c r="K27" i="5" s="1"/>
  <c r="L27" i="5" s="1"/>
  <c r="M27" i="5" s="1"/>
  <c r="C28" i="5"/>
  <c r="D28" i="5" l="1"/>
  <c r="E28" i="5" s="1"/>
  <c r="F28" i="5" s="1"/>
  <c r="G28" i="5" s="1"/>
  <c r="H28" i="5" s="1"/>
  <c r="I28" i="5" s="1"/>
  <c r="J28" i="5" s="1"/>
  <c r="K28" i="5" s="1"/>
  <c r="L28" i="5" s="1"/>
  <c r="M28" i="5" s="1"/>
  <c r="C29" i="5"/>
  <c r="D29" i="5" l="1"/>
  <c r="E29" i="5" s="1"/>
  <c r="F29" i="5" s="1"/>
  <c r="G29" i="5" s="1"/>
  <c r="H29" i="5" s="1"/>
  <c r="I29" i="5" s="1"/>
  <c r="J29" i="5" s="1"/>
  <c r="K29" i="5" s="1"/>
  <c r="L29" i="5" s="1"/>
  <c r="M29" i="5" s="1"/>
  <c r="C30" i="5"/>
  <c r="D30" i="5" l="1"/>
  <c r="E30" i="5" s="1"/>
  <c r="F30" i="5" s="1"/>
  <c r="G30" i="5" s="1"/>
  <c r="H30" i="5" s="1"/>
  <c r="I30" i="5" s="1"/>
  <c r="J30" i="5" s="1"/>
  <c r="K30" i="5" s="1"/>
  <c r="L30" i="5" s="1"/>
  <c r="M30" i="5" s="1"/>
  <c r="C31" i="5"/>
  <c r="D31" i="5" l="1"/>
  <c r="E31" i="5" s="1"/>
  <c r="F31" i="5" s="1"/>
  <c r="G31" i="5" s="1"/>
  <c r="H31" i="5" s="1"/>
  <c r="I31" i="5" s="1"/>
  <c r="J31" i="5" s="1"/>
  <c r="K31" i="5" s="1"/>
  <c r="L31" i="5" s="1"/>
  <c r="M31" i="5" s="1"/>
  <c r="C32" i="5"/>
  <c r="D32" i="5" l="1"/>
  <c r="E32" i="5" s="1"/>
  <c r="F32" i="5" s="1"/>
  <c r="G32" i="5" s="1"/>
  <c r="H32" i="5" s="1"/>
  <c r="I32" i="5" s="1"/>
  <c r="J32" i="5" s="1"/>
  <c r="K32" i="5" s="1"/>
  <c r="L32" i="5" s="1"/>
  <c r="M32" i="5" s="1"/>
  <c r="C33" i="5"/>
  <c r="D33" i="5" l="1"/>
  <c r="E33" i="5" s="1"/>
  <c r="F33" i="5" s="1"/>
  <c r="G33" i="5" s="1"/>
  <c r="H33" i="5" s="1"/>
  <c r="I33" i="5" s="1"/>
  <c r="J33" i="5" s="1"/>
  <c r="K33" i="5" s="1"/>
  <c r="L33" i="5" s="1"/>
  <c r="M33" i="5" s="1"/>
  <c r="C34" i="5"/>
  <c r="D34" i="5" l="1"/>
  <c r="E34" i="5" s="1"/>
  <c r="F34" i="5" s="1"/>
  <c r="G34" i="5" s="1"/>
  <c r="H34" i="5" s="1"/>
  <c r="I34" i="5" s="1"/>
  <c r="J34" i="5" s="1"/>
  <c r="K34" i="5" s="1"/>
  <c r="L34" i="5" s="1"/>
  <c r="M34" i="5" s="1"/>
  <c r="C35" i="5"/>
  <c r="D35" i="5" l="1"/>
  <c r="E35" i="5" s="1"/>
  <c r="F35" i="5" s="1"/>
  <c r="G35" i="5" s="1"/>
  <c r="H35" i="5" s="1"/>
  <c r="I35" i="5" s="1"/>
  <c r="J35" i="5" s="1"/>
  <c r="K35" i="5" s="1"/>
  <c r="L35" i="5" s="1"/>
  <c r="M35" i="5" s="1"/>
  <c r="C36" i="5"/>
  <c r="D36" i="5" s="1"/>
  <c r="E36" i="5" s="1"/>
  <c r="F36" i="5" s="1"/>
  <c r="G36" i="5" s="1"/>
  <c r="H36" i="5" s="1"/>
  <c r="I36" i="5" s="1"/>
  <c r="J36" i="5" s="1"/>
  <c r="K36" i="5" s="1"/>
  <c r="L36" i="5" s="1"/>
  <c r="M36" i="5" s="1"/>
  <c r="L12" i="2" l="1"/>
  <c r="P8" i="2"/>
  <c r="L8" i="2"/>
  <c r="P10" i="2" s="1"/>
  <c r="P6" i="2"/>
  <c r="L11" i="3"/>
  <c r="P7" i="3"/>
  <c r="L7" i="3"/>
  <c r="P9" i="3" s="1"/>
  <c r="P5" i="3"/>
  <c r="P10" i="3" s="1"/>
  <c r="H40" i="1"/>
  <c r="H38" i="1"/>
  <c r="D44" i="1"/>
  <c r="D40" i="1"/>
  <c r="H42" i="1" s="1"/>
  <c r="B7" i="2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P11" i="2" l="1"/>
  <c r="P12" i="2" s="1"/>
  <c r="N12" i="2" s="1"/>
  <c r="P11" i="3"/>
  <c r="H43" i="1"/>
  <c r="M16" i="2" l="1"/>
  <c r="M15" i="2"/>
  <c r="M15" i="3"/>
  <c r="M14" i="3"/>
  <c r="N11" i="3"/>
  <c r="H44" i="1"/>
  <c r="L42" i="1" l="1"/>
  <c r="F44" i="1"/>
  <c r="X30" i="1" l="1"/>
  <c r="X31" i="1" s="1"/>
  <c r="Y31" i="1" l="1"/>
  <c r="X32" i="1"/>
  <c r="Y30" i="1"/>
  <c r="Y32" i="1" l="1"/>
  <c r="X33" i="1"/>
  <c r="X34" i="1" l="1"/>
  <c r="Y33" i="1"/>
  <c r="Y34" i="1" l="1"/>
  <c r="X35" i="1"/>
  <c r="Y35" i="1" l="1"/>
  <c r="X36" i="1"/>
  <c r="Y36" i="1" l="1"/>
  <c r="X37" i="1"/>
  <c r="Y37" i="1" s="1"/>
  <c r="L43" i="1" l="1"/>
</calcChain>
</file>

<file path=xl/sharedStrings.xml><?xml version="1.0" encoding="utf-8"?>
<sst xmlns="http://schemas.openxmlformats.org/spreadsheetml/2006/main" count="363" uniqueCount="115">
  <si>
    <t>Launatafla IV:  Skólastjórar og aðstoðarskólastjórar</t>
  </si>
  <si>
    <t>Stiga-dálkur</t>
  </si>
  <si>
    <t>Að 51</t>
  </si>
  <si>
    <t>Að 76</t>
  </si>
  <si>
    <t>Frá 76</t>
  </si>
  <si>
    <t>Frá 126</t>
  </si>
  <si>
    <t>Frá 201</t>
  </si>
  <si>
    <t>Frá 301</t>
  </si>
  <si>
    <t>Frá 426</t>
  </si>
  <si>
    <t>Frá 576</t>
  </si>
  <si>
    <t>Fra 726</t>
  </si>
  <si>
    <t>Frá 901</t>
  </si>
  <si>
    <t>Yfir 1000</t>
  </si>
  <si>
    <t>Nem.  fjöldi</t>
  </si>
  <si>
    <t>&lt;33</t>
  </si>
  <si>
    <t>34 - 50</t>
  </si>
  <si>
    <t>51 - 83</t>
  </si>
  <si>
    <t>84 - 133</t>
  </si>
  <si>
    <t>134-200</t>
  </si>
  <si>
    <t>201-283</t>
  </si>
  <si>
    <t>284-383</t>
  </si>
  <si>
    <t>384-483</t>
  </si>
  <si>
    <t>484-600</t>
  </si>
  <si>
    <t>601-667</t>
  </si>
  <si>
    <t>668&gt;</t>
  </si>
  <si>
    <t>L.fl.</t>
  </si>
  <si>
    <t>ECTS-ein.</t>
  </si>
  <si>
    <t>Álag</t>
  </si>
  <si>
    <t>Gildir frá 1. júní 2018 til 31. júlí 2019</t>
  </si>
  <si>
    <t>Persónuálagstafla:  Skólastjórar og aðstoðarskólastjórar</t>
  </si>
  <si>
    <t>Launaflokkur</t>
  </si>
  <si>
    <t>Launa-
flokkur</t>
  </si>
  <si>
    <t>Grunnlaun</t>
  </si>
  <si>
    <t>Persónuálag 2%</t>
  </si>
  <si>
    <t>Persónuálag 4%</t>
  </si>
  <si>
    <t>Persónuálag 6%</t>
  </si>
  <si>
    <t>Persónuálag 8%</t>
  </si>
  <si>
    <t>Persónuálag 10%</t>
  </si>
  <si>
    <t>Gildir frá 1. ágúst 2018 til 31. júlí 2019</t>
  </si>
  <si>
    <t>(des. 2018)</t>
  </si>
  <si>
    <t>Kennsluráðgjafar og</t>
  </si>
  <si>
    <t>sérkennslufulltrúar</t>
  </si>
  <si>
    <t>Meistarpróf</t>
  </si>
  <si>
    <t>Doktorspróf</t>
  </si>
  <si>
    <t>60 ECTS</t>
  </si>
  <si>
    <t>Menntunarröðun skv. 1.3.6 
til 31. júlí 2018</t>
  </si>
  <si>
    <t xml:space="preserve"> Samtals:</t>
  </si>
  <si>
    <t>Launaröðun til 31. júlí 2018</t>
  </si>
  <si>
    <t>Þrep</t>
  </si>
  <si>
    <t>Dagvinnulaun</t>
  </si>
  <si>
    <t>Menntunarröðun skv. 1.3.6 
frá 1. ágúst 2018</t>
  </si>
  <si>
    <t>Launaröðun frá 
1. ágúst 2018</t>
  </si>
  <si>
    <t>Pers. álag</t>
  </si>
  <si>
    <t>Nei</t>
  </si>
  <si>
    <t>Álag v. Dpr.</t>
  </si>
  <si>
    <t>Krónur</t>
  </si>
  <si>
    <t>Hlutfall:</t>
  </si>
  <si>
    <t>Launa-
breyting:</t>
  </si>
  <si>
    <t>Persónuálagstafla: Skólastjórar og aðstoðarskólastjórar</t>
  </si>
  <si>
    <t>Gildir frá 1.  ágúst 2018 til 31. júlí 2019</t>
  </si>
  <si>
    <t>Launa- flokkur</t>
  </si>
  <si>
    <t>Grunn- laun</t>
  </si>
  <si>
    <t>Persónu- álag 2%</t>
  </si>
  <si>
    <t>Persónu- álag 4%</t>
  </si>
  <si>
    <t>Persónu- álag 6%</t>
  </si>
  <si>
    <t>Persónu- álag 8%</t>
  </si>
  <si>
    <t>Persónu- álag 10%</t>
  </si>
  <si>
    <t>Launatafla III:  Skólastjórar og aðstoðarskólastjórar</t>
  </si>
  <si>
    <t>Gildir frá 1. júní 2017 til 31. maí 2018</t>
  </si>
  <si>
    <t>(Mars 2017)</t>
  </si>
  <si>
    <t>Launatafla II:  Skólastjórar og aðstoðarskólastjórar</t>
  </si>
  <si>
    <t>Gildir frá 1. júní 2016 til 31. maí 2017</t>
  </si>
  <si>
    <t>Launatafla I:  Skólastjórar og aðstoðarskólastjórar</t>
  </si>
  <si>
    <t>Gildir frá 1. júní 2015 til 31. maí 2016</t>
  </si>
  <si>
    <t>Tafla óbreytt</t>
  </si>
  <si>
    <t>Launatafla I:  Deildarstjórar</t>
  </si>
  <si>
    <t>Launatafla II:  Deildarstjórar</t>
  </si>
  <si>
    <t>Launatafla III:  Deildarstjórar</t>
  </si>
  <si>
    <t>Launatafla IV:  Deildarstjórar</t>
  </si>
  <si>
    <t>Laun</t>
  </si>
  <si>
    <t>Launatafla I:  Kennsluráðgjafar og sérkennslufulltrúar</t>
  </si>
  <si>
    <t>Launatafla IV:</t>
  </si>
  <si>
    <t>Kennsluráðgjafar og sérkennslufulltrúar</t>
  </si>
  <si>
    <t>Að 34 ára</t>
  </si>
  <si>
    <t>Frá 35 ára</t>
  </si>
  <si>
    <t>Frá 40 ára</t>
  </si>
  <si>
    <t>Gildir frá 1. nóvember 2017 til 31. maí 2018</t>
  </si>
  <si>
    <t>Launatafla II:  Kennsluráðgjafar og sérkennslufulltrúar</t>
  </si>
  <si>
    <t>Launatafla III:  Kennsluráðgjafar og sérkennslufulltrúar</t>
  </si>
  <si>
    <t>Gildir frá 1. júní 2017 til 31. október 2017</t>
  </si>
  <si>
    <t>Gildistími kjarasamnings lengdur. Var áður til 31. mars 2019.</t>
  </si>
  <si>
    <t>Frá 1. ágúst  2018 er möguleiki á allt að 10% persónuálagi.</t>
  </si>
  <si>
    <t>(Desember 2017)</t>
  </si>
  <si>
    <t>Gildir frá 1. júní 2018 til 31. júlí 2018</t>
  </si>
  <si>
    <t>Gildistími styttur. Var áður:</t>
  </si>
  <si>
    <t>Frá 1. júní 2018 til 31. mars 2019.</t>
  </si>
  <si>
    <t>Launatafla V:  Deildarstjórar</t>
  </si>
  <si>
    <t xml:space="preserve">Ný launatafla V samþykkt á samstarfsnefndarfundi SNS og SÍ þann 14. desember 2018. </t>
  </si>
  <si>
    <t>(Desember 2018)</t>
  </si>
  <si>
    <t>Launatafla V:  Skólastjórar og aðstoðarskólastjórar</t>
  </si>
  <si>
    <t>Gildistími launatöflu IV styttur.  Var áður frá 1. júní 2018 til 31. mars 2019.</t>
  </si>
  <si>
    <t>Frá 1. ágúst 2018 er möguleiki á allt að 10% persónuálagi skv. persónuálagstöflu.</t>
  </si>
  <si>
    <t xml:space="preserve">Nú launatafla V samþykkt á samstarfsnefndarfundi SNS og SÍ þann 14. desember 2018. Gildistími kjarasamnings lengdur.  Var áður til 31. mars 2019.  </t>
  </si>
  <si>
    <t>Gildir frá 1. ágúst 2018 til 31. júlí  2019</t>
  </si>
  <si>
    <t>Launatafla I óbreytt</t>
  </si>
  <si>
    <t>Launatafla II óbreytt</t>
  </si>
  <si>
    <t>Launatafla III óbreytt</t>
  </si>
  <si>
    <t>Launatafla IV óbreytt</t>
  </si>
  <si>
    <t>Launatafla V:</t>
  </si>
  <si>
    <t xml:space="preserve">Launatafla VI: </t>
  </si>
  <si>
    <t>Var áður frá 1. júní 2018 til 31. mars. 2019</t>
  </si>
  <si>
    <t xml:space="preserve">Launatafla V óbreytt. Gildistími styttur. </t>
  </si>
  <si>
    <t xml:space="preserve">Gildistími kjarasamnings lengdur.  Var áður til 31. mars 2019.  </t>
  </si>
  <si>
    <t xml:space="preserve">Nú launatafla VI samþykkt á samstarfsnefndarfundi SNS og SÍ þann 14. desember 2018. </t>
  </si>
  <si>
    <t>Frá 1. ágúst 2018 er möguleiki á allt að 10% persónuálagi.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</si>
</sst>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[$-F800]dddd\,\ mmmm\ dd\,\ yyyy"/>
    <numFmt numFmtId="165" formatCode="_-* #,##0\ &quot;kr.&quot;_-;\-* #,##0\ &quot;kr.&quot;_-;_-* &quot;-&quot;\ &quot;kr.&quot;_-;_-@_-"/>
    <numFmt numFmtId="166" formatCode="0&quot; ECTS&quot;"/>
    <numFmt numFmtId="167" formatCode="0.0%"/>
    <numFmt numFmtId="168" formatCode="#,##0\ &quot;kr.&quot;"/>
    <numFmt numFmtId="169" formatCode="&quot;+ &quot;0&quot; lfl.&quot;"/>
    <numFmt numFmtId="170" formatCode="&quot;lfl. &quot;0"/>
    <numFmt numFmtId="171" formatCode="0&quot; þrep&quot;"/>
  </numFmts>
  <fonts count="18" x14ac:knownFonts="1">
    <font>
      <sz val="10"/>
      <color theme="1"/>
      <name val="Arial"/>
      <family val="2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color theme="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name val="Palatino Linotype"/>
      <family val="1"/>
    </font>
    <font>
      <sz val="10"/>
      <name val="Arial"/>
      <family val="2"/>
    </font>
    <font>
      <sz val="11"/>
      <color theme="1"/>
      <name val="Arial"/>
      <family val="2"/>
    </font>
    <font>
      <sz val="8"/>
      <color rgb="FFFF0000"/>
      <name val="Arial"/>
      <family val="2"/>
    </font>
    <font>
      <b/>
      <sz val="12"/>
      <color theme="1"/>
      <name val="Arial"/>
      <family val="2"/>
    </font>
    <font>
      <sz val="8"/>
      <name val="Arial"/>
      <family val="2"/>
    </font>
    <font>
      <sz val="26"/>
      <color theme="1"/>
      <name val="Arial"/>
      <family val="2"/>
    </font>
    <font>
      <sz val="11"/>
      <color theme="1"/>
      <name val="Times New Roman"/>
      <family val="1"/>
    </font>
    <font>
      <b/>
      <sz val="14"/>
      <color theme="1"/>
      <name val="Arial"/>
      <family val="2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2" borderId="1" applyNumberFormat="0" applyAlignment="0" applyProtection="0"/>
    <xf numFmtId="0" fontId="2" fillId="3" borderId="1" applyNumberFormat="0" applyAlignment="0" applyProtection="0"/>
    <xf numFmtId="164" fontId="8" fillId="0" borderId="0"/>
  </cellStyleXfs>
  <cellXfs count="193">
    <xf numFmtId="0" fontId="0" fillId="0" borderId="0" xfId="0"/>
    <xf numFmtId="9" fontId="0" fillId="0" borderId="0" xfId="0" applyNumberFormat="1"/>
    <xf numFmtId="165" fontId="0" fillId="0" borderId="0" xfId="1" applyFont="1"/>
    <xf numFmtId="1" fontId="0" fillId="0" borderId="0" xfId="2" applyNumberFormat="1" applyFont="1"/>
    <xf numFmtId="9" fontId="7" fillId="4" borderId="10" xfId="0" applyNumberFormat="1" applyFont="1" applyFill="1" applyBorder="1" applyAlignment="1">
      <alignment horizontal="center" vertical="center"/>
    </xf>
    <xf numFmtId="9" fontId="7" fillId="4" borderId="10" xfId="0" applyNumberFormat="1" applyFont="1" applyFill="1" applyBorder="1" applyAlignment="1">
      <alignment horizontal="center" wrapText="1"/>
    </xf>
    <xf numFmtId="165" fontId="0" fillId="0" borderId="10" xfId="1" applyFont="1" applyBorder="1"/>
    <xf numFmtId="165" fontId="0" fillId="0" borderId="11" xfId="1" applyFont="1" applyBorder="1"/>
    <xf numFmtId="165" fontId="0" fillId="0" borderId="19" xfId="1" applyFont="1" applyBorder="1"/>
    <xf numFmtId="165" fontId="0" fillId="0" borderId="20" xfId="1" applyFont="1" applyBorder="1"/>
    <xf numFmtId="0" fontId="6" fillId="4" borderId="17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168" fontId="3" fillId="0" borderId="10" xfId="0" applyNumberFormat="1" applyFont="1" applyBorder="1" applyAlignment="1">
      <alignment horizontal="center"/>
    </xf>
    <xf numFmtId="9" fontId="7" fillId="4" borderId="11" xfId="0" applyNumberFormat="1" applyFont="1" applyFill="1" applyBorder="1" applyAlignment="1">
      <alignment horizontal="center" wrapText="1"/>
    </xf>
    <xf numFmtId="168" fontId="3" fillId="0" borderId="19" xfId="0" applyNumberFormat="1" applyFont="1" applyBorder="1" applyAlignment="1">
      <alignment horizontal="center"/>
    </xf>
    <xf numFmtId="3" fontId="3" fillId="0" borderId="10" xfId="0" applyNumberFormat="1" applyFont="1" applyFill="1" applyBorder="1" applyAlignment="1">
      <alignment horizontal="center"/>
    </xf>
    <xf numFmtId="3" fontId="3" fillId="0" borderId="19" xfId="0" applyNumberFormat="1" applyFont="1" applyFill="1" applyBorder="1" applyAlignment="1">
      <alignment horizontal="center"/>
    </xf>
    <xf numFmtId="166" fontId="1" fillId="2" borderId="27" xfId="3" applyNumberFormat="1" applyBorder="1" applyAlignment="1" applyProtection="1">
      <alignment vertical="center"/>
      <protection locked="0"/>
    </xf>
    <xf numFmtId="0" fontId="0" fillId="0" borderId="0" xfId="0" applyProtection="1"/>
    <xf numFmtId="0" fontId="6" fillId="4" borderId="5" xfId="0" applyFont="1" applyFill="1" applyBorder="1" applyAlignment="1" applyProtection="1">
      <alignment horizontal="center" vertical="center" wrapText="1"/>
    </xf>
    <xf numFmtId="0" fontId="6" fillId="4" borderId="8" xfId="0" applyFont="1" applyFill="1" applyBorder="1" applyAlignment="1" applyProtection="1">
      <alignment horizontal="center" vertical="center"/>
    </xf>
    <xf numFmtId="0" fontId="6" fillId="4" borderId="9" xfId="0" applyFont="1" applyFill="1" applyBorder="1" applyAlignment="1" applyProtection="1">
      <alignment horizontal="center" vertical="center" wrapText="1"/>
    </xf>
    <xf numFmtId="0" fontId="6" fillId="4" borderId="10" xfId="0" applyFont="1" applyFill="1" applyBorder="1" applyAlignment="1" applyProtection="1">
      <alignment horizontal="center" vertical="center"/>
    </xf>
    <xf numFmtId="2" fontId="6" fillId="4" borderId="10" xfId="0" applyNumberFormat="1" applyFont="1" applyFill="1" applyBorder="1" applyAlignment="1" applyProtection="1">
      <alignment horizontal="center" vertical="center" wrapText="1"/>
    </xf>
    <xf numFmtId="2" fontId="6" fillId="4" borderId="10" xfId="0" applyNumberFormat="1" applyFont="1" applyFill="1" applyBorder="1" applyAlignment="1" applyProtection="1">
      <alignment horizontal="center" vertical="center"/>
    </xf>
    <xf numFmtId="2" fontId="6" fillId="4" borderId="11" xfId="0" applyNumberFormat="1" applyFont="1" applyFill="1" applyBorder="1" applyAlignment="1" applyProtection="1">
      <alignment horizontal="center" vertical="center" wrapText="1"/>
    </xf>
    <xf numFmtId="0" fontId="6" fillId="4" borderId="12" xfId="0" applyFont="1" applyFill="1" applyBorder="1" applyAlignment="1" applyProtection="1">
      <alignment horizontal="center" vertical="center" wrapText="1"/>
    </xf>
    <xf numFmtId="0" fontId="6" fillId="4" borderId="13" xfId="0" applyFont="1" applyFill="1" applyBorder="1" applyAlignment="1" applyProtection="1">
      <alignment horizontal="center" vertical="center"/>
    </xf>
    <xf numFmtId="0" fontId="6" fillId="4" borderId="14" xfId="0" applyFont="1" applyFill="1" applyBorder="1" applyAlignment="1" applyProtection="1">
      <alignment horizontal="center" vertical="center"/>
    </xf>
    <xf numFmtId="0" fontId="6" fillId="4" borderId="25" xfId="0" applyFont="1" applyFill="1" applyBorder="1" applyAlignment="1" applyProtection="1">
      <alignment horizontal="center" vertical="center" wrapText="1"/>
    </xf>
    <xf numFmtId="9" fontId="7" fillId="4" borderId="26" xfId="0" applyNumberFormat="1" applyFont="1" applyFill="1" applyBorder="1" applyAlignment="1" applyProtection="1">
      <alignment horizontal="center" vertical="center"/>
    </xf>
    <xf numFmtId="9" fontId="7" fillId="4" borderId="26" xfId="0" applyNumberFormat="1" applyFont="1" applyFill="1" applyBorder="1" applyAlignment="1" applyProtection="1">
      <alignment horizontal="center" wrapText="1"/>
    </xf>
    <xf numFmtId="9" fontId="7" fillId="4" borderId="27" xfId="0" applyNumberFormat="1" applyFont="1" applyFill="1" applyBorder="1" applyAlignment="1" applyProtection="1">
      <alignment horizontal="center" wrapText="1"/>
    </xf>
    <xf numFmtId="3" fontId="6" fillId="0" borderId="15" xfId="5" applyNumberFormat="1" applyFont="1" applyFill="1" applyBorder="1" applyAlignment="1" applyProtection="1">
      <alignment horizontal="center"/>
    </xf>
    <xf numFmtId="3" fontId="9" fillId="0" borderId="10" xfId="0" applyNumberFormat="1" applyFont="1" applyBorder="1" applyAlignment="1" applyProtection="1">
      <alignment horizontal="center"/>
    </xf>
    <xf numFmtId="3" fontId="9" fillId="0" borderId="11" xfId="0" applyNumberFormat="1" applyFont="1" applyBorder="1" applyAlignment="1" applyProtection="1">
      <alignment horizontal="center"/>
    </xf>
    <xf numFmtId="1" fontId="7" fillId="4" borderId="17" xfId="2" applyNumberFormat="1" applyFont="1" applyFill="1" applyBorder="1" applyAlignment="1" applyProtection="1">
      <alignment horizontal="center"/>
    </xf>
    <xf numFmtId="165" fontId="0" fillId="0" borderId="10" xfId="1" applyFont="1" applyBorder="1" applyProtection="1"/>
    <xf numFmtId="165" fontId="0" fillId="0" borderId="11" xfId="1" applyFont="1" applyBorder="1" applyProtection="1"/>
    <xf numFmtId="3" fontId="6" fillId="0" borderId="16" xfId="5" applyNumberFormat="1" applyFont="1" applyFill="1" applyBorder="1" applyAlignment="1" applyProtection="1">
      <alignment horizontal="center"/>
    </xf>
    <xf numFmtId="3" fontId="6" fillId="0" borderId="17" xfId="5" applyNumberFormat="1" applyFont="1" applyFill="1" applyBorder="1" applyAlignment="1" applyProtection="1">
      <alignment horizontal="center"/>
    </xf>
    <xf numFmtId="3" fontId="6" fillId="0" borderId="18" xfId="5" applyNumberFormat="1" applyFont="1" applyFill="1" applyBorder="1" applyAlignment="1" applyProtection="1">
      <alignment horizontal="center"/>
    </xf>
    <xf numFmtId="3" fontId="9" fillId="0" borderId="19" xfId="0" applyNumberFormat="1" applyFont="1" applyBorder="1" applyAlignment="1" applyProtection="1">
      <alignment horizontal="center"/>
    </xf>
    <xf numFmtId="3" fontId="9" fillId="0" borderId="20" xfId="0" applyNumberFormat="1" applyFont="1" applyBorder="1" applyAlignment="1" applyProtection="1">
      <alignment horizontal="center"/>
    </xf>
    <xf numFmtId="0" fontId="10" fillId="0" borderId="0" xfId="0" applyFont="1" applyProtection="1"/>
    <xf numFmtId="49" fontId="11" fillId="0" borderId="0" xfId="0" applyNumberFormat="1" applyFont="1" applyBorder="1" applyAlignment="1" applyProtection="1">
      <alignment horizontal="center"/>
    </xf>
    <xf numFmtId="0" fontId="0" fillId="0" borderId="26" xfId="0" applyBorder="1" applyProtection="1"/>
    <xf numFmtId="0" fontId="0" fillId="0" borderId="26" xfId="0" applyBorder="1" applyAlignment="1" applyProtection="1">
      <alignment vertical="center" wrapText="1"/>
    </xf>
    <xf numFmtId="0" fontId="0" fillId="0" borderId="10" xfId="0" applyBorder="1" applyProtection="1"/>
    <xf numFmtId="0" fontId="0" fillId="0" borderId="10" xfId="0" applyBorder="1" applyAlignment="1" applyProtection="1">
      <alignment vertical="center" wrapText="1"/>
    </xf>
    <xf numFmtId="9" fontId="2" fillId="3" borderId="11" xfId="4" applyNumberFormat="1" applyBorder="1" applyAlignment="1" applyProtection="1">
      <alignment vertical="center"/>
    </xf>
    <xf numFmtId="0" fontId="0" fillId="0" borderId="19" xfId="0" applyBorder="1" applyProtection="1"/>
    <xf numFmtId="169" fontId="2" fillId="3" borderId="20" xfId="4" applyNumberFormat="1" applyBorder="1" applyProtection="1"/>
    <xf numFmtId="0" fontId="0" fillId="0" borderId="19" xfId="0" applyBorder="1" applyAlignment="1" applyProtection="1">
      <alignment vertical="center" wrapText="1"/>
    </xf>
    <xf numFmtId="9" fontId="2" fillId="3" borderId="20" xfId="4" applyNumberFormat="1" applyBorder="1" applyAlignment="1" applyProtection="1">
      <alignment vertical="center"/>
    </xf>
    <xf numFmtId="169" fontId="2" fillId="3" borderId="27" xfId="4" applyNumberFormat="1" applyBorder="1" applyProtection="1"/>
    <xf numFmtId="165" fontId="2" fillId="3" borderId="27" xfId="4" applyNumberFormat="1" applyBorder="1" applyProtection="1"/>
    <xf numFmtId="9" fontId="2" fillId="3" borderId="11" xfId="4" applyNumberFormat="1" applyBorder="1" applyProtection="1"/>
    <xf numFmtId="167" fontId="2" fillId="3" borderId="20" xfId="4" applyNumberFormat="1" applyBorder="1" applyProtection="1"/>
    <xf numFmtId="165" fontId="2" fillId="3" borderId="20" xfId="4" applyNumberFormat="1" applyBorder="1" applyProtection="1"/>
    <xf numFmtId="1" fontId="7" fillId="4" borderId="18" xfId="2" applyNumberFormat="1" applyFont="1" applyFill="1" applyBorder="1" applyAlignment="1" applyProtection="1">
      <alignment horizontal="center"/>
    </xf>
    <xf numFmtId="165" fontId="0" fillId="0" borderId="19" xfId="1" applyFont="1" applyBorder="1" applyProtection="1"/>
    <xf numFmtId="165" fontId="0" fillId="0" borderId="20" xfId="1" applyFont="1" applyBorder="1" applyProtection="1"/>
    <xf numFmtId="169" fontId="1" fillId="2" borderId="27" xfId="3" applyNumberFormat="1" applyBorder="1" applyProtection="1">
      <protection locked="0"/>
    </xf>
    <xf numFmtId="169" fontId="1" fillId="2" borderId="11" xfId="3" applyNumberFormat="1" applyBorder="1" applyProtection="1">
      <protection locked="0"/>
    </xf>
    <xf numFmtId="170" fontId="1" fillId="2" borderId="27" xfId="3" applyNumberFormat="1" applyBorder="1" applyProtection="1">
      <protection locked="0"/>
    </xf>
    <xf numFmtId="171" fontId="1" fillId="2" borderId="11" xfId="3" applyNumberFormat="1" applyBorder="1" applyProtection="1">
      <protection locked="0"/>
    </xf>
    <xf numFmtId="0" fontId="1" fillId="2" borderId="11" xfId="3" applyBorder="1" applyAlignment="1" applyProtection="1">
      <alignment horizontal="center"/>
      <protection locked="0"/>
    </xf>
    <xf numFmtId="171" fontId="2" fillId="3" borderId="1" xfId="4" applyNumberFormat="1" applyProtection="1"/>
    <xf numFmtId="0" fontId="0" fillId="5" borderId="0" xfId="0" applyFill="1"/>
    <xf numFmtId="0" fontId="10" fillId="5" borderId="0" xfId="0" applyFont="1" applyFill="1"/>
    <xf numFmtId="0" fontId="10" fillId="5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0" fillId="0" borderId="0" xfId="0" applyFont="1"/>
    <xf numFmtId="0" fontId="6" fillId="4" borderId="5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/>
    </xf>
    <xf numFmtId="2" fontId="6" fillId="4" borderId="10" xfId="0" applyNumberFormat="1" applyFont="1" applyFill="1" applyBorder="1" applyAlignment="1">
      <alignment horizontal="center" vertical="center" wrapText="1"/>
    </xf>
    <xf numFmtId="2" fontId="6" fillId="4" borderId="10" xfId="0" applyNumberFormat="1" applyFont="1" applyFill="1" applyBorder="1" applyAlignment="1">
      <alignment horizontal="center" vertical="center"/>
    </xf>
    <xf numFmtId="2" fontId="6" fillId="4" borderId="11" xfId="0" applyNumberFormat="1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3" fontId="6" fillId="0" borderId="15" xfId="5" applyNumberFormat="1" applyFont="1" applyFill="1" applyBorder="1" applyAlignment="1">
      <alignment horizontal="center"/>
    </xf>
    <xf numFmtId="3" fontId="9" fillId="0" borderId="10" xfId="0" applyNumberFormat="1" applyFont="1" applyBorder="1" applyAlignment="1">
      <alignment horizontal="center"/>
    </xf>
    <xf numFmtId="3" fontId="9" fillId="0" borderId="11" xfId="0" applyNumberFormat="1" applyFont="1" applyBorder="1" applyAlignment="1">
      <alignment horizontal="center"/>
    </xf>
    <xf numFmtId="1" fontId="7" fillId="0" borderId="17" xfId="2" applyNumberFormat="1" applyFont="1" applyFill="1" applyBorder="1" applyAlignment="1">
      <alignment horizontal="center"/>
    </xf>
    <xf numFmtId="3" fontId="6" fillId="0" borderId="16" xfId="5" applyNumberFormat="1" applyFont="1" applyFill="1" applyBorder="1" applyAlignment="1">
      <alignment horizontal="center"/>
    </xf>
    <xf numFmtId="3" fontId="6" fillId="0" borderId="17" xfId="5" applyNumberFormat="1" applyFont="1" applyFill="1" applyBorder="1" applyAlignment="1">
      <alignment horizontal="center"/>
    </xf>
    <xf numFmtId="3" fontId="6" fillId="0" borderId="18" xfId="5" applyNumberFormat="1" applyFont="1" applyFill="1" applyBorder="1" applyAlignment="1">
      <alignment horizontal="center"/>
    </xf>
    <xf numFmtId="3" fontId="9" fillId="0" borderId="19" xfId="0" applyNumberFormat="1" applyFont="1" applyBorder="1" applyAlignment="1">
      <alignment horizontal="center"/>
    </xf>
    <xf numFmtId="3" fontId="9" fillId="0" borderId="20" xfId="0" applyNumberFormat="1" applyFont="1" applyBorder="1" applyAlignment="1">
      <alignment horizontal="center"/>
    </xf>
    <xf numFmtId="1" fontId="7" fillId="0" borderId="18" xfId="2" applyNumberFormat="1" applyFont="1" applyFill="1" applyBorder="1" applyAlignment="1">
      <alignment horizontal="center"/>
    </xf>
    <xf numFmtId="0" fontId="10" fillId="0" borderId="0" xfId="0" applyFont="1" applyFill="1"/>
    <xf numFmtId="3" fontId="6" fillId="0" borderId="0" xfId="5" applyNumberFormat="1" applyFont="1" applyFill="1" applyBorder="1" applyAlignment="1">
      <alignment horizontal="center"/>
    </xf>
    <xf numFmtId="3" fontId="9" fillId="0" borderId="0" xfId="0" applyNumberFormat="1" applyFont="1" applyBorder="1" applyAlignment="1">
      <alignment horizontal="center"/>
    </xf>
    <xf numFmtId="49" fontId="13" fillId="0" borderId="0" xfId="0" applyNumberFormat="1" applyFont="1" applyBorder="1" applyAlignment="1">
      <alignment horizontal="center"/>
    </xf>
    <xf numFmtId="3" fontId="9" fillId="0" borderId="13" xfId="0" applyNumberFormat="1" applyFont="1" applyBorder="1" applyAlignment="1">
      <alignment horizontal="center"/>
    </xf>
    <xf numFmtId="3" fontId="9" fillId="0" borderId="14" xfId="0" applyNumberFormat="1" applyFont="1" applyBorder="1" applyAlignment="1">
      <alignment horizontal="center"/>
    </xf>
    <xf numFmtId="0" fontId="10" fillId="0" borderId="0" xfId="0" applyFont="1" applyFill="1" applyAlignment="1">
      <alignment horizontal="center" vertical="center"/>
    </xf>
    <xf numFmtId="3" fontId="6" fillId="0" borderId="15" xfId="5" applyNumberFormat="1" applyFont="1" applyFill="1" applyBorder="1" applyAlignment="1">
      <alignment horizontal="center" vertical="center"/>
    </xf>
    <xf numFmtId="3" fontId="9" fillId="0" borderId="10" xfId="0" applyNumberFormat="1" applyFont="1" applyBorder="1" applyAlignment="1">
      <alignment horizontal="center" vertical="center"/>
    </xf>
    <xf numFmtId="3" fontId="9" fillId="0" borderId="1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" fillId="0" borderId="0" xfId="0" applyFont="1"/>
    <xf numFmtId="0" fontId="15" fillId="0" borderId="0" xfId="0" applyFont="1"/>
    <xf numFmtId="0" fontId="7" fillId="4" borderId="17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/>
    </xf>
    <xf numFmtId="3" fontId="3" fillId="0" borderId="11" xfId="0" applyNumberFormat="1" applyFont="1" applyFill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3" fontId="7" fillId="0" borderId="10" xfId="0" applyNumberFormat="1" applyFont="1" applyFill="1" applyBorder="1" applyAlignment="1">
      <alignment horizontal="center"/>
    </xf>
    <xf numFmtId="3" fontId="3" fillId="0" borderId="20" xfId="0" applyNumberFormat="1" applyFont="1" applyBorder="1" applyAlignment="1">
      <alignment horizontal="center"/>
    </xf>
    <xf numFmtId="3" fontId="3" fillId="0" borderId="20" xfId="0" applyNumberFormat="1" applyFont="1" applyFill="1" applyBorder="1" applyAlignment="1">
      <alignment horizontal="center"/>
    </xf>
    <xf numFmtId="3" fontId="7" fillId="0" borderId="19" xfId="0" applyNumberFormat="1" applyFont="1" applyFill="1" applyBorder="1" applyAlignment="1">
      <alignment horizontal="center"/>
    </xf>
    <xf numFmtId="49" fontId="13" fillId="0" borderId="0" xfId="0" applyNumberFormat="1" applyFont="1" applyBorder="1" applyAlignment="1">
      <alignment horizontal="right"/>
    </xf>
    <xf numFmtId="0" fontId="17" fillId="0" borderId="0" xfId="0" applyFont="1" applyFill="1" applyAlignment="1">
      <alignment horizontal="center"/>
    </xf>
    <xf numFmtId="2" fontId="17" fillId="0" borderId="0" xfId="0" applyNumberFormat="1" applyFont="1" applyFill="1" applyAlignment="1">
      <alignment horizontal="center"/>
    </xf>
    <xf numFmtId="0" fontId="9" fillId="4" borderId="17" xfId="0" applyFont="1" applyFill="1" applyBorder="1" applyAlignment="1">
      <alignment horizontal="center" wrapText="1"/>
    </xf>
    <xf numFmtId="1" fontId="6" fillId="4" borderId="10" xfId="0" applyNumberFormat="1" applyFont="1" applyFill="1" applyBorder="1" applyAlignment="1">
      <alignment horizontal="center" vertical="center"/>
    </xf>
    <xf numFmtId="1" fontId="6" fillId="4" borderId="11" xfId="0" applyNumberFormat="1" applyFont="1" applyFill="1" applyBorder="1" applyAlignment="1">
      <alignment horizontal="center" vertical="center"/>
    </xf>
    <xf numFmtId="2" fontId="6" fillId="4" borderId="11" xfId="0" applyNumberFormat="1" applyFont="1" applyFill="1" applyBorder="1" applyAlignment="1">
      <alignment horizontal="center" vertical="center"/>
    </xf>
    <xf numFmtId="168" fontId="3" fillId="0" borderId="11" xfId="0" applyNumberFormat="1" applyFont="1" applyBorder="1" applyAlignment="1">
      <alignment horizontal="center"/>
    </xf>
    <xf numFmtId="168" fontId="3" fillId="0" borderId="2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68" fontId="3" fillId="0" borderId="0" xfId="0" applyNumberFormat="1" applyFont="1" applyBorder="1" applyAlignment="1">
      <alignment horizontal="center"/>
    </xf>
    <xf numFmtId="0" fontId="6" fillId="4" borderId="17" xfId="0" applyFont="1" applyFill="1" applyBorder="1" applyAlignment="1">
      <alignment horizontal="center" vertical="center" wrapText="1"/>
    </xf>
    <xf numFmtId="2" fontId="6" fillId="4" borderId="10" xfId="0" applyNumberFormat="1" applyFont="1" applyFill="1" applyBorder="1" applyAlignment="1">
      <alignment horizontal="center" vertical="center" wrapText="1"/>
    </xf>
    <xf numFmtId="0" fontId="0" fillId="5" borderId="0" xfId="0" applyFill="1" applyAlignment="1"/>
    <xf numFmtId="0" fontId="0" fillId="5" borderId="0" xfId="0" applyFont="1" applyFill="1" applyAlignment="1"/>
    <xf numFmtId="3" fontId="0" fillId="0" borderId="10" xfId="0" applyNumberFormat="1" applyFont="1" applyFill="1" applyBorder="1" applyAlignment="1">
      <alignment horizontal="center"/>
    </xf>
    <xf numFmtId="3" fontId="0" fillId="0" borderId="19" xfId="0" applyNumberFormat="1" applyFont="1" applyFill="1" applyBorder="1" applyAlignment="1">
      <alignment horizontal="center"/>
    </xf>
    <xf numFmtId="1" fontId="7" fillId="0" borderId="0" xfId="2" applyNumberFormat="1" applyFon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168" fontId="3" fillId="5" borderId="0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3" fontId="7" fillId="4" borderId="17" xfId="0" applyNumberFormat="1" applyFont="1" applyFill="1" applyBorder="1" applyAlignment="1">
      <alignment horizontal="center" vertical="center" wrapText="1"/>
    </xf>
    <xf numFmtId="3" fontId="7" fillId="4" borderId="10" xfId="0" applyNumberFormat="1" applyFont="1" applyFill="1" applyBorder="1" applyAlignment="1">
      <alignment horizontal="center" vertical="center" wrapText="1"/>
    </xf>
    <xf numFmtId="3" fontId="9" fillId="5" borderId="0" xfId="5" applyNumberFormat="1" applyFont="1" applyFill="1" applyBorder="1" applyAlignment="1">
      <alignment horizontal="left"/>
    </xf>
    <xf numFmtId="3" fontId="7" fillId="4" borderId="11" xfId="0" applyNumberFormat="1" applyFont="1" applyFill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/>
    </xf>
    <xf numFmtId="3" fontId="9" fillId="5" borderId="0" xfId="5" applyNumberFormat="1" applyFont="1" applyFill="1" applyBorder="1" applyAlignment="1">
      <alignment horizontal="center"/>
    </xf>
    <xf numFmtId="0" fontId="0" fillId="0" borderId="28" xfId="0" applyBorder="1" applyAlignment="1" applyProtection="1">
      <alignment horizontal="center" vertical="center" wrapText="1"/>
    </xf>
    <xf numFmtId="0" fontId="0" fillId="0" borderId="29" xfId="0" applyBorder="1" applyAlignment="1" applyProtection="1">
      <alignment horizontal="center" vertical="center" wrapText="1"/>
    </xf>
    <xf numFmtId="0" fontId="0" fillId="0" borderId="25" xfId="0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 vertical="center" wrapText="1"/>
    </xf>
    <xf numFmtId="0" fontId="0" fillId="0" borderId="18" xfId="0" applyBorder="1" applyAlignment="1" applyProtection="1">
      <alignment horizontal="right"/>
    </xf>
    <xf numFmtId="0" fontId="0" fillId="0" borderId="19" xfId="0" applyBorder="1" applyAlignment="1" applyProtection="1">
      <alignment horizontal="right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12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21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21" xfId="0" applyFont="1" applyFill="1" applyBorder="1" applyAlignment="1" applyProtection="1">
      <alignment horizontal="center" vertical="center" wrapText="1"/>
    </xf>
    <xf numFmtId="0" fontId="5" fillId="0" borderId="22" xfId="0" applyFont="1" applyFill="1" applyBorder="1" applyAlignment="1" applyProtection="1">
      <alignment horizontal="center" vertical="center" wrapText="1"/>
    </xf>
    <xf numFmtId="0" fontId="5" fillId="0" borderId="23" xfId="0" applyFont="1" applyFill="1" applyBorder="1" applyAlignment="1" applyProtection="1">
      <alignment horizontal="center" vertical="center" wrapText="1"/>
    </xf>
    <xf numFmtId="0" fontId="5" fillId="0" borderId="24" xfId="0" applyFont="1" applyFill="1" applyBorder="1" applyAlignment="1" applyProtection="1">
      <alignment horizontal="center" vertical="center" wrapText="1"/>
    </xf>
    <xf numFmtId="0" fontId="0" fillId="0" borderId="18" xfId="0" applyBorder="1" applyAlignment="1" applyProtection="1">
      <alignment horizontal="center" vertical="center" wrapText="1"/>
    </xf>
    <xf numFmtId="168" fontId="16" fillId="0" borderId="25" xfId="0" applyNumberFormat="1" applyFont="1" applyFill="1" applyBorder="1" applyAlignment="1">
      <alignment horizontal="center"/>
    </xf>
    <xf numFmtId="168" fontId="16" fillId="0" borderId="26" xfId="0" applyNumberFormat="1" applyFont="1" applyFill="1" applyBorder="1" applyAlignment="1">
      <alignment horizontal="center"/>
    </xf>
    <xf numFmtId="168" fontId="16" fillId="0" borderId="27" xfId="0" applyNumberFormat="1" applyFont="1" applyFill="1" applyBorder="1" applyAlignment="1">
      <alignment horizontal="center"/>
    </xf>
    <xf numFmtId="10" fontId="7" fillId="4" borderId="15" xfId="0" applyNumberFormat="1" applyFont="1" applyFill="1" applyBorder="1" applyAlignment="1">
      <alignment horizontal="center"/>
    </xf>
    <xf numFmtId="10" fontId="7" fillId="4" borderId="32" xfId="0" applyNumberFormat="1" applyFont="1" applyFill="1" applyBorder="1" applyAlignment="1">
      <alignment horizontal="center"/>
    </xf>
    <xf numFmtId="10" fontId="7" fillId="4" borderId="17" xfId="0" applyNumberFormat="1" applyFont="1" applyFill="1" applyBorder="1" applyAlignment="1">
      <alignment horizontal="center"/>
    </xf>
    <xf numFmtId="10" fontId="7" fillId="4" borderId="10" xfId="0" applyNumberFormat="1" applyFont="1" applyFill="1" applyBorder="1" applyAlignment="1">
      <alignment horizontal="center"/>
    </xf>
    <xf numFmtId="10" fontId="7" fillId="4" borderId="11" xfId="0" applyNumberFormat="1" applyFont="1" applyFill="1" applyBorder="1" applyAlignment="1">
      <alignment horizontal="center"/>
    </xf>
    <xf numFmtId="0" fontId="3" fillId="5" borderId="0" xfId="0" applyFont="1" applyFill="1" applyAlignment="1">
      <alignment horizontal="center"/>
    </xf>
    <xf numFmtId="168" fontId="16" fillId="0" borderId="30" xfId="0" applyNumberFormat="1" applyFont="1" applyFill="1" applyBorder="1" applyAlignment="1">
      <alignment horizontal="center"/>
    </xf>
    <xf numFmtId="168" fontId="16" fillId="0" borderId="31" xfId="0" applyNumberFormat="1" applyFont="1" applyFill="1" applyBorder="1" applyAlignment="1">
      <alignment horizontal="center"/>
    </xf>
    <xf numFmtId="0" fontId="0" fillId="5" borderId="0" xfId="0" applyFont="1" applyFill="1" applyAlignment="1">
      <alignment horizontal="center"/>
    </xf>
    <xf numFmtId="10" fontId="12" fillId="4" borderId="17" xfId="0" applyNumberFormat="1" applyFont="1" applyFill="1" applyBorder="1" applyAlignment="1">
      <alignment horizontal="center"/>
    </xf>
    <xf numFmtId="10" fontId="12" fillId="4" borderId="10" xfId="0" applyNumberFormat="1" applyFont="1" applyFill="1" applyBorder="1" applyAlignment="1">
      <alignment horizontal="center"/>
    </xf>
    <xf numFmtId="10" fontId="12" fillId="4" borderId="11" xfId="0" applyNumberFormat="1" applyFont="1" applyFill="1" applyBorder="1" applyAlignment="1">
      <alignment horizontal="center"/>
    </xf>
    <xf numFmtId="0" fontId="4" fillId="0" borderId="25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2" fontId="6" fillId="4" borderId="10" xfId="0" applyNumberFormat="1" applyFont="1" applyFill="1" applyBorder="1" applyAlignment="1">
      <alignment horizontal="center" vertical="center" wrapText="1"/>
    </xf>
  </cellXfs>
  <cellStyles count="6">
    <cellStyle name="Calculation" xfId="4" builtinId="22"/>
    <cellStyle name="Currency [0]" xfId="1" builtinId="7"/>
    <cellStyle name="Input" xfId="3" builtinId="20"/>
    <cellStyle name="Normal" xfId="0" builtinId="0"/>
    <cellStyle name="Normal_Launatöflur_EFLING_STRV" xfId="5" xr:uid="{6F1FF9F6-0624-4AAD-B745-7494E5B01833}"/>
    <cellStyle name="Percent" xfId="2" builtinId="5"/>
  </cellStyles>
  <dxfs count="34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4" tint="0.59996337778862885"/>
        </patternFill>
      </fill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C00000"/>
      </font>
      <fill>
        <patternFill>
          <fgColor theme="5" tint="0.39991454817346722"/>
          <bgColor theme="4" tint="0.59996337778862885"/>
        </patternFill>
      </fill>
    </dxf>
    <dxf>
      <font>
        <b/>
        <i val="0"/>
        <color rgb="FFFF0000"/>
      </font>
      <fill>
        <patternFill>
          <bgColor theme="4" tint="0.59996337778862885"/>
        </patternFill>
      </fill>
    </dxf>
    <dxf>
      <font>
        <b/>
        <i val="0"/>
        <color rgb="FFFF0000"/>
      </font>
    </dxf>
    <dxf>
      <font>
        <b/>
        <i val="0"/>
        <color rgb="FFC00000"/>
      </font>
      <fill>
        <patternFill>
          <fgColor theme="5" tint="0.39991454817346722"/>
          <bgColor theme="4" tint="0.59996337778862885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&#205;\S&#205;-k&#246;nnun%20&#225;%20menntun%20og%20m&#246;gul.%20&#250;tf.%20&#225;%20launat.%20&#225;g.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unngögn"/>
      <sheetName val="M-hent"/>
      <sheetName val="Töflur"/>
      <sheetName val="Menntunarröðun"/>
      <sheetName val="M-pivot"/>
      <sheetName val="Launatafla-útf."/>
    </sheetNames>
    <sheetDataSet>
      <sheetData sheetId="0" refreshError="1"/>
      <sheetData sheetId="1" refreshError="1"/>
      <sheetData sheetId="2">
        <row r="3">
          <cell r="B3" t="str">
            <v>Enginn launaflokkur vegna viðbótarmenntunar</v>
          </cell>
          <cell r="C3">
            <v>0</v>
          </cell>
          <cell r="D3">
            <v>0</v>
          </cell>
        </row>
        <row r="4">
          <cell r="B4" t="str">
            <v>Er með 60 ECTS einingar sem gefa mér 1 launaflokk</v>
          </cell>
          <cell r="C4">
            <v>1</v>
          </cell>
          <cell r="D4">
            <v>2.8000000000000025E-2</v>
          </cell>
        </row>
        <row r="5">
          <cell r="B5" t="str">
            <v>Er með doktorspróf sem gefur mér 6 launaflokka</v>
          </cell>
          <cell r="C5">
            <v>6</v>
          </cell>
          <cell r="D5">
            <v>0.18020836358409831</v>
          </cell>
        </row>
        <row r="6">
          <cell r="B6" t="str">
            <v>Er með meistarapróf á háskólastigi sem gefur mér 2 launaflokka</v>
          </cell>
          <cell r="C6">
            <v>2</v>
          </cell>
          <cell r="D6">
            <v>5.6783999999999946E-2</v>
          </cell>
        </row>
        <row r="7">
          <cell r="B7" t="str">
            <v>Er með viðbótarmenntun á háskólastigi sem gefur mér 1 launaflokk umfram meistarapróf, samtals 3 launaflokkar vegna viðbótarmenntunar</v>
          </cell>
          <cell r="C7">
            <v>3</v>
          </cell>
          <cell r="D7">
            <v>8.6373951999999976E-2</v>
          </cell>
        </row>
        <row r="10">
          <cell r="B10" t="str">
            <v>120 einingar</v>
          </cell>
          <cell r="C10">
            <v>120</v>
          </cell>
          <cell r="D10">
            <v>0.08</v>
          </cell>
        </row>
        <row r="11">
          <cell r="B11" t="str">
            <v>150 einingar</v>
          </cell>
          <cell r="C11">
            <v>150</v>
          </cell>
          <cell r="D11">
            <v>0.1</v>
          </cell>
        </row>
        <row r="12">
          <cell r="B12" t="str">
            <v>180 einingar</v>
          </cell>
          <cell r="C12">
            <v>180</v>
          </cell>
          <cell r="D12">
            <v>0.12</v>
          </cell>
        </row>
        <row r="13">
          <cell r="B13" t="str">
            <v>210 einingar</v>
          </cell>
          <cell r="C13">
            <v>210</v>
          </cell>
          <cell r="D13">
            <v>0.14000000000000001</v>
          </cell>
        </row>
        <row r="14">
          <cell r="B14" t="str">
            <v>240 einingar</v>
          </cell>
          <cell r="C14">
            <v>240</v>
          </cell>
          <cell r="D14">
            <v>0.16</v>
          </cell>
        </row>
        <row r="15">
          <cell r="B15" t="str">
            <v>30 einingar</v>
          </cell>
          <cell r="C15">
            <v>30</v>
          </cell>
          <cell r="D15">
            <v>0.02</v>
          </cell>
        </row>
        <row r="16">
          <cell r="B16" t="str">
            <v>60 einingar</v>
          </cell>
          <cell r="C16">
            <v>60</v>
          </cell>
          <cell r="D16">
            <v>0.04</v>
          </cell>
        </row>
        <row r="17">
          <cell r="B17" t="str">
            <v>90 einingar</v>
          </cell>
          <cell r="C17">
            <v>90</v>
          </cell>
          <cell r="D17">
            <v>0.06</v>
          </cell>
        </row>
        <row r="18">
          <cell r="B18">
            <v>0</v>
          </cell>
          <cell r="C18">
            <v>0</v>
          </cell>
          <cell r="D18">
            <v>0</v>
          </cell>
        </row>
      </sheetData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3442A-26B9-46CB-BC65-2D7BFA1E4B29}">
  <sheetPr>
    <tabColor theme="4" tint="-0.499984740745262"/>
  </sheetPr>
  <dimension ref="A1:V196"/>
  <sheetViews>
    <sheetView workbookViewId="0">
      <selection activeCell="B4" sqref="B4:M5"/>
    </sheetView>
  </sheetViews>
  <sheetFormatPr defaultRowHeight="12.75" x14ac:dyDescent="0.2"/>
  <cols>
    <col min="1" max="1" width="5.7109375" customWidth="1"/>
    <col min="14" max="14" width="5.7109375" customWidth="1"/>
  </cols>
  <sheetData>
    <row r="1" spans="2:22" ht="14.25" x14ac:dyDescent="0.2">
      <c r="B1" s="71" t="s">
        <v>102</v>
      </c>
      <c r="C1" s="71"/>
      <c r="D1" s="72"/>
      <c r="E1" s="71"/>
      <c r="F1" s="71"/>
      <c r="G1" s="71"/>
      <c r="H1" s="71"/>
      <c r="I1" s="71"/>
      <c r="J1" s="71"/>
      <c r="K1" s="71"/>
      <c r="L1" s="71"/>
      <c r="M1" s="71"/>
      <c r="N1" s="71"/>
      <c r="O1" s="73"/>
    </row>
    <row r="2" spans="2:22" ht="14.25" x14ac:dyDescent="0.2">
      <c r="B2" s="71" t="s">
        <v>101</v>
      </c>
      <c r="C2" s="71"/>
      <c r="D2" s="72"/>
      <c r="E2" s="71"/>
      <c r="F2" s="71"/>
      <c r="G2" s="71"/>
      <c r="H2" s="71"/>
      <c r="I2" s="71"/>
      <c r="J2" s="71"/>
      <c r="K2" s="71"/>
      <c r="L2" s="71"/>
      <c r="M2" s="71"/>
      <c r="N2" s="71"/>
      <c r="O2" s="73"/>
    </row>
    <row r="3" spans="2:22" ht="15" thickBot="1" x14ac:dyDescent="0.25">
      <c r="O3" s="74"/>
      <c r="P3" s="75"/>
      <c r="Q3" s="75"/>
      <c r="R3" s="75"/>
      <c r="S3" s="75"/>
      <c r="T3" s="75"/>
      <c r="U3" s="75"/>
    </row>
    <row r="4" spans="2:22" ht="18" x14ac:dyDescent="0.2">
      <c r="B4" s="139" t="s">
        <v>99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1"/>
      <c r="O4" s="139" t="s">
        <v>58</v>
      </c>
      <c r="P4" s="140"/>
      <c r="Q4" s="140"/>
      <c r="R4" s="140"/>
      <c r="S4" s="140"/>
      <c r="T4" s="140"/>
      <c r="U4" s="141"/>
    </row>
    <row r="5" spans="2:22" ht="15.75" x14ac:dyDescent="0.2">
      <c r="B5" s="142" t="s">
        <v>103</v>
      </c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4"/>
      <c r="O5" s="142" t="s">
        <v>59</v>
      </c>
      <c r="P5" s="143"/>
      <c r="Q5" s="143"/>
      <c r="R5" s="143"/>
      <c r="S5" s="143"/>
      <c r="T5" s="143"/>
      <c r="U5" s="144"/>
    </row>
    <row r="6" spans="2:22" ht="25.5" x14ac:dyDescent="0.2">
      <c r="B6" s="76" t="s">
        <v>1</v>
      </c>
      <c r="C6" s="77" t="s">
        <v>2</v>
      </c>
      <c r="D6" s="77" t="s">
        <v>3</v>
      </c>
      <c r="E6" s="77" t="s">
        <v>4</v>
      </c>
      <c r="F6" s="77" t="s">
        <v>5</v>
      </c>
      <c r="G6" s="77" t="s">
        <v>6</v>
      </c>
      <c r="H6" s="77" t="s">
        <v>7</v>
      </c>
      <c r="I6" s="77" t="s">
        <v>8</v>
      </c>
      <c r="J6" s="77" t="s">
        <v>9</v>
      </c>
      <c r="K6" s="77" t="s">
        <v>10</v>
      </c>
      <c r="L6" s="77" t="s">
        <v>11</v>
      </c>
      <c r="M6" s="78" t="s">
        <v>12</v>
      </c>
      <c r="O6" s="145" t="s">
        <v>60</v>
      </c>
      <c r="P6" s="146" t="s">
        <v>61</v>
      </c>
      <c r="Q6" s="146" t="s">
        <v>62</v>
      </c>
      <c r="R6" s="146" t="s">
        <v>63</v>
      </c>
      <c r="S6" s="146" t="s">
        <v>64</v>
      </c>
      <c r="T6" s="146" t="s">
        <v>65</v>
      </c>
      <c r="U6" s="148" t="s">
        <v>66</v>
      </c>
    </row>
    <row r="7" spans="2:22" ht="25.5" x14ac:dyDescent="0.2">
      <c r="B7" s="76" t="s">
        <v>13</v>
      </c>
      <c r="C7" s="79" t="s">
        <v>14</v>
      </c>
      <c r="D7" s="80" t="s">
        <v>15</v>
      </c>
      <c r="E7" s="80" t="s">
        <v>16</v>
      </c>
      <c r="F7" s="80" t="s">
        <v>17</v>
      </c>
      <c r="G7" s="81" t="s">
        <v>18</v>
      </c>
      <c r="H7" s="81" t="s">
        <v>19</v>
      </c>
      <c r="I7" s="81" t="s">
        <v>20</v>
      </c>
      <c r="J7" s="81" t="s">
        <v>21</v>
      </c>
      <c r="K7" s="81" t="s">
        <v>22</v>
      </c>
      <c r="L7" s="81" t="s">
        <v>23</v>
      </c>
      <c r="M7" s="82" t="s">
        <v>24</v>
      </c>
      <c r="O7" s="145"/>
      <c r="P7" s="146"/>
      <c r="Q7" s="146"/>
      <c r="R7" s="146"/>
      <c r="S7" s="146"/>
      <c r="T7" s="146"/>
      <c r="U7" s="148"/>
    </row>
    <row r="8" spans="2:22" x14ac:dyDescent="0.2">
      <c r="B8" s="83" t="s">
        <v>25</v>
      </c>
      <c r="C8" s="84">
        <v>1</v>
      </c>
      <c r="D8" s="84">
        <v>2</v>
      </c>
      <c r="E8" s="84">
        <v>3</v>
      </c>
      <c r="F8" s="84">
        <v>4</v>
      </c>
      <c r="G8" s="84">
        <v>5</v>
      </c>
      <c r="H8" s="84">
        <v>6</v>
      </c>
      <c r="I8" s="84">
        <v>7</v>
      </c>
      <c r="J8" s="84">
        <v>8</v>
      </c>
      <c r="K8" s="84">
        <v>9</v>
      </c>
      <c r="L8" s="84">
        <v>10</v>
      </c>
      <c r="M8" s="85">
        <v>11</v>
      </c>
      <c r="O8" s="145"/>
      <c r="P8" s="146"/>
      <c r="Q8" s="146"/>
      <c r="R8" s="146"/>
      <c r="S8" s="146"/>
      <c r="T8" s="146"/>
      <c r="U8" s="148"/>
      <c r="V8" s="1"/>
    </row>
    <row r="9" spans="2:22" x14ac:dyDescent="0.2">
      <c r="B9" s="86">
        <v>458</v>
      </c>
      <c r="C9" s="87">
        <v>472065</v>
      </c>
      <c r="D9" s="87">
        <f>+ROUND(C9*1.028,0)</f>
        <v>485283</v>
      </c>
      <c r="E9" s="87">
        <f t="shared" ref="E9:M9" si="0">+ROUND(D9*1.028,0)</f>
        <v>498871</v>
      </c>
      <c r="F9" s="87">
        <f t="shared" si="0"/>
        <v>512839</v>
      </c>
      <c r="G9" s="87">
        <f t="shared" si="0"/>
        <v>527198</v>
      </c>
      <c r="H9" s="87">
        <f t="shared" si="0"/>
        <v>541960</v>
      </c>
      <c r="I9" s="87">
        <f t="shared" si="0"/>
        <v>557135</v>
      </c>
      <c r="J9" s="87">
        <f t="shared" si="0"/>
        <v>572735</v>
      </c>
      <c r="K9" s="87">
        <f t="shared" si="0"/>
        <v>588772</v>
      </c>
      <c r="L9" s="87">
        <f t="shared" si="0"/>
        <v>605258</v>
      </c>
      <c r="M9" s="88">
        <f t="shared" si="0"/>
        <v>622205</v>
      </c>
      <c r="O9" s="89">
        <v>458</v>
      </c>
      <c r="P9" s="87">
        <v>472065</v>
      </c>
      <c r="Q9" s="87">
        <v>481506</v>
      </c>
      <c r="R9" s="87">
        <v>490948</v>
      </c>
      <c r="S9" s="87">
        <v>500389</v>
      </c>
      <c r="T9" s="87">
        <v>509830</v>
      </c>
      <c r="U9" s="88">
        <v>519272</v>
      </c>
    </row>
    <row r="10" spans="2:22" x14ac:dyDescent="0.2">
      <c r="B10" s="86">
        <v>459</v>
      </c>
      <c r="C10" s="87">
        <f>+ROUND(C9*1.028,0)</f>
        <v>485283</v>
      </c>
      <c r="D10" s="87">
        <f t="shared" ref="D10:M35" si="1">+ROUND(C10*1.028,0)</f>
        <v>498871</v>
      </c>
      <c r="E10" s="87">
        <f t="shared" si="1"/>
        <v>512839</v>
      </c>
      <c r="F10" s="87">
        <f t="shared" si="1"/>
        <v>527198</v>
      </c>
      <c r="G10" s="87">
        <f t="shared" si="1"/>
        <v>541960</v>
      </c>
      <c r="H10" s="87">
        <f t="shared" si="1"/>
        <v>557135</v>
      </c>
      <c r="I10" s="87">
        <f t="shared" si="1"/>
        <v>572735</v>
      </c>
      <c r="J10" s="87">
        <f t="shared" si="1"/>
        <v>588772</v>
      </c>
      <c r="K10" s="87">
        <f t="shared" si="1"/>
        <v>605258</v>
      </c>
      <c r="L10" s="87">
        <f t="shared" si="1"/>
        <v>622205</v>
      </c>
      <c r="M10" s="88">
        <f t="shared" si="1"/>
        <v>639627</v>
      </c>
      <c r="O10" s="89">
        <f>+O9+1</f>
        <v>459</v>
      </c>
      <c r="P10" s="87">
        <v>485283</v>
      </c>
      <c r="Q10" s="87">
        <v>494989</v>
      </c>
      <c r="R10" s="87">
        <v>504694</v>
      </c>
      <c r="S10" s="87">
        <v>514400</v>
      </c>
      <c r="T10" s="87">
        <v>524106</v>
      </c>
      <c r="U10" s="88">
        <v>533811</v>
      </c>
    </row>
    <row r="11" spans="2:22" x14ac:dyDescent="0.2">
      <c r="B11" s="86">
        <v>460</v>
      </c>
      <c r="C11" s="87">
        <f t="shared" ref="C11:C36" si="2">+ROUND(C10*1.028,0)</f>
        <v>498871</v>
      </c>
      <c r="D11" s="87">
        <f t="shared" si="1"/>
        <v>512839</v>
      </c>
      <c r="E11" s="87">
        <f t="shared" si="1"/>
        <v>527198</v>
      </c>
      <c r="F11" s="87">
        <f t="shared" si="1"/>
        <v>541960</v>
      </c>
      <c r="G11" s="87">
        <f t="shared" si="1"/>
        <v>557135</v>
      </c>
      <c r="H11" s="87">
        <f t="shared" si="1"/>
        <v>572735</v>
      </c>
      <c r="I11" s="87">
        <f t="shared" si="1"/>
        <v>588772</v>
      </c>
      <c r="J11" s="87">
        <f t="shared" si="1"/>
        <v>605258</v>
      </c>
      <c r="K11" s="87">
        <f t="shared" si="1"/>
        <v>622205</v>
      </c>
      <c r="L11" s="87">
        <f t="shared" si="1"/>
        <v>639627</v>
      </c>
      <c r="M11" s="88">
        <f t="shared" si="1"/>
        <v>657537</v>
      </c>
      <c r="O11" s="89">
        <f t="shared" ref="O11:O46" si="3">+O10+1</f>
        <v>460</v>
      </c>
      <c r="P11" s="87">
        <v>498871</v>
      </c>
      <c r="Q11" s="87">
        <v>508848</v>
      </c>
      <c r="R11" s="87">
        <v>518826</v>
      </c>
      <c r="S11" s="87">
        <v>528803</v>
      </c>
      <c r="T11" s="87">
        <v>538781</v>
      </c>
      <c r="U11" s="88">
        <v>548758</v>
      </c>
    </row>
    <row r="12" spans="2:22" x14ac:dyDescent="0.2">
      <c r="B12" s="86">
        <v>461</v>
      </c>
      <c r="C12" s="87">
        <f t="shared" si="2"/>
        <v>512839</v>
      </c>
      <c r="D12" s="87">
        <f t="shared" si="1"/>
        <v>527198</v>
      </c>
      <c r="E12" s="87">
        <f t="shared" si="1"/>
        <v>541960</v>
      </c>
      <c r="F12" s="87">
        <f t="shared" si="1"/>
        <v>557135</v>
      </c>
      <c r="G12" s="87">
        <f t="shared" si="1"/>
        <v>572735</v>
      </c>
      <c r="H12" s="87">
        <f t="shared" si="1"/>
        <v>588772</v>
      </c>
      <c r="I12" s="87">
        <f t="shared" si="1"/>
        <v>605258</v>
      </c>
      <c r="J12" s="87">
        <f t="shared" si="1"/>
        <v>622205</v>
      </c>
      <c r="K12" s="87">
        <f t="shared" si="1"/>
        <v>639627</v>
      </c>
      <c r="L12" s="87">
        <f t="shared" si="1"/>
        <v>657537</v>
      </c>
      <c r="M12" s="88">
        <f t="shared" si="1"/>
        <v>675948</v>
      </c>
      <c r="O12" s="89">
        <f t="shared" si="3"/>
        <v>461</v>
      </c>
      <c r="P12" s="87">
        <v>512839</v>
      </c>
      <c r="Q12" s="87">
        <v>523096</v>
      </c>
      <c r="R12" s="87">
        <v>533353</v>
      </c>
      <c r="S12" s="87">
        <v>543609</v>
      </c>
      <c r="T12" s="87">
        <v>553866</v>
      </c>
      <c r="U12" s="88">
        <v>564123</v>
      </c>
    </row>
    <row r="13" spans="2:22" x14ac:dyDescent="0.2">
      <c r="B13" s="86">
        <v>462</v>
      </c>
      <c r="C13" s="87">
        <f t="shared" si="2"/>
        <v>527198</v>
      </c>
      <c r="D13" s="87">
        <f t="shared" si="1"/>
        <v>541960</v>
      </c>
      <c r="E13" s="87">
        <f t="shared" si="1"/>
        <v>557135</v>
      </c>
      <c r="F13" s="87">
        <f t="shared" si="1"/>
        <v>572735</v>
      </c>
      <c r="G13" s="87">
        <f t="shared" si="1"/>
        <v>588772</v>
      </c>
      <c r="H13" s="87">
        <f t="shared" si="1"/>
        <v>605258</v>
      </c>
      <c r="I13" s="87">
        <f t="shared" si="1"/>
        <v>622205</v>
      </c>
      <c r="J13" s="87">
        <f t="shared" si="1"/>
        <v>639627</v>
      </c>
      <c r="K13" s="87">
        <f t="shared" si="1"/>
        <v>657537</v>
      </c>
      <c r="L13" s="87">
        <f t="shared" si="1"/>
        <v>675948</v>
      </c>
      <c r="M13" s="88">
        <f t="shared" si="1"/>
        <v>694875</v>
      </c>
      <c r="O13" s="89">
        <f t="shared" si="3"/>
        <v>462</v>
      </c>
      <c r="P13" s="87">
        <v>527198</v>
      </c>
      <c r="Q13" s="87">
        <v>537742</v>
      </c>
      <c r="R13" s="87">
        <v>548286</v>
      </c>
      <c r="S13" s="87">
        <v>558830</v>
      </c>
      <c r="T13" s="87">
        <v>569374</v>
      </c>
      <c r="U13" s="88">
        <v>579918</v>
      </c>
    </row>
    <row r="14" spans="2:22" x14ac:dyDescent="0.2">
      <c r="B14" s="86">
        <v>463</v>
      </c>
      <c r="C14" s="87">
        <f t="shared" si="2"/>
        <v>541960</v>
      </c>
      <c r="D14" s="87">
        <f t="shared" si="1"/>
        <v>557135</v>
      </c>
      <c r="E14" s="87">
        <f t="shared" si="1"/>
        <v>572735</v>
      </c>
      <c r="F14" s="87">
        <f t="shared" si="1"/>
        <v>588772</v>
      </c>
      <c r="G14" s="87">
        <f t="shared" si="1"/>
        <v>605258</v>
      </c>
      <c r="H14" s="87">
        <f t="shared" si="1"/>
        <v>622205</v>
      </c>
      <c r="I14" s="87">
        <f t="shared" si="1"/>
        <v>639627</v>
      </c>
      <c r="J14" s="87">
        <f t="shared" si="1"/>
        <v>657537</v>
      </c>
      <c r="K14" s="87">
        <f t="shared" si="1"/>
        <v>675948</v>
      </c>
      <c r="L14" s="87">
        <f t="shared" si="1"/>
        <v>694875</v>
      </c>
      <c r="M14" s="88">
        <f t="shared" si="1"/>
        <v>714332</v>
      </c>
      <c r="O14" s="89">
        <f t="shared" si="3"/>
        <v>463</v>
      </c>
      <c r="P14" s="87">
        <v>541960</v>
      </c>
      <c r="Q14" s="87">
        <v>552799</v>
      </c>
      <c r="R14" s="87">
        <v>563638</v>
      </c>
      <c r="S14" s="87">
        <v>574478</v>
      </c>
      <c r="T14" s="87">
        <v>585317</v>
      </c>
      <c r="U14" s="88">
        <v>596156</v>
      </c>
    </row>
    <row r="15" spans="2:22" x14ac:dyDescent="0.2">
      <c r="B15" s="86">
        <v>464</v>
      </c>
      <c r="C15" s="87">
        <f t="shared" si="2"/>
        <v>557135</v>
      </c>
      <c r="D15" s="87">
        <f t="shared" si="1"/>
        <v>572735</v>
      </c>
      <c r="E15" s="87">
        <f t="shared" si="1"/>
        <v>588772</v>
      </c>
      <c r="F15" s="87">
        <f t="shared" si="1"/>
        <v>605258</v>
      </c>
      <c r="G15" s="87">
        <f t="shared" si="1"/>
        <v>622205</v>
      </c>
      <c r="H15" s="87">
        <f t="shared" si="1"/>
        <v>639627</v>
      </c>
      <c r="I15" s="87">
        <f t="shared" si="1"/>
        <v>657537</v>
      </c>
      <c r="J15" s="87">
        <f t="shared" si="1"/>
        <v>675948</v>
      </c>
      <c r="K15" s="87">
        <f t="shared" si="1"/>
        <v>694875</v>
      </c>
      <c r="L15" s="87">
        <f t="shared" si="1"/>
        <v>714332</v>
      </c>
      <c r="M15" s="88">
        <f t="shared" si="1"/>
        <v>734333</v>
      </c>
      <c r="O15" s="89">
        <f t="shared" si="3"/>
        <v>464</v>
      </c>
      <c r="P15" s="87">
        <v>557135</v>
      </c>
      <c r="Q15" s="87">
        <v>568278</v>
      </c>
      <c r="R15" s="87">
        <v>579420</v>
      </c>
      <c r="S15" s="87">
        <v>590563</v>
      </c>
      <c r="T15" s="87">
        <v>601706</v>
      </c>
      <c r="U15" s="88">
        <v>612849</v>
      </c>
    </row>
    <row r="16" spans="2:22" x14ac:dyDescent="0.2">
      <c r="B16" s="86">
        <v>465</v>
      </c>
      <c r="C16" s="87">
        <f t="shared" si="2"/>
        <v>572735</v>
      </c>
      <c r="D16" s="87">
        <f t="shared" si="1"/>
        <v>588772</v>
      </c>
      <c r="E16" s="87">
        <f t="shared" si="1"/>
        <v>605258</v>
      </c>
      <c r="F16" s="87">
        <f t="shared" si="1"/>
        <v>622205</v>
      </c>
      <c r="G16" s="87">
        <f t="shared" si="1"/>
        <v>639627</v>
      </c>
      <c r="H16" s="87">
        <f t="shared" si="1"/>
        <v>657537</v>
      </c>
      <c r="I16" s="87">
        <f t="shared" si="1"/>
        <v>675948</v>
      </c>
      <c r="J16" s="87">
        <f t="shared" si="1"/>
        <v>694875</v>
      </c>
      <c r="K16" s="87">
        <f t="shared" si="1"/>
        <v>714332</v>
      </c>
      <c r="L16" s="87">
        <f t="shared" si="1"/>
        <v>734333</v>
      </c>
      <c r="M16" s="88">
        <f t="shared" si="1"/>
        <v>754894</v>
      </c>
      <c r="O16" s="89">
        <f t="shared" si="3"/>
        <v>465</v>
      </c>
      <c r="P16" s="87">
        <v>572735</v>
      </c>
      <c r="Q16" s="87">
        <v>584190</v>
      </c>
      <c r="R16" s="87">
        <v>595644</v>
      </c>
      <c r="S16" s="87">
        <v>607099</v>
      </c>
      <c r="T16" s="87">
        <v>618554</v>
      </c>
      <c r="U16" s="88">
        <v>630009</v>
      </c>
    </row>
    <row r="17" spans="2:21" x14ac:dyDescent="0.2">
      <c r="B17" s="86">
        <v>466</v>
      </c>
      <c r="C17" s="87">
        <f t="shared" si="2"/>
        <v>588772</v>
      </c>
      <c r="D17" s="87">
        <f t="shared" si="1"/>
        <v>605258</v>
      </c>
      <c r="E17" s="87">
        <f t="shared" si="1"/>
        <v>622205</v>
      </c>
      <c r="F17" s="87">
        <f t="shared" si="1"/>
        <v>639627</v>
      </c>
      <c r="G17" s="87">
        <f t="shared" si="1"/>
        <v>657537</v>
      </c>
      <c r="H17" s="87">
        <f t="shared" si="1"/>
        <v>675948</v>
      </c>
      <c r="I17" s="87">
        <f t="shared" si="1"/>
        <v>694875</v>
      </c>
      <c r="J17" s="87">
        <f t="shared" si="1"/>
        <v>714332</v>
      </c>
      <c r="K17" s="87">
        <f t="shared" si="1"/>
        <v>734333</v>
      </c>
      <c r="L17" s="87">
        <f t="shared" si="1"/>
        <v>754894</v>
      </c>
      <c r="M17" s="88">
        <f t="shared" si="1"/>
        <v>776031</v>
      </c>
      <c r="O17" s="89">
        <f t="shared" si="3"/>
        <v>466</v>
      </c>
      <c r="P17" s="87">
        <v>588772</v>
      </c>
      <c r="Q17" s="87">
        <v>600547</v>
      </c>
      <c r="R17" s="87">
        <v>612323</v>
      </c>
      <c r="S17" s="87">
        <v>624098</v>
      </c>
      <c r="T17" s="87">
        <v>635874</v>
      </c>
      <c r="U17" s="88">
        <v>647649</v>
      </c>
    </row>
    <row r="18" spans="2:21" x14ac:dyDescent="0.2">
      <c r="B18" s="86">
        <v>467</v>
      </c>
      <c r="C18" s="87">
        <f t="shared" si="2"/>
        <v>605258</v>
      </c>
      <c r="D18" s="87">
        <f t="shared" si="1"/>
        <v>622205</v>
      </c>
      <c r="E18" s="87">
        <f t="shared" si="1"/>
        <v>639627</v>
      </c>
      <c r="F18" s="87">
        <f t="shared" si="1"/>
        <v>657537</v>
      </c>
      <c r="G18" s="87">
        <f t="shared" si="1"/>
        <v>675948</v>
      </c>
      <c r="H18" s="87">
        <f t="shared" si="1"/>
        <v>694875</v>
      </c>
      <c r="I18" s="87">
        <f t="shared" si="1"/>
        <v>714332</v>
      </c>
      <c r="J18" s="87">
        <f t="shared" si="1"/>
        <v>734333</v>
      </c>
      <c r="K18" s="87">
        <f t="shared" si="1"/>
        <v>754894</v>
      </c>
      <c r="L18" s="87">
        <f t="shared" si="1"/>
        <v>776031</v>
      </c>
      <c r="M18" s="88">
        <f t="shared" si="1"/>
        <v>797760</v>
      </c>
      <c r="O18" s="89">
        <f t="shared" si="3"/>
        <v>467</v>
      </c>
      <c r="P18" s="87">
        <v>605258</v>
      </c>
      <c r="Q18" s="87">
        <v>617363</v>
      </c>
      <c r="R18" s="87">
        <v>629468</v>
      </c>
      <c r="S18" s="87">
        <v>641573</v>
      </c>
      <c r="T18" s="87">
        <v>653679</v>
      </c>
      <c r="U18" s="88">
        <v>665784</v>
      </c>
    </row>
    <row r="19" spans="2:21" x14ac:dyDescent="0.2">
      <c r="B19" s="86">
        <v>468</v>
      </c>
      <c r="C19" s="87">
        <f t="shared" si="2"/>
        <v>622205</v>
      </c>
      <c r="D19" s="87">
        <f t="shared" si="1"/>
        <v>639627</v>
      </c>
      <c r="E19" s="87">
        <f t="shared" si="1"/>
        <v>657537</v>
      </c>
      <c r="F19" s="87">
        <f t="shared" si="1"/>
        <v>675948</v>
      </c>
      <c r="G19" s="87">
        <f t="shared" si="1"/>
        <v>694875</v>
      </c>
      <c r="H19" s="87">
        <f t="shared" si="1"/>
        <v>714332</v>
      </c>
      <c r="I19" s="87">
        <f t="shared" si="1"/>
        <v>734333</v>
      </c>
      <c r="J19" s="87">
        <f t="shared" si="1"/>
        <v>754894</v>
      </c>
      <c r="K19" s="87">
        <f t="shared" si="1"/>
        <v>776031</v>
      </c>
      <c r="L19" s="87">
        <f t="shared" si="1"/>
        <v>797760</v>
      </c>
      <c r="M19" s="88">
        <f t="shared" si="1"/>
        <v>820097</v>
      </c>
      <c r="O19" s="89">
        <f t="shared" si="3"/>
        <v>468</v>
      </c>
      <c r="P19" s="87">
        <v>622205</v>
      </c>
      <c r="Q19" s="87">
        <v>634649</v>
      </c>
      <c r="R19" s="87">
        <v>647093</v>
      </c>
      <c r="S19" s="87">
        <v>659537</v>
      </c>
      <c r="T19" s="87">
        <v>671981</v>
      </c>
      <c r="U19" s="88">
        <v>684426</v>
      </c>
    </row>
    <row r="20" spans="2:21" x14ac:dyDescent="0.2">
      <c r="B20" s="86">
        <v>469</v>
      </c>
      <c r="C20" s="87">
        <f t="shared" si="2"/>
        <v>639627</v>
      </c>
      <c r="D20" s="87">
        <f t="shared" si="1"/>
        <v>657537</v>
      </c>
      <c r="E20" s="87">
        <f t="shared" si="1"/>
        <v>675948</v>
      </c>
      <c r="F20" s="87">
        <f t="shared" si="1"/>
        <v>694875</v>
      </c>
      <c r="G20" s="87">
        <f t="shared" si="1"/>
        <v>714332</v>
      </c>
      <c r="H20" s="87">
        <f t="shared" si="1"/>
        <v>734333</v>
      </c>
      <c r="I20" s="87">
        <f t="shared" si="1"/>
        <v>754894</v>
      </c>
      <c r="J20" s="87">
        <f t="shared" si="1"/>
        <v>776031</v>
      </c>
      <c r="K20" s="87">
        <f t="shared" si="1"/>
        <v>797760</v>
      </c>
      <c r="L20" s="87">
        <f t="shared" si="1"/>
        <v>820097</v>
      </c>
      <c r="M20" s="88">
        <f t="shared" si="1"/>
        <v>843060</v>
      </c>
      <c r="O20" s="89">
        <f t="shared" si="3"/>
        <v>469</v>
      </c>
      <c r="P20" s="87">
        <v>639627</v>
      </c>
      <c r="Q20" s="87">
        <v>652420</v>
      </c>
      <c r="R20" s="87">
        <v>665212</v>
      </c>
      <c r="S20" s="87">
        <v>678005</v>
      </c>
      <c r="T20" s="87">
        <v>690797</v>
      </c>
      <c r="U20" s="88">
        <v>703590</v>
      </c>
    </row>
    <row r="21" spans="2:21" x14ac:dyDescent="0.2">
      <c r="B21" s="86">
        <v>470</v>
      </c>
      <c r="C21" s="87">
        <f t="shared" si="2"/>
        <v>657537</v>
      </c>
      <c r="D21" s="87">
        <f t="shared" si="1"/>
        <v>675948</v>
      </c>
      <c r="E21" s="87">
        <f t="shared" si="1"/>
        <v>694875</v>
      </c>
      <c r="F21" s="87">
        <f t="shared" si="1"/>
        <v>714332</v>
      </c>
      <c r="G21" s="87">
        <f t="shared" si="1"/>
        <v>734333</v>
      </c>
      <c r="H21" s="87">
        <f t="shared" si="1"/>
        <v>754894</v>
      </c>
      <c r="I21" s="87">
        <f t="shared" si="1"/>
        <v>776031</v>
      </c>
      <c r="J21" s="87">
        <f t="shared" si="1"/>
        <v>797760</v>
      </c>
      <c r="K21" s="87">
        <f t="shared" si="1"/>
        <v>820097</v>
      </c>
      <c r="L21" s="87">
        <f t="shared" si="1"/>
        <v>843060</v>
      </c>
      <c r="M21" s="88">
        <f t="shared" si="1"/>
        <v>866666</v>
      </c>
      <c r="O21" s="89">
        <f t="shared" si="3"/>
        <v>470</v>
      </c>
      <c r="P21" s="87">
        <v>657537</v>
      </c>
      <c r="Q21" s="87">
        <v>670688</v>
      </c>
      <c r="R21" s="87">
        <v>683838</v>
      </c>
      <c r="S21" s="87">
        <v>696989</v>
      </c>
      <c r="T21" s="87">
        <v>710140</v>
      </c>
      <c r="U21" s="88">
        <v>723291</v>
      </c>
    </row>
    <row r="22" spans="2:21" x14ac:dyDescent="0.2">
      <c r="B22" s="86">
        <v>471</v>
      </c>
      <c r="C22" s="87">
        <f t="shared" si="2"/>
        <v>675948</v>
      </c>
      <c r="D22" s="87">
        <f t="shared" si="1"/>
        <v>694875</v>
      </c>
      <c r="E22" s="87">
        <f t="shared" si="1"/>
        <v>714332</v>
      </c>
      <c r="F22" s="87">
        <f t="shared" si="1"/>
        <v>734333</v>
      </c>
      <c r="G22" s="87">
        <f t="shared" si="1"/>
        <v>754894</v>
      </c>
      <c r="H22" s="87">
        <f t="shared" si="1"/>
        <v>776031</v>
      </c>
      <c r="I22" s="87">
        <f t="shared" si="1"/>
        <v>797760</v>
      </c>
      <c r="J22" s="87">
        <f t="shared" si="1"/>
        <v>820097</v>
      </c>
      <c r="K22" s="87">
        <f t="shared" si="1"/>
        <v>843060</v>
      </c>
      <c r="L22" s="87">
        <f t="shared" si="1"/>
        <v>866666</v>
      </c>
      <c r="M22" s="88">
        <f t="shared" si="1"/>
        <v>890933</v>
      </c>
      <c r="O22" s="89">
        <f t="shared" si="3"/>
        <v>471</v>
      </c>
      <c r="P22" s="87">
        <v>675948</v>
      </c>
      <c r="Q22" s="87">
        <v>689467</v>
      </c>
      <c r="R22" s="87">
        <v>702986</v>
      </c>
      <c r="S22" s="87">
        <v>716505</v>
      </c>
      <c r="T22" s="87">
        <v>730024</v>
      </c>
      <c r="U22" s="88">
        <v>743543</v>
      </c>
    </row>
    <row r="23" spans="2:21" x14ac:dyDescent="0.2">
      <c r="B23" s="86">
        <v>472</v>
      </c>
      <c r="C23" s="87">
        <f t="shared" si="2"/>
        <v>694875</v>
      </c>
      <c r="D23" s="87">
        <f t="shared" si="1"/>
        <v>714332</v>
      </c>
      <c r="E23" s="87">
        <f t="shared" si="1"/>
        <v>734333</v>
      </c>
      <c r="F23" s="87">
        <f t="shared" si="1"/>
        <v>754894</v>
      </c>
      <c r="G23" s="87">
        <f t="shared" si="1"/>
        <v>776031</v>
      </c>
      <c r="H23" s="87">
        <f t="shared" si="1"/>
        <v>797760</v>
      </c>
      <c r="I23" s="87">
        <f t="shared" si="1"/>
        <v>820097</v>
      </c>
      <c r="J23" s="87">
        <f t="shared" si="1"/>
        <v>843060</v>
      </c>
      <c r="K23" s="87">
        <f t="shared" si="1"/>
        <v>866666</v>
      </c>
      <c r="L23" s="87">
        <f t="shared" si="1"/>
        <v>890933</v>
      </c>
      <c r="M23" s="88">
        <f t="shared" si="1"/>
        <v>915879</v>
      </c>
      <c r="O23" s="89">
        <f t="shared" si="3"/>
        <v>472</v>
      </c>
      <c r="P23" s="87">
        <v>694875</v>
      </c>
      <c r="Q23" s="87">
        <v>708773</v>
      </c>
      <c r="R23" s="87">
        <v>722670</v>
      </c>
      <c r="S23" s="87">
        <v>736568</v>
      </c>
      <c r="T23" s="87">
        <v>750465</v>
      </c>
      <c r="U23" s="88">
        <v>764363</v>
      </c>
    </row>
    <row r="24" spans="2:21" x14ac:dyDescent="0.2">
      <c r="B24" s="86">
        <v>473</v>
      </c>
      <c r="C24" s="87">
        <f t="shared" si="2"/>
        <v>714332</v>
      </c>
      <c r="D24" s="87">
        <f t="shared" si="1"/>
        <v>734333</v>
      </c>
      <c r="E24" s="87">
        <f t="shared" si="1"/>
        <v>754894</v>
      </c>
      <c r="F24" s="87">
        <f t="shared" si="1"/>
        <v>776031</v>
      </c>
      <c r="G24" s="87">
        <f t="shared" si="1"/>
        <v>797760</v>
      </c>
      <c r="H24" s="87">
        <f t="shared" si="1"/>
        <v>820097</v>
      </c>
      <c r="I24" s="87">
        <f t="shared" si="1"/>
        <v>843060</v>
      </c>
      <c r="J24" s="87">
        <f t="shared" si="1"/>
        <v>866666</v>
      </c>
      <c r="K24" s="87">
        <f t="shared" si="1"/>
        <v>890933</v>
      </c>
      <c r="L24" s="87">
        <f t="shared" si="1"/>
        <v>915879</v>
      </c>
      <c r="M24" s="88">
        <f t="shared" si="1"/>
        <v>941524</v>
      </c>
      <c r="O24" s="89">
        <f t="shared" si="3"/>
        <v>473</v>
      </c>
      <c r="P24" s="87">
        <v>714332</v>
      </c>
      <c r="Q24" s="87">
        <v>728619</v>
      </c>
      <c r="R24" s="87">
        <v>742905</v>
      </c>
      <c r="S24" s="87">
        <v>757192</v>
      </c>
      <c r="T24" s="87">
        <v>771479</v>
      </c>
      <c r="U24" s="88">
        <v>785765</v>
      </c>
    </row>
    <row r="25" spans="2:21" x14ac:dyDescent="0.2">
      <c r="B25" s="86">
        <v>474</v>
      </c>
      <c r="C25" s="87">
        <f t="shared" si="2"/>
        <v>734333</v>
      </c>
      <c r="D25" s="87">
        <f t="shared" si="1"/>
        <v>754894</v>
      </c>
      <c r="E25" s="87">
        <f t="shared" si="1"/>
        <v>776031</v>
      </c>
      <c r="F25" s="87">
        <f t="shared" si="1"/>
        <v>797760</v>
      </c>
      <c r="G25" s="87">
        <f t="shared" si="1"/>
        <v>820097</v>
      </c>
      <c r="H25" s="87">
        <f t="shared" si="1"/>
        <v>843060</v>
      </c>
      <c r="I25" s="87">
        <f t="shared" si="1"/>
        <v>866666</v>
      </c>
      <c r="J25" s="87">
        <f t="shared" si="1"/>
        <v>890933</v>
      </c>
      <c r="K25" s="87">
        <f t="shared" si="1"/>
        <v>915879</v>
      </c>
      <c r="L25" s="87">
        <f t="shared" si="1"/>
        <v>941524</v>
      </c>
      <c r="M25" s="88">
        <f t="shared" si="1"/>
        <v>967887</v>
      </c>
      <c r="O25" s="89">
        <f t="shared" si="3"/>
        <v>474</v>
      </c>
      <c r="P25" s="87">
        <v>734333</v>
      </c>
      <c r="Q25" s="87">
        <v>749020</v>
      </c>
      <c r="R25" s="87">
        <v>763706</v>
      </c>
      <c r="S25" s="87">
        <v>778393</v>
      </c>
      <c r="T25" s="87">
        <v>793080</v>
      </c>
      <c r="U25" s="88">
        <v>807766</v>
      </c>
    </row>
    <row r="26" spans="2:21" x14ac:dyDescent="0.2">
      <c r="B26" s="86">
        <v>475</v>
      </c>
      <c r="C26" s="87">
        <f t="shared" si="2"/>
        <v>754894</v>
      </c>
      <c r="D26" s="87">
        <f t="shared" si="1"/>
        <v>776031</v>
      </c>
      <c r="E26" s="87">
        <f t="shared" si="1"/>
        <v>797760</v>
      </c>
      <c r="F26" s="87">
        <f t="shared" si="1"/>
        <v>820097</v>
      </c>
      <c r="G26" s="87">
        <f t="shared" si="1"/>
        <v>843060</v>
      </c>
      <c r="H26" s="87">
        <f t="shared" si="1"/>
        <v>866666</v>
      </c>
      <c r="I26" s="87">
        <f t="shared" si="1"/>
        <v>890933</v>
      </c>
      <c r="J26" s="87">
        <f t="shared" si="1"/>
        <v>915879</v>
      </c>
      <c r="K26" s="87">
        <f t="shared" si="1"/>
        <v>941524</v>
      </c>
      <c r="L26" s="87">
        <f t="shared" si="1"/>
        <v>967887</v>
      </c>
      <c r="M26" s="88">
        <f t="shared" si="1"/>
        <v>994988</v>
      </c>
      <c r="O26" s="89">
        <f t="shared" si="3"/>
        <v>475</v>
      </c>
      <c r="P26" s="87">
        <v>754894</v>
      </c>
      <c r="Q26" s="87">
        <v>769992</v>
      </c>
      <c r="R26" s="87">
        <v>785090</v>
      </c>
      <c r="S26" s="87">
        <v>800188</v>
      </c>
      <c r="T26" s="87">
        <v>815286</v>
      </c>
      <c r="U26" s="88">
        <v>830383</v>
      </c>
    </row>
    <row r="27" spans="2:21" x14ac:dyDescent="0.2">
      <c r="B27" s="86">
        <v>476</v>
      </c>
      <c r="C27" s="87">
        <f t="shared" si="2"/>
        <v>776031</v>
      </c>
      <c r="D27" s="87">
        <f t="shared" si="1"/>
        <v>797760</v>
      </c>
      <c r="E27" s="87">
        <f t="shared" si="1"/>
        <v>820097</v>
      </c>
      <c r="F27" s="87">
        <f t="shared" si="1"/>
        <v>843060</v>
      </c>
      <c r="G27" s="87">
        <f t="shared" si="1"/>
        <v>866666</v>
      </c>
      <c r="H27" s="87">
        <f t="shared" si="1"/>
        <v>890933</v>
      </c>
      <c r="I27" s="87">
        <f t="shared" si="1"/>
        <v>915879</v>
      </c>
      <c r="J27" s="87">
        <f t="shared" si="1"/>
        <v>941524</v>
      </c>
      <c r="K27" s="87">
        <f t="shared" si="1"/>
        <v>967887</v>
      </c>
      <c r="L27" s="87">
        <f t="shared" si="1"/>
        <v>994988</v>
      </c>
      <c r="M27" s="88">
        <f t="shared" si="1"/>
        <v>1022848</v>
      </c>
      <c r="O27" s="89">
        <f t="shared" si="3"/>
        <v>476</v>
      </c>
      <c r="P27" s="87">
        <v>776031</v>
      </c>
      <c r="Q27" s="87">
        <v>791552</v>
      </c>
      <c r="R27" s="87">
        <v>807072</v>
      </c>
      <c r="S27" s="87">
        <v>822593</v>
      </c>
      <c r="T27" s="87">
        <v>838113</v>
      </c>
      <c r="U27" s="88">
        <v>853634</v>
      </c>
    </row>
    <row r="28" spans="2:21" x14ac:dyDescent="0.2">
      <c r="B28" s="86">
        <v>477</v>
      </c>
      <c r="C28" s="87">
        <f t="shared" si="2"/>
        <v>797760</v>
      </c>
      <c r="D28" s="87">
        <f t="shared" si="1"/>
        <v>820097</v>
      </c>
      <c r="E28" s="87">
        <f t="shared" si="1"/>
        <v>843060</v>
      </c>
      <c r="F28" s="87">
        <f t="shared" si="1"/>
        <v>866666</v>
      </c>
      <c r="G28" s="87">
        <f t="shared" si="1"/>
        <v>890933</v>
      </c>
      <c r="H28" s="87">
        <f t="shared" si="1"/>
        <v>915879</v>
      </c>
      <c r="I28" s="87">
        <f t="shared" si="1"/>
        <v>941524</v>
      </c>
      <c r="J28" s="87">
        <f t="shared" si="1"/>
        <v>967887</v>
      </c>
      <c r="K28" s="87">
        <f t="shared" si="1"/>
        <v>994988</v>
      </c>
      <c r="L28" s="87">
        <f t="shared" si="1"/>
        <v>1022848</v>
      </c>
      <c r="M28" s="88">
        <f t="shared" si="1"/>
        <v>1051488</v>
      </c>
      <c r="O28" s="89">
        <f t="shared" si="3"/>
        <v>477</v>
      </c>
      <c r="P28" s="87">
        <v>797760</v>
      </c>
      <c r="Q28" s="87">
        <v>813715</v>
      </c>
      <c r="R28" s="87">
        <v>829670</v>
      </c>
      <c r="S28" s="87">
        <v>845626</v>
      </c>
      <c r="T28" s="87">
        <v>861581</v>
      </c>
      <c r="U28" s="88">
        <v>877536</v>
      </c>
    </row>
    <row r="29" spans="2:21" x14ac:dyDescent="0.2">
      <c r="B29" s="86">
        <v>478</v>
      </c>
      <c r="C29" s="87">
        <f t="shared" si="2"/>
        <v>820097</v>
      </c>
      <c r="D29" s="87">
        <f t="shared" si="1"/>
        <v>843060</v>
      </c>
      <c r="E29" s="87">
        <f t="shared" si="1"/>
        <v>866666</v>
      </c>
      <c r="F29" s="87">
        <f t="shared" si="1"/>
        <v>890933</v>
      </c>
      <c r="G29" s="87">
        <f t="shared" si="1"/>
        <v>915879</v>
      </c>
      <c r="H29" s="87">
        <f t="shared" si="1"/>
        <v>941524</v>
      </c>
      <c r="I29" s="87">
        <f t="shared" si="1"/>
        <v>967887</v>
      </c>
      <c r="J29" s="87">
        <f t="shared" si="1"/>
        <v>994988</v>
      </c>
      <c r="K29" s="87">
        <f t="shared" si="1"/>
        <v>1022848</v>
      </c>
      <c r="L29" s="87">
        <f t="shared" si="1"/>
        <v>1051488</v>
      </c>
      <c r="M29" s="88">
        <f t="shared" si="1"/>
        <v>1080930</v>
      </c>
      <c r="O29" s="89">
        <f t="shared" si="3"/>
        <v>478</v>
      </c>
      <c r="P29" s="87">
        <v>820097</v>
      </c>
      <c r="Q29" s="87">
        <v>836499</v>
      </c>
      <c r="R29" s="87">
        <v>852901</v>
      </c>
      <c r="S29" s="87">
        <v>869303</v>
      </c>
      <c r="T29" s="87">
        <v>885705</v>
      </c>
      <c r="U29" s="88">
        <v>902107</v>
      </c>
    </row>
    <row r="30" spans="2:21" x14ac:dyDescent="0.2">
      <c r="B30" s="90">
        <v>479</v>
      </c>
      <c r="C30" s="87">
        <f t="shared" si="2"/>
        <v>843060</v>
      </c>
      <c r="D30" s="87">
        <f t="shared" si="1"/>
        <v>866666</v>
      </c>
      <c r="E30" s="87">
        <f t="shared" si="1"/>
        <v>890933</v>
      </c>
      <c r="F30" s="87">
        <f t="shared" si="1"/>
        <v>915879</v>
      </c>
      <c r="G30" s="87">
        <f t="shared" si="1"/>
        <v>941524</v>
      </c>
      <c r="H30" s="87">
        <f t="shared" si="1"/>
        <v>967887</v>
      </c>
      <c r="I30" s="87">
        <f t="shared" si="1"/>
        <v>994988</v>
      </c>
      <c r="J30" s="87">
        <f t="shared" si="1"/>
        <v>1022848</v>
      </c>
      <c r="K30" s="87">
        <f t="shared" si="1"/>
        <v>1051488</v>
      </c>
      <c r="L30" s="87">
        <f t="shared" si="1"/>
        <v>1080930</v>
      </c>
      <c r="M30" s="88">
        <f t="shared" si="1"/>
        <v>1111196</v>
      </c>
      <c r="O30" s="89">
        <f t="shared" si="3"/>
        <v>479</v>
      </c>
      <c r="P30" s="87">
        <v>843060</v>
      </c>
      <c r="Q30" s="87">
        <v>859921</v>
      </c>
      <c r="R30" s="87">
        <v>876782</v>
      </c>
      <c r="S30" s="87">
        <v>893644</v>
      </c>
      <c r="T30" s="87">
        <v>910505</v>
      </c>
      <c r="U30" s="88">
        <v>927366</v>
      </c>
    </row>
    <row r="31" spans="2:21" x14ac:dyDescent="0.2">
      <c r="B31" s="91">
        <v>480</v>
      </c>
      <c r="C31" s="87">
        <f t="shared" si="2"/>
        <v>866666</v>
      </c>
      <c r="D31" s="87">
        <f t="shared" si="1"/>
        <v>890933</v>
      </c>
      <c r="E31" s="87">
        <f t="shared" si="1"/>
        <v>915879</v>
      </c>
      <c r="F31" s="87">
        <f t="shared" si="1"/>
        <v>941524</v>
      </c>
      <c r="G31" s="87">
        <f t="shared" si="1"/>
        <v>967887</v>
      </c>
      <c r="H31" s="87">
        <f t="shared" si="1"/>
        <v>994988</v>
      </c>
      <c r="I31" s="87">
        <f t="shared" si="1"/>
        <v>1022848</v>
      </c>
      <c r="J31" s="87">
        <f t="shared" si="1"/>
        <v>1051488</v>
      </c>
      <c r="K31" s="87">
        <f t="shared" si="1"/>
        <v>1080930</v>
      </c>
      <c r="L31" s="87">
        <f t="shared" si="1"/>
        <v>1111196</v>
      </c>
      <c r="M31" s="88">
        <f t="shared" si="1"/>
        <v>1142309</v>
      </c>
      <c r="O31" s="89">
        <f t="shared" si="3"/>
        <v>480</v>
      </c>
      <c r="P31" s="87">
        <v>866666</v>
      </c>
      <c r="Q31" s="87">
        <v>883999</v>
      </c>
      <c r="R31" s="87">
        <v>901333</v>
      </c>
      <c r="S31" s="87">
        <v>918666</v>
      </c>
      <c r="T31" s="87">
        <v>935999</v>
      </c>
      <c r="U31" s="88">
        <v>953333</v>
      </c>
    </row>
    <row r="32" spans="2:21" x14ac:dyDescent="0.2">
      <c r="B32" s="91">
        <v>481</v>
      </c>
      <c r="C32" s="87">
        <f t="shared" si="2"/>
        <v>890933</v>
      </c>
      <c r="D32" s="87">
        <f t="shared" si="1"/>
        <v>915879</v>
      </c>
      <c r="E32" s="87">
        <f t="shared" si="1"/>
        <v>941524</v>
      </c>
      <c r="F32" s="87">
        <f t="shared" si="1"/>
        <v>967887</v>
      </c>
      <c r="G32" s="87">
        <f t="shared" si="1"/>
        <v>994988</v>
      </c>
      <c r="H32" s="87">
        <f t="shared" si="1"/>
        <v>1022848</v>
      </c>
      <c r="I32" s="87">
        <f t="shared" si="1"/>
        <v>1051488</v>
      </c>
      <c r="J32" s="87">
        <f t="shared" si="1"/>
        <v>1080930</v>
      </c>
      <c r="K32" s="87">
        <f t="shared" si="1"/>
        <v>1111196</v>
      </c>
      <c r="L32" s="87">
        <f t="shared" si="1"/>
        <v>1142309</v>
      </c>
      <c r="M32" s="88">
        <f t="shared" si="1"/>
        <v>1174294</v>
      </c>
      <c r="O32" s="89">
        <f t="shared" si="3"/>
        <v>481</v>
      </c>
      <c r="P32" s="87">
        <v>890933</v>
      </c>
      <c r="Q32" s="87">
        <v>908752</v>
      </c>
      <c r="R32" s="87">
        <v>926570</v>
      </c>
      <c r="S32" s="87">
        <v>944389</v>
      </c>
      <c r="T32" s="87">
        <v>962208</v>
      </c>
      <c r="U32" s="88">
        <v>980026</v>
      </c>
    </row>
    <row r="33" spans="2:21" x14ac:dyDescent="0.2">
      <c r="B33" s="91">
        <v>482</v>
      </c>
      <c r="C33" s="87">
        <f t="shared" si="2"/>
        <v>915879</v>
      </c>
      <c r="D33" s="87">
        <f t="shared" si="1"/>
        <v>941524</v>
      </c>
      <c r="E33" s="87">
        <f t="shared" si="1"/>
        <v>967887</v>
      </c>
      <c r="F33" s="87">
        <f t="shared" si="1"/>
        <v>994988</v>
      </c>
      <c r="G33" s="87">
        <f t="shared" si="1"/>
        <v>1022848</v>
      </c>
      <c r="H33" s="87">
        <f t="shared" si="1"/>
        <v>1051488</v>
      </c>
      <c r="I33" s="87">
        <f t="shared" si="1"/>
        <v>1080930</v>
      </c>
      <c r="J33" s="87">
        <f t="shared" si="1"/>
        <v>1111196</v>
      </c>
      <c r="K33" s="87">
        <f t="shared" si="1"/>
        <v>1142309</v>
      </c>
      <c r="L33" s="87">
        <f t="shared" si="1"/>
        <v>1174294</v>
      </c>
      <c r="M33" s="88">
        <f t="shared" si="1"/>
        <v>1207174</v>
      </c>
      <c r="O33" s="89">
        <f t="shared" si="3"/>
        <v>482</v>
      </c>
      <c r="P33" s="87">
        <v>915879</v>
      </c>
      <c r="Q33" s="87">
        <v>934197</v>
      </c>
      <c r="R33" s="87">
        <v>952514</v>
      </c>
      <c r="S33" s="87">
        <v>970832</v>
      </c>
      <c r="T33" s="87">
        <v>989149</v>
      </c>
      <c r="U33" s="88">
        <v>1007467</v>
      </c>
    </row>
    <row r="34" spans="2:21" x14ac:dyDescent="0.2">
      <c r="B34" s="91">
        <v>483</v>
      </c>
      <c r="C34" s="87">
        <f t="shared" si="2"/>
        <v>941524</v>
      </c>
      <c r="D34" s="87">
        <f t="shared" si="1"/>
        <v>967887</v>
      </c>
      <c r="E34" s="87">
        <f t="shared" si="1"/>
        <v>994988</v>
      </c>
      <c r="F34" s="87">
        <f t="shared" si="1"/>
        <v>1022848</v>
      </c>
      <c r="G34" s="87">
        <f t="shared" si="1"/>
        <v>1051488</v>
      </c>
      <c r="H34" s="87">
        <f t="shared" si="1"/>
        <v>1080930</v>
      </c>
      <c r="I34" s="87">
        <f t="shared" si="1"/>
        <v>1111196</v>
      </c>
      <c r="J34" s="87">
        <f t="shared" si="1"/>
        <v>1142309</v>
      </c>
      <c r="K34" s="87">
        <f t="shared" si="1"/>
        <v>1174294</v>
      </c>
      <c r="L34" s="87">
        <f t="shared" si="1"/>
        <v>1207174</v>
      </c>
      <c r="M34" s="88">
        <f t="shared" si="1"/>
        <v>1240975</v>
      </c>
      <c r="O34" s="89">
        <f t="shared" si="3"/>
        <v>483</v>
      </c>
      <c r="P34" s="87">
        <v>941524</v>
      </c>
      <c r="Q34" s="87">
        <v>960354</v>
      </c>
      <c r="R34" s="87">
        <v>979185</v>
      </c>
      <c r="S34" s="87">
        <v>998015</v>
      </c>
      <c r="T34" s="87">
        <v>1016846</v>
      </c>
      <c r="U34" s="88">
        <v>1035676</v>
      </c>
    </row>
    <row r="35" spans="2:21" x14ac:dyDescent="0.2">
      <c r="B35" s="91">
        <v>484</v>
      </c>
      <c r="C35" s="87">
        <f t="shared" si="2"/>
        <v>967887</v>
      </c>
      <c r="D35" s="87">
        <f t="shared" si="1"/>
        <v>994988</v>
      </c>
      <c r="E35" s="87">
        <f t="shared" si="1"/>
        <v>1022848</v>
      </c>
      <c r="F35" s="87">
        <f t="shared" si="1"/>
        <v>1051488</v>
      </c>
      <c r="G35" s="87">
        <f t="shared" si="1"/>
        <v>1080930</v>
      </c>
      <c r="H35" s="87">
        <f t="shared" si="1"/>
        <v>1111196</v>
      </c>
      <c r="I35" s="87">
        <f t="shared" ref="E35:M36" si="4">+ROUND(H35*1.028,0)</f>
        <v>1142309</v>
      </c>
      <c r="J35" s="87">
        <f t="shared" si="4"/>
        <v>1174294</v>
      </c>
      <c r="K35" s="87">
        <f t="shared" si="4"/>
        <v>1207174</v>
      </c>
      <c r="L35" s="87">
        <f t="shared" si="4"/>
        <v>1240975</v>
      </c>
      <c r="M35" s="88">
        <f t="shared" si="4"/>
        <v>1275722</v>
      </c>
      <c r="O35" s="89">
        <f t="shared" si="3"/>
        <v>484</v>
      </c>
      <c r="P35" s="87">
        <v>967887</v>
      </c>
      <c r="Q35" s="87">
        <v>987245</v>
      </c>
      <c r="R35" s="87">
        <v>1006602</v>
      </c>
      <c r="S35" s="87">
        <v>1025960</v>
      </c>
      <c r="T35" s="87">
        <v>1045318</v>
      </c>
      <c r="U35" s="88">
        <v>1064676</v>
      </c>
    </row>
    <row r="36" spans="2:21" ht="13.5" thickBot="1" x14ac:dyDescent="0.25">
      <c r="B36" s="92">
        <v>485</v>
      </c>
      <c r="C36" s="93">
        <f t="shared" si="2"/>
        <v>994988</v>
      </c>
      <c r="D36" s="93">
        <f t="shared" ref="D36" si="5">+ROUND(C36*1.028,0)</f>
        <v>1022848</v>
      </c>
      <c r="E36" s="93">
        <f t="shared" si="4"/>
        <v>1051488</v>
      </c>
      <c r="F36" s="93">
        <f t="shared" si="4"/>
        <v>1080930</v>
      </c>
      <c r="G36" s="93">
        <f t="shared" si="4"/>
        <v>1111196</v>
      </c>
      <c r="H36" s="93">
        <f t="shared" si="4"/>
        <v>1142309</v>
      </c>
      <c r="I36" s="93">
        <f t="shared" si="4"/>
        <v>1174294</v>
      </c>
      <c r="J36" s="93">
        <f t="shared" si="4"/>
        <v>1207174</v>
      </c>
      <c r="K36" s="93">
        <f t="shared" si="4"/>
        <v>1240975</v>
      </c>
      <c r="L36" s="93">
        <f t="shared" si="4"/>
        <v>1275722</v>
      </c>
      <c r="M36" s="94">
        <f t="shared" si="4"/>
        <v>1311442</v>
      </c>
      <c r="O36" s="89">
        <f t="shared" si="3"/>
        <v>485</v>
      </c>
      <c r="P36" s="87">
        <v>994988</v>
      </c>
      <c r="Q36" s="87">
        <v>1014888</v>
      </c>
      <c r="R36" s="87">
        <v>1034788</v>
      </c>
      <c r="S36" s="87">
        <v>1054687</v>
      </c>
      <c r="T36" s="87">
        <v>1074587</v>
      </c>
      <c r="U36" s="88">
        <v>1094487</v>
      </c>
    </row>
    <row r="37" spans="2:21" ht="14.25" x14ac:dyDescent="0.2"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149" t="s">
        <v>98</v>
      </c>
      <c r="M37" s="149"/>
      <c r="O37" s="89">
        <f t="shared" si="3"/>
        <v>486</v>
      </c>
      <c r="P37" s="87">
        <v>1022848</v>
      </c>
      <c r="Q37" s="87">
        <v>1043305</v>
      </c>
      <c r="R37" s="87">
        <v>1063762</v>
      </c>
      <c r="S37" s="87">
        <v>1084219</v>
      </c>
      <c r="T37" s="87">
        <v>1104676</v>
      </c>
      <c r="U37" s="88">
        <v>1125133</v>
      </c>
    </row>
    <row r="38" spans="2:21" x14ac:dyDescent="0.2">
      <c r="K38" s="1"/>
      <c r="O38" s="89">
        <f t="shared" si="3"/>
        <v>487</v>
      </c>
      <c r="P38" s="87">
        <v>1051488</v>
      </c>
      <c r="Q38" s="87">
        <v>1072518</v>
      </c>
      <c r="R38" s="87">
        <v>1093548</v>
      </c>
      <c r="S38" s="87">
        <v>1114577</v>
      </c>
      <c r="T38" s="87">
        <v>1135607</v>
      </c>
      <c r="U38" s="88">
        <v>1156637</v>
      </c>
    </row>
    <row r="39" spans="2:21" x14ac:dyDescent="0.2">
      <c r="K39" s="1"/>
      <c r="O39" s="89">
        <f t="shared" si="3"/>
        <v>488</v>
      </c>
      <c r="P39" s="87">
        <v>1080930</v>
      </c>
      <c r="Q39" s="87">
        <v>1102549</v>
      </c>
      <c r="R39" s="87">
        <v>1124167</v>
      </c>
      <c r="S39" s="87">
        <v>1145786</v>
      </c>
      <c r="T39" s="87">
        <v>1167404</v>
      </c>
      <c r="U39" s="88">
        <v>1189023</v>
      </c>
    </row>
    <row r="40" spans="2:21" x14ac:dyDescent="0.2">
      <c r="K40" s="1"/>
      <c r="O40" s="89">
        <f t="shared" si="3"/>
        <v>489</v>
      </c>
      <c r="P40" s="87">
        <v>1111196</v>
      </c>
      <c r="Q40" s="87">
        <v>1133420</v>
      </c>
      <c r="R40" s="87">
        <v>1155644</v>
      </c>
      <c r="S40" s="87">
        <v>1177868</v>
      </c>
      <c r="T40" s="87">
        <v>1200092</v>
      </c>
      <c r="U40" s="88">
        <v>1222316</v>
      </c>
    </row>
    <row r="41" spans="2:21" x14ac:dyDescent="0.2">
      <c r="K41" s="1"/>
      <c r="O41" s="89">
        <f t="shared" si="3"/>
        <v>490</v>
      </c>
      <c r="P41" s="87">
        <v>1142309</v>
      </c>
      <c r="Q41" s="87">
        <v>1165155</v>
      </c>
      <c r="R41" s="87">
        <v>1188001</v>
      </c>
      <c r="S41" s="87">
        <v>1210848</v>
      </c>
      <c r="T41" s="87">
        <v>1233694</v>
      </c>
      <c r="U41" s="88">
        <v>1256540</v>
      </c>
    </row>
    <row r="42" spans="2:21" x14ac:dyDescent="0.2">
      <c r="K42" s="1"/>
      <c r="O42" s="89">
        <f t="shared" si="3"/>
        <v>491</v>
      </c>
      <c r="P42" s="87">
        <v>1174294</v>
      </c>
      <c r="Q42" s="87">
        <v>1197780</v>
      </c>
      <c r="R42" s="87">
        <v>1221266</v>
      </c>
      <c r="S42" s="87">
        <v>1244752</v>
      </c>
      <c r="T42" s="87">
        <v>1268238</v>
      </c>
      <c r="U42" s="88">
        <v>1291723</v>
      </c>
    </row>
    <row r="43" spans="2:21" x14ac:dyDescent="0.2">
      <c r="K43" s="1"/>
      <c r="O43" s="89">
        <f t="shared" si="3"/>
        <v>492</v>
      </c>
      <c r="P43" s="87">
        <v>1207174</v>
      </c>
      <c r="Q43" s="87">
        <v>1231317</v>
      </c>
      <c r="R43" s="87">
        <v>1255461</v>
      </c>
      <c r="S43" s="87">
        <v>1279604</v>
      </c>
      <c r="T43" s="87">
        <v>1303748</v>
      </c>
      <c r="U43" s="88">
        <v>1327891</v>
      </c>
    </row>
    <row r="44" spans="2:21" x14ac:dyDescent="0.2">
      <c r="K44" s="1"/>
      <c r="O44" s="89">
        <f t="shared" si="3"/>
        <v>493</v>
      </c>
      <c r="P44" s="87">
        <v>1240975</v>
      </c>
      <c r="Q44" s="87">
        <v>1265795</v>
      </c>
      <c r="R44" s="87">
        <v>1290614</v>
      </c>
      <c r="S44" s="87">
        <v>1315434</v>
      </c>
      <c r="T44" s="87">
        <v>1340253</v>
      </c>
      <c r="U44" s="88">
        <v>1365073</v>
      </c>
    </row>
    <row r="45" spans="2:21" x14ac:dyDescent="0.2">
      <c r="K45" s="1"/>
      <c r="O45" s="89">
        <f t="shared" si="3"/>
        <v>494</v>
      </c>
      <c r="P45" s="87">
        <v>1275722</v>
      </c>
      <c r="Q45" s="87">
        <v>1301236</v>
      </c>
      <c r="R45" s="87">
        <v>1326751</v>
      </c>
      <c r="S45" s="87">
        <v>1352265</v>
      </c>
      <c r="T45" s="87">
        <v>1377780</v>
      </c>
      <c r="U45" s="88">
        <v>1403294</v>
      </c>
    </row>
    <row r="46" spans="2:21" ht="13.5" thickBot="1" x14ac:dyDescent="0.25">
      <c r="B46" s="147" t="s">
        <v>74</v>
      </c>
      <c r="C46" s="147"/>
      <c r="D46" s="71"/>
      <c r="E46" s="71"/>
      <c r="F46" s="71"/>
      <c r="G46" s="71"/>
      <c r="H46" s="71"/>
      <c r="K46" s="1"/>
      <c r="O46" s="95">
        <f t="shared" si="3"/>
        <v>495</v>
      </c>
      <c r="P46" s="93">
        <v>1311442</v>
      </c>
      <c r="Q46" s="93">
        <v>1337671</v>
      </c>
      <c r="R46" s="93">
        <v>1363900</v>
      </c>
      <c r="S46" s="93">
        <v>1390129</v>
      </c>
      <c r="T46" s="93">
        <v>1416357</v>
      </c>
      <c r="U46" s="94">
        <v>1442586</v>
      </c>
    </row>
    <row r="47" spans="2:21" x14ac:dyDescent="0.2">
      <c r="B47" s="71" t="s">
        <v>100</v>
      </c>
      <c r="C47" s="71"/>
      <c r="D47" s="71"/>
      <c r="E47" s="71"/>
      <c r="F47" s="71"/>
      <c r="G47" s="71"/>
      <c r="H47" s="71"/>
      <c r="K47" s="1"/>
      <c r="O47" s="135"/>
      <c r="P47" s="98"/>
      <c r="Q47" s="98"/>
      <c r="R47" s="98"/>
      <c r="S47" s="98"/>
      <c r="T47" s="98"/>
      <c r="U47" s="98"/>
    </row>
    <row r="48" spans="2:21" ht="13.5" thickBot="1" x14ac:dyDescent="0.25">
      <c r="K48" s="1"/>
      <c r="O48" s="135"/>
      <c r="P48" s="98"/>
      <c r="Q48" s="98"/>
      <c r="R48" s="98"/>
      <c r="S48" s="98"/>
      <c r="T48" s="98"/>
      <c r="U48" s="98"/>
    </row>
    <row r="49" spans="1:15" s="75" customFormat="1" ht="18.75" customHeight="1" x14ac:dyDescent="0.2">
      <c r="A49" s="96"/>
      <c r="B49" s="139" t="s">
        <v>0</v>
      </c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1"/>
      <c r="O49" s="96"/>
    </row>
    <row r="50" spans="1:15" s="75" customFormat="1" ht="15.75" customHeight="1" x14ac:dyDescent="0.2">
      <c r="A50" s="96"/>
      <c r="B50" s="142" t="s">
        <v>93</v>
      </c>
      <c r="C50" s="143"/>
      <c r="D50" s="143"/>
      <c r="E50" s="143"/>
      <c r="F50" s="143"/>
      <c r="G50" s="143"/>
      <c r="H50" s="143"/>
      <c r="I50" s="143"/>
      <c r="J50" s="143"/>
      <c r="K50" s="143"/>
      <c r="L50" s="143"/>
      <c r="M50" s="144"/>
      <c r="O50" s="96"/>
    </row>
    <row r="51" spans="1:15" s="75" customFormat="1" ht="25.5" x14ac:dyDescent="0.2">
      <c r="A51" s="96"/>
      <c r="B51" s="76" t="s">
        <v>1</v>
      </c>
      <c r="C51" s="77" t="s">
        <v>2</v>
      </c>
      <c r="D51" s="77" t="s">
        <v>3</v>
      </c>
      <c r="E51" s="77" t="s">
        <v>4</v>
      </c>
      <c r="F51" s="77" t="s">
        <v>5</v>
      </c>
      <c r="G51" s="77" t="s">
        <v>6</v>
      </c>
      <c r="H51" s="77" t="s">
        <v>7</v>
      </c>
      <c r="I51" s="77" t="s">
        <v>8</v>
      </c>
      <c r="J51" s="77" t="s">
        <v>9</v>
      </c>
      <c r="K51" s="77" t="s">
        <v>10</v>
      </c>
      <c r="L51" s="77" t="s">
        <v>11</v>
      </c>
      <c r="M51" s="78" t="s">
        <v>12</v>
      </c>
      <c r="O51" s="96"/>
    </row>
    <row r="52" spans="1:15" s="75" customFormat="1" ht="25.5" x14ac:dyDescent="0.2">
      <c r="A52" s="96"/>
      <c r="B52" s="76" t="s">
        <v>13</v>
      </c>
      <c r="C52" s="79" t="s">
        <v>14</v>
      </c>
      <c r="D52" s="130" t="s">
        <v>15</v>
      </c>
      <c r="E52" s="130" t="s">
        <v>16</v>
      </c>
      <c r="F52" s="130" t="s">
        <v>17</v>
      </c>
      <c r="G52" s="81" t="s">
        <v>18</v>
      </c>
      <c r="H52" s="81" t="s">
        <v>19</v>
      </c>
      <c r="I52" s="81" t="s">
        <v>20</v>
      </c>
      <c r="J52" s="81" t="s">
        <v>21</v>
      </c>
      <c r="K52" s="81" t="s">
        <v>22</v>
      </c>
      <c r="L52" s="81" t="s">
        <v>23</v>
      </c>
      <c r="M52" s="82" t="s">
        <v>24</v>
      </c>
      <c r="O52" s="96"/>
    </row>
    <row r="53" spans="1:15" s="75" customFormat="1" ht="14.25" x14ac:dyDescent="0.2">
      <c r="A53" s="96"/>
      <c r="B53" s="83" t="s">
        <v>25</v>
      </c>
      <c r="C53" s="84">
        <v>1</v>
      </c>
      <c r="D53" s="84">
        <v>2</v>
      </c>
      <c r="E53" s="84">
        <v>3</v>
      </c>
      <c r="F53" s="84">
        <v>4</v>
      </c>
      <c r="G53" s="84">
        <v>5</v>
      </c>
      <c r="H53" s="84">
        <v>6</v>
      </c>
      <c r="I53" s="84">
        <v>7</v>
      </c>
      <c r="J53" s="84">
        <v>8</v>
      </c>
      <c r="K53" s="84">
        <v>9</v>
      </c>
      <c r="L53" s="84">
        <v>10</v>
      </c>
      <c r="M53" s="85">
        <v>11</v>
      </c>
      <c r="O53" s="96"/>
    </row>
    <row r="54" spans="1:15" s="75" customFormat="1" ht="14.25" x14ac:dyDescent="0.2">
      <c r="A54" s="96"/>
      <c r="B54" s="86">
        <v>458</v>
      </c>
      <c r="C54" s="87">
        <v>472065</v>
      </c>
      <c r="D54" s="87">
        <v>485283</v>
      </c>
      <c r="E54" s="87">
        <v>498870</v>
      </c>
      <c r="F54" s="87">
        <v>512838</v>
      </c>
      <c r="G54" s="87">
        <v>527198</v>
      </c>
      <c r="H54" s="87">
        <v>541960</v>
      </c>
      <c r="I54" s="87">
        <v>557135</v>
      </c>
      <c r="J54" s="87">
        <v>572735</v>
      </c>
      <c r="K54" s="87">
        <v>588771</v>
      </c>
      <c r="L54" s="87">
        <v>605256</v>
      </c>
      <c r="M54" s="88">
        <v>622203</v>
      </c>
      <c r="O54" s="96"/>
    </row>
    <row r="55" spans="1:15" s="75" customFormat="1" ht="14.25" x14ac:dyDescent="0.2">
      <c r="A55" s="96"/>
      <c r="B55" s="86">
        <v>459</v>
      </c>
      <c r="C55" s="87">
        <v>485283</v>
      </c>
      <c r="D55" s="87">
        <v>498870</v>
      </c>
      <c r="E55" s="87">
        <v>512838</v>
      </c>
      <c r="F55" s="87">
        <v>527198</v>
      </c>
      <c r="G55" s="87">
        <v>541960</v>
      </c>
      <c r="H55" s="87">
        <v>557135</v>
      </c>
      <c r="I55" s="87">
        <v>572735</v>
      </c>
      <c r="J55" s="87">
        <v>588771</v>
      </c>
      <c r="K55" s="87">
        <v>605256</v>
      </c>
      <c r="L55" s="87">
        <v>622203</v>
      </c>
      <c r="M55" s="88">
        <v>639626</v>
      </c>
      <c r="O55" s="96"/>
    </row>
    <row r="56" spans="1:15" s="75" customFormat="1" ht="14.25" x14ac:dyDescent="0.2">
      <c r="A56" s="96"/>
      <c r="B56" s="86">
        <v>460</v>
      </c>
      <c r="C56" s="87">
        <v>498870</v>
      </c>
      <c r="D56" s="87">
        <v>512838</v>
      </c>
      <c r="E56" s="87">
        <v>527198</v>
      </c>
      <c r="F56" s="87">
        <v>541960</v>
      </c>
      <c r="G56" s="87">
        <v>557135</v>
      </c>
      <c r="H56" s="87">
        <v>572735</v>
      </c>
      <c r="I56" s="87">
        <v>588771</v>
      </c>
      <c r="J56" s="87">
        <v>605256</v>
      </c>
      <c r="K56" s="87">
        <v>622203</v>
      </c>
      <c r="L56" s="87">
        <v>639626</v>
      </c>
      <c r="M56" s="88">
        <v>657533</v>
      </c>
      <c r="O56" s="96"/>
    </row>
    <row r="57" spans="1:15" s="75" customFormat="1" ht="14.25" x14ac:dyDescent="0.2">
      <c r="A57" s="96"/>
      <c r="B57" s="86">
        <v>461</v>
      </c>
      <c r="C57" s="87">
        <v>512838</v>
      </c>
      <c r="D57" s="87">
        <v>527198</v>
      </c>
      <c r="E57" s="87">
        <v>541960</v>
      </c>
      <c r="F57" s="87">
        <v>557135</v>
      </c>
      <c r="G57" s="87">
        <v>572735</v>
      </c>
      <c r="H57" s="87">
        <v>588771</v>
      </c>
      <c r="I57" s="87">
        <v>605256</v>
      </c>
      <c r="J57" s="87">
        <v>622203</v>
      </c>
      <c r="K57" s="87">
        <v>639626</v>
      </c>
      <c r="L57" s="87">
        <v>657533</v>
      </c>
      <c r="M57" s="88">
        <v>675945</v>
      </c>
      <c r="O57" s="96"/>
    </row>
    <row r="58" spans="1:15" s="75" customFormat="1" ht="14.25" x14ac:dyDescent="0.2">
      <c r="A58" s="96"/>
      <c r="B58" s="86">
        <v>462</v>
      </c>
      <c r="C58" s="87">
        <v>527198</v>
      </c>
      <c r="D58" s="87">
        <v>541960</v>
      </c>
      <c r="E58" s="87">
        <v>557135</v>
      </c>
      <c r="F58" s="87">
        <v>572735</v>
      </c>
      <c r="G58" s="87">
        <v>588771</v>
      </c>
      <c r="H58" s="87">
        <v>605256</v>
      </c>
      <c r="I58" s="87">
        <v>622203</v>
      </c>
      <c r="J58" s="87">
        <v>639626</v>
      </c>
      <c r="K58" s="87">
        <v>657533</v>
      </c>
      <c r="L58" s="87">
        <v>675945</v>
      </c>
      <c r="M58" s="88">
        <v>694872</v>
      </c>
      <c r="O58" s="96"/>
    </row>
    <row r="59" spans="1:15" s="75" customFormat="1" ht="14.25" x14ac:dyDescent="0.2">
      <c r="A59" s="96"/>
      <c r="B59" s="86">
        <v>463</v>
      </c>
      <c r="C59" s="87">
        <v>541960</v>
      </c>
      <c r="D59" s="87">
        <v>557135</v>
      </c>
      <c r="E59" s="87">
        <v>572735</v>
      </c>
      <c r="F59" s="87">
        <v>588771</v>
      </c>
      <c r="G59" s="87">
        <v>605256</v>
      </c>
      <c r="H59" s="87">
        <v>622203</v>
      </c>
      <c r="I59" s="87">
        <v>639626</v>
      </c>
      <c r="J59" s="87">
        <v>657533</v>
      </c>
      <c r="K59" s="87">
        <v>675945</v>
      </c>
      <c r="L59" s="87">
        <v>694872</v>
      </c>
      <c r="M59" s="88">
        <v>714327</v>
      </c>
      <c r="O59" s="96"/>
    </row>
    <row r="60" spans="1:15" s="75" customFormat="1" ht="14.25" x14ac:dyDescent="0.2">
      <c r="A60" s="96"/>
      <c r="B60" s="86">
        <v>464</v>
      </c>
      <c r="C60" s="87">
        <v>557135</v>
      </c>
      <c r="D60" s="87">
        <v>572735</v>
      </c>
      <c r="E60" s="87">
        <v>588771</v>
      </c>
      <c r="F60" s="87">
        <v>605256</v>
      </c>
      <c r="G60" s="87">
        <v>622203</v>
      </c>
      <c r="H60" s="87">
        <v>639626</v>
      </c>
      <c r="I60" s="87">
        <v>657533</v>
      </c>
      <c r="J60" s="87">
        <v>675945</v>
      </c>
      <c r="K60" s="87">
        <v>694872</v>
      </c>
      <c r="L60" s="87">
        <v>714327</v>
      </c>
      <c r="M60" s="88">
        <v>734329</v>
      </c>
      <c r="O60" s="96"/>
    </row>
    <row r="61" spans="1:15" s="75" customFormat="1" ht="14.25" x14ac:dyDescent="0.2">
      <c r="A61" s="96"/>
      <c r="B61" s="86">
        <v>465</v>
      </c>
      <c r="C61" s="87">
        <v>572735</v>
      </c>
      <c r="D61" s="87">
        <v>588771</v>
      </c>
      <c r="E61" s="87">
        <v>605256</v>
      </c>
      <c r="F61" s="87">
        <v>622203</v>
      </c>
      <c r="G61" s="87">
        <v>639626</v>
      </c>
      <c r="H61" s="87">
        <v>657533</v>
      </c>
      <c r="I61" s="87">
        <v>675945</v>
      </c>
      <c r="J61" s="87">
        <v>694872</v>
      </c>
      <c r="K61" s="87">
        <v>714327</v>
      </c>
      <c r="L61" s="87">
        <v>734329</v>
      </c>
      <c r="M61" s="88">
        <v>754890</v>
      </c>
      <c r="O61" s="96"/>
    </row>
    <row r="62" spans="1:15" s="75" customFormat="1" ht="14.25" x14ac:dyDescent="0.2">
      <c r="A62" s="96"/>
      <c r="B62" s="86">
        <v>466</v>
      </c>
      <c r="C62" s="87">
        <v>588771</v>
      </c>
      <c r="D62" s="87">
        <v>605256</v>
      </c>
      <c r="E62" s="87">
        <v>622203</v>
      </c>
      <c r="F62" s="87">
        <v>639626</v>
      </c>
      <c r="G62" s="87">
        <v>657533</v>
      </c>
      <c r="H62" s="87">
        <v>675945</v>
      </c>
      <c r="I62" s="87">
        <v>694872</v>
      </c>
      <c r="J62" s="87">
        <v>714327</v>
      </c>
      <c r="K62" s="87">
        <v>734329</v>
      </c>
      <c r="L62" s="87">
        <v>754890</v>
      </c>
      <c r="M62" s="88">
        <v>776028</v>
      </c>
      <c r="O62" s="96"/>
    </row>
    <row r="63" spans="1:15" s="75" customFormat="1" ht="14.25" x14ac:dyDescent="0.2">
      <c r="A63" s="96"/>
      <c r="B63" s="86">
        <v>467</v>
      </c>
      <c r="C63" s="87">
        <v>605256</v>
      </c>
      <c r="D63" s="87">
        <v>622203</v>
      </c>
      <c r="E63" s="87">
        <v>639626</v>
      </c>
      <c r="F63" s="87">
        <v>657533</v>
      </c>
      <c r="G63" s="87">
        <v>675945</v>
      </c>
      <c r="H63" s="87">
        <v>694872</v>
      </c>
      <c r="I63" s="87">
        <v>714327</v>
      </c>
      <c r="J63" s="87">
        <v>734329</v>
      </c>
      <c r="K63" s="87">
        <v>754890</v>
      </c>
      <c r="L63" s="87">
        <v>776028</v>
      </c>
      <c r="M63" s="88">
        <v>797757</v>
      </c>
      <c r="O63" s="96"/>
    </row>
    <row r="64" spans="1:15" s="75" customFormat="1" ht="14.25" x14ac:dyDescent="0.2">
      <c r="A64" s="96"/>
      <c r="B64" s="86">
        <v>468</v>
      </c>
      <c r="C64" s="87">
        <v>622203</v>
      </c>
      <c r="D64" s="87">
        <v>639626</v>
      </c>
      <c r="E64" s="87">
        <v>657533</v>
      </c>
      <c r="F64" s="87">
        <v>675945</v>
      </c>
      <c r="G64" s="87">
        <v>694872</v>
      </c>
      <c r="H64" s="87">
        <v>714327</v>
      </c>
      <c r="I64" s="87">
        <v>734329</v>
      </c>
      <c r="J64" s="87">
        <v>754890</v>
      </c>
      <c r="K64" s="87">
        <v>776028</v>
      </c>
      <c r="L64" s="87">
        <v>797757</v>
      </c>
      <c r="M64" s="88">
        <v>820093</v>
      </c>
      <c r="O64" s="96"/>
    </row>
    <row r="65" spans="1:15" s="75" customFormat="1" ht="14.25" x14ac:dyDescent="0.2">
      <c r="A65" s="96"/>
      <c r="B65" s="86">
        <v>469</v>
      </c>
      <c r="C65" s="87">
        <v>639626</v>
      </c>
      <c r="D65" s="87">
        <v>657533</v>
      </c>
      <c r="E65" s="87">
        <v>675945</v>
      </c>
      <c r="F65" s="87">
        <v>694872</v>
      </c>
      <c r="G65" s="87">
        <v>714327</v>
      </c>
      <c r="H65" s="87">
        <v>734329</v>
      </c>
      <c r="I65" s="87">
        <v>754890</v>
      </c>
      <c r="J65" s="87">
        <v>776028</v>
      </c>
      <c r="K65" s="87">
        <v>797757</v>
      </c>
      <c r="L65" s="87">
        <v>820093</v>
      </c>
      <c r="M65" s="88">
        <v>843056</v>
      </c>
      <c r="O65" s="96"/>
    </row>
    <row r="66" spans="1:15" s="75" customFormat="1" ht="14.25" x14ac:dyDescent="0.2">
      <c r="A66" s="96"/>
      <c r="B66" s="86">
        <v>470</v>
      </c>
      <c r="C66" s="87">
        <v>657533</v>
      </c>
      <c r="D66" s="87">
        <v>675945</v>
      </c>
      <c r="E66" s="87">
        <v>694872</v>
      </c>
      <c r="F66" s="87">
        <v>714327</v>
      </c>
      <c r="G66" s="87">
        <v>734329</v>
      </c>
      <c r="H66" s="87">
        <v>754890</v>
      </c>
      <c r="I66" s="87">
        <v>776028</v>
      </c>
      <c r="J66" s="87">
        <v>797757</v>
      </c>
      <c r="K66" s="87">
        <v>820093</v>
      </c>
      <c r="L66" s="87">
        <v>843056</v>
      </c>
      <c r="M66" s="88">
        <v>866663</v>
      </c>
      <c r="O66" s="96"/>
    </row>
    <row r="67" spans="1:15" s="75" customFormat="1" ht="14.25" x14ac:dyDescent="0.2">
      <c r="A67" s="96"/>
      <c r="B67" s="86">
        <v>471</v>
      </c>
      <c r="C67" s="87">
        <v>675945</v>
      </c>
      <c r="D67" s="87">
        <v>694872</v>
      </c>
      <c r="E67" s="87">
        <v>714327</v>
      </c>
      <c r="F67" s="87">
        <v>734329</v>
      </c>
      <c r="G67" s="87">
        <v>754890</v>
      </c>
      <c r="H67" s="87">
        <v>776028</v>
      </c>
      <c r="I67" s="87">
        <v>797757</v>
      </c>
      <c r="J67" s="87">
        <v>820093</v>
      </c>
      <c r="K67" s="87">
        <v>843056</v>
      </c>
      <c r="L67" s="87">
        <v>866663</v>
      </c>
      <c r="M67" s="88">
        <v>890928</v>
      </c>
      <c r="O67" s="96"/>
    </row>
    <row r="68" spans="1:15" s="75" customFormat="1" ht="14.25" x14ac:dyDescent="0.2">
      <c r="A68" s="96"/>
      <c r="B68" s="86">
        <v>472</v>
      </c>
      <c r="C68" s="87">
        <v>694872</v>
      </c>
      <c r="D68" s="87">
        <v>714327</v>
      </c>
      <c r="E68" s="87">
        <v>734329</v>
      </c>
      <c r="F68" s="87">
        <v>754890</v>
      </c>
      <c r="G68" s="87">
        <v>776028</v>
      </c>
      <c r="H68" s="87">
        <v>797757</v>
      </c>
      <c r="I68" s="87">
        <v>820093</v>
      </c>
      <c r="J68" s="87">
        <v>843056</v>
      </c>
      <c r="K68" s="87">
        <v>866663</v>
      </c>
      <c r="L68" s="87">
        <v>890928</v>
      </c>
      <c r="M68" s="88">
        <v>915874</v>
      </c>
      <c r="O68" s="96"/>
    </row>
    <row r="69" spans="1:15" s="75" customFormat="1" ht="14.25" x14ac:dyDescent="0.2">
      <c r="A69" s="96"/>
      <c r="B69" s="86">
        <v>473</v>
      </c>
      <c r="C69" s="87">
        <v>714327</v>
      </c>
      <c r="D69" s="87">
        <v>734329</v>
      </c>
      <c r="E69" s="87">
        <v>754890</v>
      </c>
      <c r="F69" s="87">
        <v>776028</v>
      </c>
      <c r="G69" s="87">
        <v>797757</v>
      </c>
      <c r="H69" s="87">
        <v>820093</v>
      </c>
      <c r="I69" s="87">
        <v>843056</v>
      </c>
      <c r="J69" s="87">
        <v>866663</v>
      </c>
      <c r="K69" s="87">
        <v>890928</v>
      </c>
      <c r="L69" s="87">
        <v>915874</v>
      </c>
      <c r="M69" s="88">
        <v>941518</v>
      </c>
      <c r="O69" s="96"/>
    </row>
    <row r="70" spans="1:15" s="75" customFormat="1" ht="14.25" x14ac:dyDescent="0.2">
      <c r="A70" s="96"/>
      <c r="B70" s="86">
        <v>474</v>
      </c>
      <c r="C70" s="87">
        <v>734329</v>
      </c>
      <c r="D70" s="87">
        <v>754890</v>
      </c>
      <c r="E70" s="87">
        <v>776028</v>
      </c>
      <c r="F70" s="87">
        <v>797757</v>
      </c>
      <c r="G70" s="87">
        <v>820093</v>
      </c>
      <c r="H70" s="87">
        <v>843056</v>
      </c>
      <c r="I70" s="87">
        <v>866663</v>
      </c>
      <c r="J70" s="87">
        <v>890928</v>
      </c>
      <c r="K70" s="87">
        <v>915874</v>
      </c>
      <c r="L70" s="87">
        <v>941518</v>
      </c>
      <c r="M70" s="88">
        <v>967882</v>
      </c>
      <c r="O70" s="96"/>
    </row>
    <row r="71" spans="1:15" s="75" customFormat="1" ht="14.25" x14ac:dyDescent="0.2">
      <c r="A71" s="96"/>
      <c r="B71" s="86">
        <v>475</v>
      </c>
      <c r="C71" s="87">
        <v>754890</v>
      </c>
      <c r="D71" s="87">
        <v>776028</v>
      </c>
      <c r="E71" s="87">
        <v>797757</v>
      </c>
      <c r="F71" s="87">
        <v>820093</v>
      </c>
      <c r="G71" s="87">
        <v>843056</v>
      </c>
      <c r="H71" s="87">
        <v>866663</v>
      </c>
      <c r="I71" s="87">
        <v>890928</v>
      </c>
      <c r="J71" s="87">
        <v>915874</v>
      </c>
      <c r="K71" s="87">
        <v>941518</v>
      </c>
      <c r="L71" s="87">
        <v>967882</v>
      </c>
      <c r="M71" s="88">
        <v>994982</v>
      </c>
      <c r="O71" s="96"/>
    </row>
    <row r="72" spans="1:15" s="75" customFormat="1" ht="14.25" x14ac:dyDescent="0.2">
      <c r="A72" s="96"/>
      <c r="B72" s="86">
        <v>476</v>
      </c>
      <c r="C72" s="87">
        <v>776028</v>
      </c>
      <c r="D72" s="87">
        <v>797757</v>
      </c>
      <c r="E72" s="87">
        <v>820093</v>
      </c>
      <c r="F72" s="87">
        <v>843056</v>
      </c>
      <c r="G72" s="87">
        <v>866663</v>
      </c>
      <c r="H72" s="87">
        <v>890928</v>
      </c>
      <c r="I72" s="87">
        <v>915874</v>
      </c>
      <c r="J72" s="87">
        <v>941518</v>
      </c>
      <c r="K72" s="87">
        <v>967882</v>
      </c>
      <c r="L72" s="87">
        <v>994982</v>
      </c>
      <c r="M72" s="88">
        <v>1022840</v>
      </c>
      <c r="O72" s="96"/>
    </row>
    <row r="73" spans="1:15" s="75" customFormat="1" ht="14.25" x14ac:dyDescent="0.2">
      <c r="A73" s="96"/>
      <c r="B73" s="86">
        <v>477</v>
      </c>
      <c r="C73" s="87">
        <v>797757</v>
      </c>
      <c r="D73" s="87">
        <v>820093</v>
      </c>
      <c r="E73" s="87">
        <v>843056</v>
      </c>
      <c r="F73" s="87">
        <v>866663</v>
      </c>
      <c r="G73" s="87">
        <v>890928</v>
      </c>
      <c r="H73" s="87">
        <v>915874</v>
      </c>
      <c r="I73" s="87">
        <v>941518</v>
      </c>
      <c r="J73" s="87">
        <v>967882</v>
      </c>
      <c r="K73" s="87">
        <v>994982</v>
      </c>
      <c r="L73" s="87">
        <v>1022840</v>
      </c>
      <c r="M73" s="88">
        <v>1051482</v>
      </c>
      <c r="O73" s="96"/>
    </row>
    <row r="74" spans="1:15" s="75" customFormat="1" ht="14.25" x14ac:dyDescent="0.2">
      <c r="A74" s="96"/>
      <c r="B74" s="86">
        <v>478</v>
      </c>
      <c r="C74" s="87">
        <v>820093</v>
      </c>
      <c r="D74" s="87">
        <v>843056</v>
      </c>
      <c r="E74" s="87">
        <v>866663</v>
      </c>
      <c r="F74" s="87">
        <v>890928</v>
      </c>
      <c r="G74" s="87">
        <v>915874</v>
      </c>
      <c r="H74" s="87">
        <v>941518</v>
      </c>
      <c r="I74" s="87">
        <v>967882</v>
      </c>
      <c r="J74" s="87">
        <v>994982</v>
      </c>
      <c r="K74" s="87">
        <v>1022840</v>
      </c>
      <c r="L74" s="87">
        <v>1051482</v>
      </c>
      <c r="M74" s="88">
        <v>1080922</v>
      </c>
      <c r="O74" s="96"/>
    </row>
    <row r="75" spans="1:15" s="75" customFormat="1" ht="14.25" x14ac:dyDescent="0.2">
      <c r="A75" s="96"/>
      <c r="B75" s="90">
        <v>479</v>
      </c>
      <c r="C75" s="87">
        <v>843056</v>
      </c>
      <c r="D75" s="87">
        <v>866663</v>
      </c>
      <c r="E75" s="87">
        <v>890928</v>
      </c>
      <c r="F75" s="87">
        <v>915874</v>
      </c>
      <c r="G75" s="87">
        <v>941518</v>
      </c>
      <c r="H75" s="87">
        <v>967882</v>
      </c>
      <c r="I75" s="87">
        <v>994982</v>
      </c>
      <c r="J75" s="87">
        <v>1022840</v>
      </c>
      <c r="K75" s="87">
        <v>1051482</v>
      </c>
      <c r="L75" s="87">
        <v>1080922</v>
      </c>
      <c r="M75" s="88">
        <v>1111189</v>
      </c>
      <c r="O75" s="96"/>
    </row>
    <row r="76" spans="1:15" s="75" customFormat="1" ht="14.25" x14ac:dyDescent="0.2">
      <c r="A76" s="96"/>
      <c r="B76" s="91">
        <v>480</v>
      </c>
      <c r="C76" s="87">
        <v>866663</v>
      </c>
      <c r="D76" s="87">
        <v>890928</v>
      </c>
      <c r="E76" s="87">
        <v>915874</v>
      </c>
      <c r="F76" s="87">
        <v>941518</v>
      </c>
      <c r="G76" s="87">
        <v>967882</v>
      </c>
      <c r="H76" s="87">
        <v>994982</v>
      </c>
      <c r="I76" s="87">
        <v>1022840</v>
      </c>
      <c r="J76" s="87">
        <v>1051482</v>
      </c>
      <c r="K76" s="87">
        <v>1080922</v>
      </c>
      <c r="L76" s="87">
        <v>1111189</v>
      </c>
      <c r="M76" s="88">
        <v>1142302</v>
      </c>
      <c r="O76" s="96"/>
    </row>
    <row r="77" spans="1:15" s="75" customFormat="1" ht="14.25" x14ac:dyDescent="0.2">
      <c r="A77" s="96"/>
      <c r="B77" s="91">
        <v>481</v>
      </c>
      <c r="C77" s="87">
        <v>890929</v>
      </c>
      <c r="D77" s="87">
        <v>915874</v>
      </c>
      <c r="E77" s="87">
        <v>941518</v>
      </c>
      <c r="F77" s="87">
        <v>967882</v>
      </c>
      <c r="G77" s="87">
        <v>994983</v>
      </c>
      <c r="H77" s="87">
        <v>1022841</v>
      </c>
      <c r="I77" s="87">
        <v>1051481</v>
      </c>
      <c r="J77" s="87">
        <v>1080922</v>
      </c>
      <c r="K77" s="87">
        <v>1111189</v>
      </c>
      <c r="L77" s="87">
        <v>1142302</v>
      </c>
      <c r="M77" s="88">
        <v>1174286</v>
      </c>
      <c r="O77" s="96"/>
    </row>
    <row r="78" spans="1:15" s="75" customFormat="1" ht="14.25" x14ac:dyDescent="0.2">
      <c r="A78" s="96"/>
      <c r="B78" s="91">
        <v>482</v>
      </c>
      <c r="C78" s="87">
        <v>915875</v>
      </c>
      <c r="D78" s="87">
        <v>941518</v>
      </c>
      <c r="E78" s="87">
        <v>967882</v>
      </c>
      <c r="F78" s="87">
        <v>994983</v>
      </c>
      <c r="G78" s="87">
        <v>1022843</v>
      </c>
      <c r="H78" s="87">
        <v>1051482</v>
      </c>
      <c r="I78" s="87">
        <v>1080921</v>
      </c>
      <c r="J78" s="87">
        <v>1111189</v>
      </c>
      <c r="K78" s="87">
        <v>1142302</v>
      </c>
      <c r="L78" s="87">
        <v>1174286</v>
      </c>
      <c r="M78" s="88">
        <v>1207166</v>
      </c>
      <c r="O78" s="96"/>
    </row>
    <row r="79" spans="1:15" s="75" customFormat="1" ht="14.25" x14ac:dyDescent="0.2">
      <c r="A79" s="96"/>
      <c r="B79" s="91">
        <v>483</v>
      </c>
      <c r="C79" s="87">
        <v>941520</v>
      </c>
      <c r="D79" s="87">
        <v>967882</v>
      </c>
      <c r="E79" s="87">
        <v>994983</v>
      </c>
      <c r="F79" s="87">
        <v>1022843</v>
      </c>
      <c r="G79" s="87">
        <v>1051483</v>
      </c>
      <c r="H79" s="87">
        <v>1080922</v>
      </c>
      <c r="I79" s="87">
        <v>1111188</v>
      </c>
      <c r="J79" s="87">
        <v>1142302</v>
      </c>
      <c r="K79" s="87">
        <v>1174286</v>
      </c>
      <c r="L79" s="87">
        <v>1207166</v>
      </c>
      <c r="M79" s="88">
        <v>1240966</v>
      </c>
      <c r="O79" s="96"/>
    </row>
    <row r="80" spans="1:15" s="75" customFormat="1" ht="14.25" x14ac:dyDescent="0.2">
      <c r="A80" s="96"/>
      <c r="B80" s="91">
        <v>484</v>
      </c>
      <c r="C80" s="87">
        <v>967883</v>
      </c>
      <c r="D80" s="87">
        <v>994983</v>
      </c>
      <c r="E80" s="87">
        <v>1022843</v>
      </c>
      <c r="F80" s="87">
        <v>1051483</v>
      </c>
      <c r="G80" s="87">
        <v>1080923</v>
      </c>
      <c r="H80" s="87">
        <v>1111189</v>
      </c>
      <c r="I80" s="87">
        <v>1142301</v>
      </c>
      <c r="J80" s="87">
        <v>1174286</v>
      </c>
      <c r="K80" s="87">
        <v>1207166</v>
      </c>
      <c r="L80" s="87">
        <v>1240966</v>
      </c>
      <c r="M80" s="88">
        <v>1275713</v>
      </c>
      <c r="O80" s="96"/>
    </row>
    <row r="81" spans="1:22" s="75" customFormat="1" ht="15" thickBot="1" x14ac:dyDescent="0.25">
      <c r="A81" s="96"/>
      <c r="B81" s="92">
        <v>485</v>
      </c>
      <c r="C81" s="93">
        <v>994984</v>
      </c>
      <c r="D81" s="93">
        <v>1022843</v>
      </c>
      <c r="E81" s="93">
        <v>1051483</v>
      </c>
      <c r="F81" s="93">
        <v>1080923</v>
      </c>
      <c r="G81" s="93">
        <v>1111190</v>
      </c>
      <c r="H81" s="93">
        <v>1142302</v>
      </c>
      <c r="I81" s="93">
        <v>1174285</v>
      </c>
      <c r="J81" s="93">
        <v>1207166</v>
      </c>
      <c r="K81" s="93">
        <v>1240966</v>
      </c>
      <c r="L81" s="93">
        <v>1275713</v>
      </c>
      <c r="M81" s="94">
        <v>1311432</v>
      </c>
      <c r="O81" s="96"/>
    </row>
    <row r="82" spans="1:22" s="75" customFormat="1" ht="14.25" x14ac:dyDescent="0.2">
      <c r="A82" s="96"/>
      <c r="L82" s="149" t="s">
        <v>98</v>
      </c>
      <c r="M82" s="149"/>
      <c r="O82" s="96"/>
    </row>
    <row r="83" spans="1:22" x14ac:dyDescent="0.2">
      <c r="K83" s="1"/>
      <c r="O83" s="135"/>
      <c r="P83" s="98"/>
      <c r="Q83" s="98"/>
      <c r="R83" s="98"/>
      <c r="S83" s="98"/>
      <c r="T83" s="98"/>
      <c r="U83" s="98"/>
    </row>
    <row r="84" spans="1:22" ht="14.25" x14ac:dyDescent="0.2">
      <c r="B84" s="150" t="s">
        <v>74</v>
      </c>
      <c r="C84" s="150"/>
      <c r="J84" s="75"/>
      <c r="K84" s="75"/>
      <c r="L84" s="75"/>
      <c r="M84" s="75"/>
      <c r="N84" s="75"/>
      <c r="O84" s="74"/>
      <c r="P84" s="75"/>
      <c r="Q84" s="75"/>
      <c r="R84" s="75"/>
      <c r="S84" s="75"/>
      <c r="T84" s="99"/>
      <c r="U84" s="99"/>
      <c r="V84" s="75"/>
    </row>
    <row r="85" spans="1:22" ht="15" customHeight="1" thickBot="1" x14ac:dyDescent="0.25">
      <c r="J85" s="75"/>
      <c r="K85" s="75"/>
      <c r="L85" s="75"/>
      <c r="M85" s="75"/>
      <c r="N85" s="75"/>
      <c r="O85" s="74"/>
      <c r="P85" s="75"/>
      <c r="Q85" s="75"/>
      <c r="R85" s="75"/>
      <c r="S85" s="75"/>
      <c r="T85" s="75"/>
      <c r="U85" s="75"/>
      <c r="V85" s="75"/>
    </row>
    <row r="86" spans="1:22" ht="18" x14ac:dyDescent="0.2">
      <c r="A86" s="96"/>
      <c r="B86" s="139" t="s">
        <v>67</v>
      </c>
      <c r="C86" s="140"/>
      <c r="D86" s="140"/>
      <c r="E86" s="140"/>
      <c r="F86" s="140"/>
      <c r="G86" s="140"/>
      <c r="H86" s="140"/>
      <c r="I86" s="140"/>
      <c r="J86" s="140"/>
      <c r="K86" s="140"/>
      <c r="L86" s="140"/>
      <c r="M86" s="141"/>
      <c r="N86" s="75"/>
      <c r="O86" s="74"/>
      <c r="P86" s="75"/>
      <c r="Q86" s="75"/>
      <c r="R86" s="75"/>
      <c r="S86" s="75"/>
      <c r="T86" s="75"/>
      <c r="U86" s="75"/>
      <c r="V86" s="75"/>
    </row>
    <row r="87" spans="1:22" ht="15.75" x14ac:dyDescent="0.2">
      <c r="A87" s="96"/>
      <c r="B87" s="142" t="s">
        <v>68</v>
      </c>
      <c r="C87" s="143"/>
      <c r="D87" s="143"/>
      <c r="E87" s="143"/>
      <c r="F87" s="143"/>
      <c r="G87" s="143"/>
      <c r="H87" s="143"/>
      <c r="I87" s="143"/>
      <c r="J87" s="143"/>
      <c r="K87" s="143"/>
      <c r="L87" s="143"/>
      <c r="M87" s="144"/>
      <c r="N87" s="75"/>
      <c r="O87" s="74"/>
      <c r="P87" s="75"/>
      <c r="Q87" s="75"/>
      <c r="R87" s="75"/>
      <c r="S87" s="75"/>
      <c r="T87" s="75"/>
      <c r="U87" s="75"/>
      <c r="V87" s="75"/>
    </row>
    <row r="88" spans="1:22" ht="25.5" x14ac:dyDescent="0.2">
      <c r="A88" s="96"/>
      <c r="B88" s="76" t="s">
        <v>1</v>
      </c>
      <c r="C88" s="77" t="s">
        <v>2</v>
      </c>
      <c r="D88" s="77" t="s">
        <v>3</v>
      </c>
      <c r="E88" s="77" t="s">
        <v>4</v>
      </c>
      <c r="F88" s="77" t="s">
        <v>5</v>
      </c>
      <c r="G88" s="77" t="s">
        <v>6</v>
      </c>
      <c r="H88" s="77" t="s">
        <v>7</v>
      </c>
      <c r="I88" s="77" t="s">
        <v>8</v>
      </c>
      <c r="J88" s="77" t="s">
        <v>9</v>
      </c>
      <c r="K88" s="77" t="s">
        <v>10</v>
      </c>
      <c r="L88" s="77" t="s">
        <v>11</v>
      </c>
      <c r="M88" s="78" t="s">
        <v>12</v>
      </c>
      <c r="N88" s="75"/>
      <c r="O88" s="74"/>
      <c r="P88" s="75"/>
      <c r="Q88" s="75"/>
      <c r="R88" s="75"/>
      <c r="S88" s="75"/>
      <c r="T88" s="75"/>
      <c r="U88" s="75"/>
      <c r="V88" s="75"/>
    </row>
    <row r="89" spans="1:22" ht="25.5" x14ac:dyDescent="0.2">
      <c r="A89" s="96"/>
      <c r="B89" s="76" t="s">
        <v>13</v>
      </c>
      <c r="C89" s="79" t="s">
        <v>14</v>
      </c>
      <c r="D89" s="80" t="s">
        <v>15</v>
      </c>
      <c r="E89" s="80" t="s">
        <v>16</v>
      </c>
      <c r="F89" s="80" t="s">
        <v>17</v>
      </c>
      <c r="G89" s="81" t="s">
        <v>18</v>
      </c>
      <c r="H89" s="81" t="s">
        <v>19</v>
      </c>
      <c r="I89" s="81" t="s">
        <v>20</v>
      </c>
      <c r="J89" s="81" t="s">
        <v>21</v>
      </c>
      <c r="K89" s="81" t="s">
        <v>22</v>
      </c>
      <c r="L89" s="81" t="s">
        <v>23</v>
      </c>
      <c r="M89" s="82" t="s">
        <v>24</v>
      </c>
      <c r="N89" s="75"/>
      <c r="O89" s="74"/>
      <c r="P89" s="75"/>
      <c r="Q89" s="75"/>
      <c r="R89" s="75"/>
      <c r="S89" s="75"/>
      <c r="T89" s="75"/>
      <c r="U89" s="75"/>
      <c r="V89" s="75"/>
    </row>
    <row r="90" spans="1:22" ht="14.25" x14ac:dyDescent="0.2">
      <c r="A90" s="96"/>
      <c r="B90" s="83" t="s">
        <v>25</v>
      </c>
      <c r="C90" s="84">
        <v>1</v>
      </c>
      <c r="D90" s="84">
        <v>2</v>
      </c>
      <c r="E90" s="84">
        <v>3</v>
      </c>
      <c r="F90" s="84">
        <v>4</v>
      </c>
      <c r="G90" s="84">
        <v>5</v>
      </c>
      <c r="H90" s="84">
        <v>6</v>
      </c>
      <c r="I90" s="84">
        <v>7</v>
      </c>
      <c r="J90" s="84">
        <v>8</v>
      </c>
      <c r="K90" s="84">
        <v>9</v>
      </c>
      <c r="L90" s="84">
        <v>10</v>
      </c>
      <c r="M90" s="85">
        <v>11</v>
      </c>
      <c r="N90" s="75"/>
      <c r="O90" s="74"/>
      <c r="P90" s="75"/>
      <c r="Q90" s="75"/>
      <c r="R90" s="75"/>
      <c r="S90" s="75"/>
      <c r="T90" s="75"/>
      <c r="U90" s="75"/>
      <c r="V90" s="75"/>
    </row>
    <row r="91" spans="1:22" ht="14.25" x14ac:dyDescent="0.2">
      <c r="A91" s="96"/>
      <c r="B91" s="86">
        <v>458</v>
      </c>
      <c r="C91" s="87">
        <v>459207</v>
      </c>
      <c r="D91" s="87">
        <v>472065</v>
      </c>
      <c r="E91" s="87">
        <v>485282</v>
      </c>
      <c r="F91" s="87">
        <v>498870</v>
      </c>
      <c r="G91" s="87">
        <v>512839</v>
      </c>
      <c r="H91" s="87">
        <v>527198</v>
      </c>
      <c r="I91" s="87">
        <v>541960</v>
      </c>
      <c r="J91" s="87">
        <v>557135</v>
      </c>
      <c r="K91" s="87">
        <v>572734</v>
      </c>
      <c r="L91" s="87">
        <v>588770</v>
      </c>
      <c r="M91" s="88">
        <v>605256</v>
      </c>
      <c r="N91" s="75"/>
      <c r="O91" s="74"/>
      <c r="P91" s="75"/>
      <c r="Q91" s="75"/>
      <c r="R91" s="75"/>
      <c r="S91" s="75"/>
      <c r="T91" s="75"/>
      <c r="U91" s="75"/>
      <c r="V91" s="75"/>
    </row>
    <row r="92" spans="1:22" ht="14.25" x14ac:dyDescent="0.2">
      <c r="A92" s="96"/>
      <c r="B92" s="86">
        <v>459</v>
      </c>
      <c r="C92" s="87">
        <v>472065</v>
      </c>
      <c r="D92" s="87">
        <v>485282</v>
      </c>
      <c r="E92" s="87">
        <v>498870</v>
      </c>
      <c r="F92" s="87">
        <v>512839</v>
      </c>
      <c r="G92" s="87">
        <v>527198</v>
      </c>
      <c r="H92" s="87">
        <v>541960</v>
      </c>
      <c r="I92" s="87">
        <v>557135</v>
      </c>
      <c r="J92" s="87">
        <v>572734</v>
      </c>
      <c r="K92" s="87">
        <v>588770</v>
      </c>
      <c r="L92" s="87">
        <v>605256</v>
      </c>
      <c r="M92" s="88">
        <v>622204</v>
      </c>
      <c r="N92" s="75"/>
      <c r="O92" s="74"/>
      <c r="P92" s="75"/>
      <c r="Q92" s="75"/>
      <c r="R92" s="75"/>
      <c r="S92" s="75"/>
      <c r="T92" s="75"/>
      <c r="U92" s="75"/>
      <c r="V92" s="75"/>
    </row>
    <row r="93" spans="1:22" ht="14.25" x14ac:dyDescent="0.2">
      <c r="A93" s="96"/>
      <c r="B93" s="86">
        <v>460</v>
      </c>
      <c r="C93" s="87">
        <v>485282</v>
      </c>
      <c r="D93" s="87">
        <v>498870</v>
      </c>
      <c r="E93" s="87">
        <v>512839</v>
      </c>
      <c r="F93" s="87">
        <v>527198</v>
      </c>
      <c r="G93" s="87">
        <v>541960</v>
      </c>
      <c r="H93" s="87">
        <v>557135</v>
      </c>
      <c r="I93" s="87">
        <v>572734</v>
      </c>
      <c r="J93" s="87">
        <v>588770</v>
      </c>
      <c r="K93" s="87">
        <v>605256</v>
      </c>
      <c r="L93" s="87">
        <v>622204</v>
      </c>
      <c r="M93" s="88">
        <v>639624</v>
      </c>
      <c r="N93" s="75"/>
      <c r="O93" s="74"/>
      <c r="P93" s="75"/>
      <c r="Q93" s="75"/>
      <c r="R93" s="75"/>
      <c r="S93" s="75"/>
      <c r="T93" s="75"/>
      <c r="U93" s="75"/>
      <c r="V93" s="75"/>
    </row>
    <row r="94" spans="1:22" ht="14.25" x14ac:dyDescent="0.2">
      <c r="A94" s="96"/>
      <c r="B94" s="86">
        <v>461</v>
      </c>
      <c r="C94" s="87">
        <v>498870</v>
      </c>
      <c r="D94" s="87">
        <v>512839</v>
      </c>
      <c r="E94" s="87">
        <v>527198</v>
      </c>
      <c r="F94" s="87">
        <v>541960</v>
      </c>
      <c r="G94" s="87">
        <v>557135</v>
      </c>
      <c r="H94" s="87">
        <v>572734</v>
      </c>
      <c r="I94" s="87">
        <v>588770</v>
      </c>
      <c r="J94" s="87">
        <v>605256</v>
      </c>
      <c r="K94" s="87">
        <v>622204</v>
      </c>
      <c r="L94" s="87">
        <v>639624</v>
      </c>
      <c r="M94" s="88">
        <v>657534</v>
      </c>
      <c r="N94" s="75"/>
      <c r="O94" s="74"/>
      <c r="P94" s="75"/>
      <c r="Q94" s="75"/>
      <c r="R94" s="75"/>
      <c r="S94" s="75"/>
      <c r="T94" s="75"/>
      <c r="U94" s="75"/>
      <c r="V94" s="75"/>
    </row>
    <row r="95" spans="1:22" ht="14.25" x14ac:dyDescent="0.2">
      <c r="A95" s="96"/>
      <c r="B95" s="86">
        <v>462</v>
      </c>
      <c r="C95" s="87">
        <v>512839</v>
      </c>
      <c r="D95" s="87">
        <v>527198</v>
      </c>
      <c r="E95" s="87">
        <v>541960</v>
      </c>
      <c r="F95" s="87">
        <v>557135</v>
      </c>
      <c r="G95" s="87">
        <v>572734</v>
      </c>
      <c r="H95" s="87">
        <v>588770</v>
      </c>
      <c r="I95" s="87">
        <v>605256</v>
      </c>
      <c r="J95" s="87">
        <v>622204</v>
      </c>
      <c r="K95" s="87">
        <v>639624</v>
      </c>
      <c r="L95" s="87">
        <v>657534</v>
      </c>
      <c r="M95" s="88">
        <v>675946</v>
      </c>
      <c r="N95" s="75"/>
      <c r="O95" s="74"/>
      <c r="P95" s="75"/>
      <c r="Q95" s="75"/>
      <c r="R95" s="75"/>
      <c r="S95" s="75"/>
      <c r="T95" s="75"/>
      <c r="U95" s="75"/>
      <c r="V95" s="75"/>
    </row>
    <row r="96" spans="1:22" ht="14.25" x14ac:dyDescent="0.2">
      <c r="A96" s="96"/>
      <c r="B96" s="86">
        <v>463</v>
      </c>
      <c r="C96" s="87">
        <v>527198</v>
      </c>
      <c r="D96" s="87">
        <v>541960</v>
      </c>
      <c r="E96" s="87">
        <v>557135</v>
      </c>
      <c r="F96" s="87">
        <v>572734</v>
      </c>
      <c r="G96" s="87">
        <v>588770</v>
      </c>
      <c r="H96" s="87">
        <v>605256</v>
      </c>
      <c r="I96" s="87">
        <v>622204</v>
      </c>
      <c r="J96" s="87">
        <v>639624</v>
      </c>
      <c r="K96" s="87">
        <v>657534</v>
      </c>
      <c r="L96" s="87">
        <v>675946</v>
      </c>
      <c r="M96" s="88">
        <v>694871</v>
      </c>
      <c r="N96" s="75"/>
      <c r="O96" s="74"/>
      <c r="P96" s="75"/>
      <c r="Q96" s="75"/>
      <c r="R96" s="75"/>
      <c r="S96" s="75"/>
      <c r="T96" s="75"/>
      <c r="U96" s="75"/>
      <c r="V96" s="75"/>
    </row>
    <row r="97" spans="1:22" ht="14.25" x14ac:dyDescent="0.2">
      <c r="A97" s="96"/>
      <c r="B97" s="86">
        <v>464</v>
      </c>
      <c r="C97" s="87">
        <v>541960</v>
      </c>
      <c r="D97" s="87">
        <v>557135</v>
      </c>
      <c r="E97" s="87">
        <v>572734</v>
      </c>
      <c r="F97" s="87">
        <v>588770</v>
      </c>
      <c r="G97" s="87">
        <v>605256</v>
      </c>
      <c r="H97" s="87">
        <v>622204</v>
      </c>
      <c r="I97" s="87">
        <v>639624</v>
      </c>
      <c r="J97" s="87">
        <v>657534</v>
      </c>
      <c r="K97" s="87">
        <v>675946</v>
      </c>
      <c r="L97" s="87">
        <v>694871</v>
      </c>
      <c r="M97" s="88">
        <v>714328</v>
      </c>
      <c r="N97" s="75"/>
      <c r="O97" s="74"/>
      <c r="P97" s="75"/>
      <c r="Q97" s="75"/>
      <c r="R97" s="75"/>
      <c r="S97" s="75"/>
      <c r="T97" s="75"/>
      <c r="U97" s="75"/>
      <c r="V97" s="75"/>
    </row>
    <row r="98" spans="1:22" ht="14.25" x14ac:dyDescent="0.2">
      <c r="A98" s="96"/>
      <c r="B98" s="86">
        <v>465</v>
      </c>
      <c r="C98" s="87">
        <v>557135</v>
      </c>
      <c r="D98" s="87">
        <v>572734</v>
      </c>
      <c r="E98" s="87">
        <v>588770</v>
      </c>
      <c r="F98" s="87">
        <v>605256</v>
      </c>
      <c r="G98" s="87">
        <v>622204</v>
      </c>
      <c r="H98" s="87">
        <v>639624</v>
      </c>
      <c r="I98" s="87">
        <v>657534</v>
      </c>
      <c r="J98" s="87">
        <v>675946</v>
      </c>
      <c r="K98" s="87">
        <v>694871</v>
      </c>
      <c r="L98" s="87">
        <v>714328</v>
      </c>
      <c r="M98" s="88">
        <v>734329</v>
      </c>
      <c r="N98" s="75"/>
      <c r="O98" s="74"/>
      <c r="P98" s="75"/>
      <c r="Q98" s="75"/>
      <c r="R98" s="75"/>
      <c r="S98" s="75"/>
      <c r="T98" s="75"/>
      <c r="U98" s="75"/>
      <c r="V98" s="75"/>
    </row>
    <row r="99" spans="1:22" ht="14.25" x14ac:dyDescent="0.2">
      <c r="A99" s="96"/>
      <c r="B99" s="86">
        <v>466</v>
      </c>
      <c r="C99" s="87">
        <v>572734</v>
      </c>
      <c r="D99" s="87">
        <v>588770</v>
      </c>
      <c r="E99" s="87">
        <v>605256</v>
      </c>
      <c r="F99" s="87">
        <v>622204</v>
      </c>
      <c r="G99" s="87">
        <v>639624</v>
      </c>
      <c r="H99" s="87">
        <v>657534</v>
      </c>
      <c r="I99" s="87">
        <v>675946</v>
      </c>
      <c r="J99" s="87">
        <v>694871</v>
      </c>
      <c r="K99" s="87">
        <v>714328</v>
      </c>
      <c r="L99" s="87">
        <v>734329</v>
      </c>
      <c r="M99" s="88">
        <v>754891</v>
      </c>
      <c r="N99" s="75"/>
      <c r="O99" s="74"/>
      <c r="P99" s="75"/>
      <c r="Q99" s="75"/>
      <c r="R99" s="75"/>
      <c r="S99" s="75"/>
      <c r="T99" s="75"/>
      <c r="U99" s="75"/>
      <c r="V99" s="75"/>
    </row>
    <row r="100" spans="1:22" ht="14.25" x14ac:dyDescent="0.2">
      <c r="A100" s="96"/>
      <c r="B100" s="86">
        <v>467</v>
      </c>
      <c r="C100" s="87">
        <v>588770</v>
      </c>
      <c r="D100" s="87">
        <v>605256</v>
      </c>
      <c r="E100" s="87">
        <v>622204</v>
      </c>
      <c r="F100" s="87">
        <v>639624</v>
      </c>
      <c r="G100" s="87">
        <v>657534</v>
      </c>
      <c r="H100" s="87">
        <v>675946</v>
      </c>
      <c r="I100" s="87">
        <v>694871</v>
      </c>
      <c r="J100" s="87">
        <v>714328</v>
      </c>
      <c r="K100" s="87">
        <v>734329</v>
      </c>
      <c r="L100" s="87">
        <v>754891</v>
      </c>
      <c r="M100" s="88">
        <v>776028</v>
      </c>
      <c r="N100" s="75"/>
      <c r="O100" s="74"/>
      <c r="P100" s="75"/>
      <c r="Q100" s="75"/>
      <c r="R100" s="75"/>
      <c r="S100" s="75"/>
      <c r="T100" s="75"/>
      <c r="U100" s="75"/>
      <c r="V100" s="75"/>
    </row>
    <row r="101" spans="1:22" ht="14.25" x14ac:dyDescent="0.2">
      <c r="A101" s="96"/>
      <c r="B101" s="86">
        <v>468</v>
      </c>
      <c r="C101" s="87">
        <v>605256</v>
      </c>
      <c r="D101" s="87">
        <v>622204</v>
      </c>
      <c r="E101" s="87">
        <v>639624</v>
      </c>
      <c r="F101" s="87">
        <v>657534</v>
      </c>
      <c r="G101" s="87">
        <v>675946</v>
      </c>
      <c r="H101" s="87">
        <v>694871</v>
      </c>
      <c r="I101" s="87">
        <v>714328</v>
      </c>
      <c r="J101" s="87">
        <v>734329</v>
      </c>
      <c r="K101" s="87">
        <v>754891</v>
      </c>
      <c r="L101" s="87">
        <v>776028</v>
      </c>
      <c r="M101" s="88">
        <v>797756</v>
      </c>
      <c r="N101" s="75"/>
      <c r="O101" s="74"/>
      <c r="P101" s="75"/>
      <c r="Q101" s="75"/>
      <c r="R101" s="75"/>
      <c r="S101" s="75"/>
      <c r="T101" s="75"/>
      <c r="U101" s="75"/>
      <c r="V101" s="75"/>
    </row>
    <row r="102" spans="1:22" ht="14.25" x14ac:dyDescent="0.2">
      <c r="A102" s="96"/>
      <c r="B102" s="86">
        <v>469</v>
      </c>
      <c r="C102" s="87">
        <v>622204</v>
      </c>
      <c r="D102" s="87">
        <v>639624</v>
      </c>
      <c r="E102" s="87">
        <v>657534</v>
      </c>
      <c r="F102" s="87">
        <v>675946</v>
      </c>
      <c r="G102" s="87">
        <v>694871</v>
      </c>
      <c r="H102" s="87">
        <v>714328</v>
      </c>
      <c r="I102" s="87">
        <v>734329</v>
      </c>
      <c r="J102" s="87">
        <v>754891</v>
      </c>
      <c r="K102" s="87">
        <v>776028</v>
      </c>
      <c r="L102" s="87">
        <v>797756</v>
      </c>
      <c r="M102" s="88">
        <v>820093</v>
      </c>
      <c r="N102" s="75"/>
      <c r="O102" s="74"/>
      <c r="P102" s="75"/>
      <c r="Q102" s="75"/>
      <c r="R102" s="75"/>
      <c r="S102" s="75"/>
      <c r="T102" s="75"/>
      <c r="U102" s="75"/>
      <c r="V102" s="75"/>
    </row>
    <row r="103" spans="1:22" ht="14.25" x14ac:dyDescent="0.2">
      <c r="A103" s="96"/>
      <c r="B103" s="86">
        <v>470</v>
      </c>
      <c r="C103" s="87">
        <v>639624</v>
      </c>
      <c r="D103" s="87">
        <v>657534</v>
      </c>
      <c r="E103" s="87">
        <v>675946</v>
      </c>
      <c r="F103" s="87">
        <v>694871</v>
      </c>
      <c r="G103" s="87">
        <v>714328</v>
      </c>
      <c r="H103" s="87">
        <v>734329</v>
      </c>
      <c r="I103" s="87">
        <v>754891</v>
      </c>
      <c r="J103" s="87">
        <v>776028</v>
      </c>
      <c r="K103" s="87">
        <v>797756</v>
      </c>
      <c r="L103" s="87">
        <v>820093</v>
      </c>
      <c r="M103" s="88">
        <v>843057</v>
      </c>
      <c r="N103" s="75"/>
      <c r="O103" s="74"/>
      <c r="P103" s="75"/>
      <c r="Q103" s="75"/>
      <c r="R103" s="75"/>
      <c r="S103" s="75"/>
      <c r="T103" s="75"/>
      <c r="U103" s="75"/>
      <c r="V103" s="75"/>
    </row>
    <row r="104" spans="1:22" ht="14.25" x14ac:dyDescent="0.2">
      <c r="A104" s="96"/>
      <c r="B104" s="86">
        <v>471</v>
      </c>
      <c r="C104" s="87">
        <v>657534</v>
      </c>
      <c r="D104" s="87">
        <v>675946</v>
      </c>
      <c r="E104" s="87">
        <v>694871</v>
      </c>
      <c r="F104" s="87">
        <v>714328</v>
      </c>
      <c r="G104" s="87">
        <v>734329</v>
      </c>
      <c r="H104" s="87">
        <v>754891</v>
      </c>
      <c r="I104" s="87">
        <v>776028</v>
      </c>
      <c r="J104" s="87">
        <v>797756</v>
      </c>
      <c r="K104" s="87">
        <v>820093</v>
      </c>
      <c r="L104" s="87">
        <v>843057</v>
      </c>
      <c r="M104" s="88">
        <v>866661</v>
      </c>
      <c r="N104" s="75"/>
      <c r="O104" s="74"/>
      <c r="P104" s="75"/>
      <c r="Q104" s="75"/>
      <c r="R104" s="75"/>
      <c r="S104" s="75"/>
      <c r="T104" s="75"/>
      <c r="U104" s="75"/>
      <c r="V104" s="75"/>
    </row>
    <row r="105" spans="1:22" ht="14.25" x14ac:dyDescent="0.2">
      <c r="A105" s="96"/>
      <c r="B105" s="86">
        <v>472</v>
      </c>
      <c r="C105" s="87">
        <v>675946</v>
      </c>
      <c r="D105" s="87">
        <v>694871</v>
      </c>
      <c r="E105" s="87">
        <v>714328</v>
      </c>
      <c r="F105" s="87">
        <v>734329</v>
      </c>
      <c r="G105" s="87">
        <v>754891</v>
      </c>
      <c r="H105" s="87">
        <v>776028</v>
      </c>
      <c r="I105" s="87">
        <v>797756</v>
      </c>
      <c r="J105" s="87">
        <v>820093</v>
      </c>
      <c r="K105" s="87">
        <v>843057</v>
      </c>
      <c r="L105" s="87">
        <v>866661</v>
      </c>
      <c r="M105" s="88">
        <v>890928</v>
      </c>
      <c r="N105" s="75"/>
      <c r="O105" s="74"/>
      <c r="P105" s="75"/>
      <c r="Q105" s="75"/>
      <c r="R105" s="75"/>
      <c r="S105" s="75"/>
      <c r="T105" s="75"/>
      <c r="U105" s="75"/>
      <c r="V105" s="75"/>
    </row>
    <row r="106" spans="1:22" ht="14.25" x14ac:dyDescent="0.2">
      <c r="A106" s="96"/>
      <c r="B106" s="86">
        <v>473</v>
      </c>
      <c r="C106" s="87">
        <v>694871</v>
      </c>
      <c r="D106" s="87">
        <v>714328</v>
      </c>
      <c r="E106" s="87">
        <v>734329</v>
      </c>
      <c r="F106" s="87">
        <v>754891</v>
      </c>
      <c r="G106" s="87">
        <v>776028</v>
      </c>
      <c r="H106" s="87">
        <v>797756</v>
      </c>
      <c r="I106" s="87">
        <v>820093</v>
      </c>
      <c r="J106" s="87">
        <v>843057</v>
      </c>
      <c r="K106" s="87">
        <v>866661</v>
      </c>
      <c r="L106" s="87">
        <v>890928</v>
      </c>
      <c r="M106" s="88">
        <v>915874</v>
      </c>
      <c r="N106" s="75"/>
      <c r="O106" s="74"/>
      <c r="P106" s="75"/>
      <c r="Q106" s="75"/>
      <c r="R106" s="75"/>
      <c r="S106" s="75"/>
      <c r="T106" s="75"/>
      <c r="U106" s="75"/>
      <c r="V106" s="75"/>
    </row>
    <row r="107" spans="1:22" ht="14.25" x14ac:dyDescent="0.2">
      <c r="A107" s="96"/>
      <c r="B107" s="86">
        <v>474</v>
      </c>
      <c r="C107" s="87">
        <v>714328</v>
      </c>
      <c r="D107" s="87">
        <v>734329</v>
      </c>
      <c r="E107" s="87">
        <v>754891</v>
      </c>
      <c r="F107" s="87">
        <v>776028</v>
      </c>
      <c r="G107" s="87">
        <v>797756</v>
      </c>
      <c r="H107" s="87">
        <v>820093</v>
      </c>
      <c r="I107" s="87">
        <v>843057</v>
      </c>
      <c r="J107" s="87">
        <v>866661</v>
      </c>
      <c r="K107" s="87">
        <v>890928</v>
      </c>
      <c r="L107" s="87">
        <v>915874</v>
      </c>
      <c r="M107" s="88">
        <v>941519</v>
      </c>
      <c r="N107" s="75"/>
      <c r="O107" s="74"/>
      <c r="P107" s="75"/>
      <c r="Q107" s="75"/>
      <c r="R107" s="75"/>
      <c r="S107" s="75"/>
      <c r="T107" s="75"/>
      <c r="U107" s="75"/>
      <c r="V107" s="75"/>
    </row>
    <row r="108" spans="1:22" ht="14.25" x14ac:dyDescent="0.2">
      <c r="A108" s="96"/>
      <c r="B108" s="86">
        <v>475</v>
      </c>
      <c r="C108" s="87">
        <v>734329</v>
      </c>
      <c r="D108" s="87">
        <v>754891</v>
      </c>
      <c r="E108" s="87">
        <v>776028</v>
      </c>
      <c r="F108" s="87">
        <v>797756</v>
      </c>
      <c r="G108" s="87">
        <v>820093</v>
      </c>
      <c r="H108" s="87">
        <v>843057</v>
      </c>
      <c r="I108" s="87">
        <v>866661</v>
      </c>
      <c r="J108" s="87">
        <v>890928</v>
      </c>
      <c r="K108" s="87">
        <v>915874</v>
      </c>
      <c r="L108" s="87">
        <v>941519</v>
      </c>
      <c r="M108" s="88">
        <v>967881</v>
      </c>
      <c r="N108" s="75"/>
      <c r="O108" s="74"/>
      <c r="P108" s="75"/>
      <c r="Q108" s="75"/>
      <c r="R108" s="75"/>
      <c r="S108" s="75"/>
      <c r="T108" s="75"/>
      <c r="U108" s="75"/>
      <c r="V108" s="75"/>
    </row>
    <row r="109" spans="1:22" ht="14.25" x14ac:dyDescent="0.2">
      <c r="A109" s="96"/>
      <c r="B109" s="86">
        <v>476</v>
      </c>
      <c r="C109" s="87">
        <v>754891</v>
      </c>
      <c r="D109" s="87">
        <v>776028</v>
      </c>
      <c r="E109" s="87">
        <v>797756</v>
      </c>
      <c r="F109" s="87">
        <v>820093</v>
      </c>
      <c r="G109" s="87">
        <v>843057</v>
      </c>
      <c r="H109" s="87">
        <v>866661</v>
      </c>
      <c r="I109" s="87">
        <v>890928</v>
      </c>
      <c r="J109" s="87">
        <v>915874</v>
      </c>
      <c r="K109" s="87">
        <v>941519</v>
      </c>
      <c r="L109" s="87">
        <v>967881</v>
      </c>
      <c r="M109" s="88">
        <v>994981</v>
      </c>
      <c r="N109" s="75"/>
      <c r="O109" s="74"/>
      <c r="P109" s="75"/>
      <c r="Q109" s="75"/>
      <c r="R109" s="75"/>
      <c r="S109" s="75"/>
      <c r="T109" s="75"/>
      <c r="U109" s="75"/>
      <c r="V109" s="75"/>
    </row>
    <row r="110" spans="1:22" ht="14.25" x14ac:dyDescent="0.2">
      <c r="A110" s="96"/>
      <c r="B110" s="86">
        <v>477</v>
      </c>
      <c r="C110" s="87">
        <v>776028</v>
      </c>
      <c r="D110" s="87">
        <v>797756</v>
      </c>
      <c r="E110" s="87">
        <v>820093</v>
      </c>
      <c r="F110" s="87">
        <v>843057</v>
      </c>
      <c r="G110" s="87">
        <v>866661</v>
      </c>
      <c r="H110" s="87">
        <v>890928</v>
      </c>
      <c r="I110" s="87">
        <v>915874</v>
      </c>
      <c r="J110" s="87">
        <v>941519</v>
      </c>
      <c r="K110" s="87">
        <v>967881</v>
      </c>
      <c r="L110" s="87">
        <v>994981</v>
      </c>
      <c r="M110" s="88">
        <v>1022842</v>
      </c>
      <c r="N110" s="75"/>
      <c r="O110" s="74"/>
      <c r="P110" s="75"/>
      <c r="Q110" s="75"/>
      <c r="R110" s="75"/>
      <c r="S110" s="75"/>
      <c r="T110" s="75"/>
      <c r="U110" s="75"/>
      <c r="V110" s="75"/>
    </row>
    <row r="111" spans="1:22" ht="14.25" x14ac:dyDescent="0.2">
      <c r="A111" s="96"/>
      <c r="B111" s="86">
        <v>478</v>
      </c>
      <c r="C111" s="87">
        <v>797756</v>
      </c>
      <c r="D111" s="87">
        <v>820093</v>
      </c>
      <c r="E111" s="87">
        <v>843057</v>
      </c>
      <c r="F111" s="87">
        <v>866661</v>
      </c>
      <c r="G111" s="87">
        <v>890928</v>
      </c>
      <c r="H111" s="87">
        <v>915874</v>
      </c>
      <c r="I111" s="87">
        <v>941519</v>
      </c>
      <c r="J111" s="87">
        <v>967881</v>
      </c>
      <c r="K111" s="87">
        <v>994981</v>
      </c>
      <c r="L111" s="87">
        <v>1022842</v>
      </c>
      <c r="M111" s="88">
        <v>1051481</v>
      </c>
      <c r="N111" s="75"/>
      <c r="O111" s="74"/>
      <c r="P111" s="75"/>
      <c r="Q111" s="75"/>
      <c r="R111" s="75"/>
      <c r="S111" s="75"/>
      <c r="T111" s="75"/>
      <c r="U111" s="75"/>
      <c r="V111" s="75"/>
    </row>
    <row r="112" spans="1:22" ht="14.25" x14ac:dyDescent="0.2">
      <c r="A112" s="96"/>
      <c r="B112" s="90">
        <v>479</v>
      </c>
      <c r="C112" s="87">
        <v>820093</v>
      </c>
      <c r="D112" s="87">
        <v>843057</v>
      </c>
      <c r="E112" s="87">
        <v>866661</v>
      </c>
      <c r="F112" s="87">
        <v>890928</v>
      </c>
      <c r="G112" s="87">
        <v>915874</v>
      </c>
      <c r="H112" s="87">
        <v>941519</v>
      </c>
      <c r="I112" s="87">
        <v>967881</v>
      </c>
      <c r="J112" s="87">
        <v>994981</v>
      </c>
      <c r="K112" s="87">
        <v>1022842</v>
      </c>
      <c r="L112" s="87">
        <v>1051481</v>
      </c>
      <c r="M112" s="88">
        <v>1080923</v>
      </c>
      <c r="N112" s="75"/>
      <c r="O112" s="74"/>
      <c r="P112" s="75"/>
      <c r="Q112" s="75"/>
      <c r="R112" s="75"/>
      <c r="S112" s="75"/>
      <c r="T112" s="75"/>
      <c r="U112" s="75"/>
      <c r="V112" s="75"/>
    </row>
    <row r="113" spans="1:22" ht="14.25" x14ac:dyDescent="0.2">
      <c r="A113" s="96"/>
      <c r="B113" s="91">
        <v>480</v>
      </c>
      <c r="C113" s="87">
        <v>843057</v>
      </c>
      <c r="D113" s="87">
        <v>866661</v>
      </c>
      <c r="E113" s="87">
        <v>890928</v>
      </c>
      <c r="F113" s="87">
        <v>915874</v>
      </c>
      <c r="G113" s="87">
        <v>941519</v>
      </c>
      <c r="H113" s="87">
        <v>967881</v>
      </c>
      <c r="I113" s="87">
        <v>994981</v>
      </c>
      <c r="J113" s="87">
        <v>1022842</v>
      </c>
      <c r="K113" s="87">
        <v>1051481</v>
      </c>
      <c r="L113" s="87">
        <v>1080923</v>
      </c>
      <c r="M113" s="88">
        <v>1111189</v>
      </c>
      <c r="N113" s="75"/>
      <c r="O113" s="74"/>
      <c r="P113" s="75"/>
      <c r="Q113" s="75"/>
      <c r="R113" s="75"/>
      <c r="S113" s="75"/>
      <c r="T113" s="75"/>
      <c r="U113" s="75"/>
      <c r="V113" s="75"/>
    </row>
    <row r="114" spans="1:22" ht="14.25" x14ac:dyDescent="0.2">
      <c r="A114" s="96"/>
      <c r="B114" s="91">
        <v>481</v>
      </c>
      <c r="C114" s="87">
        <v>866662</v>
      </c>
      <c r="D114" s="87">
        <v>890928</v>
      </c>
      <c r="E114" s="87">
        <v>915874</v>
      </c>
      <c r="F114" s="87">
        <v>941519</v>
      </c>
      <c r="G114" s="87">
        <v>967882</v>
      </c>
      <c r="H114" s="87">
        <v>994982</v>
      </c>
      <c r="I114" s="87">
        <v>1022841</v>
      </c>
      <c r="J114" s="87">
        <v>1051481</v>
      </c>
      <c r="K114" s="87">
        <v>1080923</v>
      </c>
      <c r="L114" s="87">
        <v>1111189</v>
      </c>
      <c r="M114" s="88">
        <v>1142302</v>
      </c>
      <c r="N114" s="75"/>
      <c r="O114" s="74"/>
      <c r="P114" s="75"/>
      <c r="Q114" s="75"/>
      <c r="R114" s="75"/>
      <c r="S114" s="75"/>
      <c r="T114" s="75"/>
      <c r="U114" s="75"/>
      <c r="V114" s="75"/>
    </row>
    <row r="115" spans="1:22" ht="14.25" x14ac:dyDescent="0.2">
      <c r="A115" s="96"/>
      <c r="B115" s="91">
        <v>482</v>
      </c>
      <c r="C115" s="87">
        <v>890929</v>
      </c>
      <c r="D115" s="87">
        <v>915874</v>
      </c>
      <c r="E115" s="87">
        <v>941519</v>
      </c>
      <c r="F115" s="87">
        <v>967882</v>
      </c>
      <c r="G115" s="87">
        <v>994983</v>
      </c>
      <c r="H115" s="87">
        <v>1022842</v>
      </c>
      <c r="I115" s="87">
        <v>1051480</v>
      </c>
      <c r="J115" s="87">
        <v>1080923</v>
      </c>
      <c r="K115" s="87">
        <v>1111189</v>
      </c>
      <c r="L115" s="87">
        <v>1142302</v>
      </c>
      <c r="M115" s="88">
        <v>1174286</v>
      </c>
      <c r="N115" s="75"/>
      <c r="O115" s="74"/>
      <c r="P115" s="75"/>
      <c r="Q115" s="75"/>
      <c r="R115" s="75"/>
      <c r="S115" s="75"/>
      <c r="T115" s="75"/>
      <c r="U115" s="75"/>
      <c r="V115" s="75"/>
    </row>
    <row r="116" spans="1:22" ht="14.25" x14ac:dyDescent="0.2">
      <c r="A116" s="96"/>
      <c r="B116" s="91">
        <v>483</v>
      </c>
      <c r="C116" s="87">
        <v>915875</v>
      </c>
      <c r="D116" s="87">
        <v>941519</v>
      </c>
      <c r="E116" s="87">
        <v>967882</v>
      </c>
      <c r="F116" s="87">
        <v>994983</v>
      </c>
      <c r="G116" s="87">
        <v>1022843</v>
      </c>
      <c r="H116" s="87">
        <v>1051481</v>
      </c>
      <c r="I116" s="87">
        <v>1080922</v>
      </c>
      <c r="J116" s="87">
        <v>1111189</v>
      </c>
      <c r="K116" s="87">
        <v>1142302</v>
      </c>
      <c r="L116" s="87">
        <v>1174286</v>
      </c>
      <c r="M116" s="88">
        <v>1207165</v>
      </c>
      <c r="N116" s="75"/>
      <c r="O116" s="74"/>
      <c r="P116" s="75"/>
      <c r="Q116" s="75"/>
      <c r="R116" s="75"/>
      <c r="S116" s="75"/>
      <c r="T116" s="75"/>
      <c r="U116" s="75"/>
      <c r="V116" s="75"/>
    </row>
    <row r="117" spans="1:22" ht="14.25" x14ac:dyDescent="0.2">
      <c r="A117" s="96"/>
      <c r="B117" s="91">
        <v>484</v>
      </c>
      <c r="C117" s="87">
        <v>941520</v>
      </c>
      <c r="D117" s="87">
        <v>967882</v>
      </c>
      <c r="E117" s="87">
        <v>994983</v>
      </c>
      <c r="F117" s="87">
        <v>1022843</v>
      </c>
      <c r="G117" s="87">
        <v>1051482</v>
      </c>
      <c r="H117" s="87">
        <v>1080923</v>
      </c>
      <c r="I117" s="87">
        <v>1111188</v>
      </c>
      <c r="J117" s="87">
        <v>1142302</v>
      </c>
      <c r="K117" s="87">
        <v>1174286</v>
      </c>
      <c r="L117" s="87">
        <v>1207165</v>
      </c>
      <c r="M117" s="88">
        <v>1240966</v>
      </c>
      <c r="N117" s="75"/>
      <c r="O117" s="74"/>
      <c r="P117" s="75"/>
      <c r="Q117" s="75"/>
      <c r="R117" s="75"/>
      <c r="S117" s="75"/>
      <c r="T117" s="75"/>
      <c r="U117" s="75"/>
      <c r="V117" s="75"/>
    </row>
    <row r="118" spans="1:22" ht="15" thickBot="1" x14ac:dyDescent="0.25">
      <c r="A118" s="96"/>
      <c r="B118" s="92">
        <v>485</v>
      </c>
      <c r="C118" s="93">
        <v>967883</v>
      </c>
      <c r="D118" s="93">
        <v>994983</v>
      </c>
      <c r="E118" s="93">
        <v>1022843</v>
      </c>
      <c r="F118" s="93">
        <v>1051482</v>
      </c>
      <c r="G118" s="93">
        <v>1080924</v>
      </c>
      <c r="H118" s="93">
        <v>1111189</v>
      </c>
      <c r="I118" s="93">
        <v>1142301</v>
      </c>
      <c r="J118" s="93">
        <v>1174286</v>
      </c>
      <c r="K118" s="93">
        <v>1207165</v>
      </c>
      <c r="L118" s="93">
        <v>1240966</v>
      </c>
      <c r="M118" s="94">
        <v>1275712</v>
      </c>
      <c r="N118" s="75"/>
      <c r="O118" s="74"/>
      <c r="P118" s="75"/>
      <c r="Q118" s="75"/>
      <c r="R118" s="75"/>
      <c r="S118" s="75"/>
      <c r="T118" s="75"/>
      <c r="U118" s="75"/>
      <c r="V118" s="75"/>
    </row>
    <row r="119" spans="1:22" ht="14.25" x14ac:dyDescent="0.2">
      <c r="A119" s="96"/>
      <c r="B119" s="97"/>
      <c r="C119" s="98"/>
      <c r="D119" s="98"/>
      <c r="E119" s="98"/>
      <c r="F119" s="98"/>
      <c r="G119" s="98"/>
      <c r="H119" s="98"/>
      <c r="I119" s="98"/>
      <c r="J119" s="98"/>
      <c r="K119" s="98"/>
      <c r="L119" s="149" t="s">
        <v>92</v>
      </c>
      <c r="M119" s="149"/>
      <c r="N119" s="75"/>
      <c r="O119" s="74"/>
      <c r="P119" s="75"/>
      <c r="Q119" s="75"/>
      <c r="R119" s="75"/>
      <c r="S119" s="75"/>
      <c r="T119" s="75"/>
      <c r="U119" s="75"/>
      <c r="V119" s="75"/>
    </row>
    <row r="120" spans="1:22" ht="14.25" x14ac:dyDescent="0.2">
      <c r="A120" s="96"/>
      <c r="B120" s="150" t="s">
        <v>74</v>
      </c>
      <c r="C120" s="150"/>
      <c r="D120" s="98"/>
      <c r="E120" s="98"/>
      <c r="F120" s="98"/>
      <c r="G120" s="98"/>
      <c r="H120" s="98"/>
      <c r="I120" s="98"/>
      <c r="J120" s="98"/>
      <c r="K120" s="98"/>
      <c r="L120" s="99"/>
      <c r="M120" s="99"/>
      <c r="N120" s="75"/>
      <c r="O120" s="74"/>
      <c r="P120" s="75"/>
      <c r="Q120" s="75"/>
      <c r="R120" s="75"/>
      <c r="S120" s="75"/>
      <c r="T120" s="75"/>
      <c r="U120" s="75"/>
      <c r="V120" s="75"/>
    </row>
    <row r="121" spans="1:22" ht="15" thickBot="1" x14ac:dyDescent="0.25">
      <c r="A121" s="96"/>
      <c r="B121" s="97"/>
      <c r="C121" s="98"/>
      <c r="D121" s="98"/>
      <c r="E121" s="98"/>
      <c r="F121" s="98"/>
      <c r="G121" s="98"/>
      <c r="H121" s="98"/>
      <c r="I121" s="98"/>
      <c r="J121" s="98"/>
      <c r="K121" s="98"/>
      <c r="L121" s="99"/>
      <c r="M121" s="99"/>
      <c r="N121" s="75"/>
      <c r="O121" s="74"/>
      <c r="P121" s="75"/>
      <c r="Q121" s="75"/>
      <c r="R121" s="75"/>
      <c r="S121" s="75"/>
      <c r="T121" s="75"/>
      <c r="U121" s="75"/>
      <c r="V121" s="75"/>
    </row>
    <row r="122" spans="1:22" ht="18" x14ac:dyDescent="0.2">
      <c r="A122" s="96"/>
      <c r="B122" s="139" t="s">
        <v>70</v>
      </c>
      <c r="C122" s="140"/>
      <c r="D122" s="140"/>
      <c r="E122" s="140"/>
      <c r="F122" s="140"/>
      <c r="G122" s="140"/>
      <c r="H122" s="140"/>
      <c r="I122" s="140"/>
      <c r="J122" s="140"/>
      <c r="K122" s="140"/>
      <c r="L122" s="140"/>
      <c r="M122" s="141"/>
      <c r="N122" s="75"/>
      <c r="O122" s="74"/>
      <c r="P122" s="75"/>
      <c r="Q122" s="75"/>
      <c r="R122" s="75"/>
      <c r="S122" s="75"/>
      <c r="T122" s="75"/>
      <c r="U122" s="75"/>
      <c r="V122" s="75"/>
    </row>
    <row r="123" spans="1:22" ht="15.75" x14ac:dyDescent="0.2">
      <c r="A123" s="96"/>
      <c r="B123" s="142" t="s">
        <v>71</v>
      </c>
      <c r="C123" s="143"/>
      <c r="D123" s="143"/>
      <c r="E123" s="143"/>
      <c r="F123" s="143"/>
      <c r="G123" s="143"/>
      <c r="H123" s="143"/>
      <c r="I123" s="143"/>
      <c r="J123" s="143"/>
      <c r="K123" s="143"/>
      <c r="L123" s="143"/>
      <c r="M123" s="144"/>
      <c r="N123" s="75"/>
      <c r="O123" s="74"/>
      <c r="P123" s="75"/>
      <c r="Q123" s="75"/>
      <c r="R123" s="75"/>
      <c r="S123" s="75"/>
      <c r="T123" s="75"/>
      <c r="U123" s="75"/>
      <c r="V123" s="75"/>
    </row>
    <row r="124" spans="1:22" ht="25.5" x14ac:dyDescent="0.2">
      <c r="A124" s="96"/>
      <c r="B124" s="76" t="s">
        <v>1</v>
      </c>
      <c r="C124" s="77" t="s">
        <v>2</v>
      </c>
      <c r="D124" s="77" t="s">
        <v>3</v>
      </c>
      <c r="E124" s="77" t="s">
        <v>4</v>
      </c>
      <c r="F124" s="77" t="s">
        <v>5</v>
      </c>
      <c r="G124" s="77" t="s">
        <v>6</v>
      </c>
      <c r="H124" s="77" t="s">
        <v>7</v>
      </c>
      <c r="I124" s="77" t="s">
        <v>8</v>
      </c>
      <c r="J124" s="77" t="s">
        <v>9</v>
      </c>
      <c r="K124" s="77" t="s">
        <v>10</v>
      </c>
      <c r="L124" s="77" t="s">
        <v>11</v>
      </c>
      <c r="M124" s="78" t="s">
        <v>12</v>
      </c>
      <c r="N124" s="75"/>
      <c r="O124" s="74"/>
      <c r="P124" s="75"/>
      <c r="Q124" s="75"/>
      <c r="R124" s="75"/>
      <c r="S124" s="75"/>
      <c r="T124" s="75"/>
      <c r="U124" s="75"/>
      <c r="V124" s="75"/>
    </row>
    <row r="125" spans="1:22" ht="25.5" x14ac:dyDescent="0.2">
      <c r="A125" s="96"/>
      <c r="B125" s="76" t="s">
        <v>13</v>
      </c>
      <c r="C125" s="79" t="s">
        <v>14</v>
      </c>
      <c r="D125" s="80" t="s">
        <v>15</v>
      </c>
      <c r="E125" s="80" t="s">
        <v>16</v>
      </c>
      <c r="F125" s="80" t="s">
        <v>17</v>
      </c>
      <c r="G125" s="81" t="s">
        <v>18</v>
      </c>
      <c r="H125" s="81" t="s">
        <v>19</v>
      </c>
      <c r="I125" s="81" t="s">
        <v>20</v>
      </c>
      <c r="J125" s="81" t="s">
        <v>21</v>
      </c>
      <c r="K125" s="81" t="s">
        <v>22</v>
      </c>
      <c r="L125" s="81" t="s">
        <v>23</v>
      </c>
      <c r="M125" s="82" t="s">
        <v>24</v>
      </c>
      <c r="N125" s="75"/>
      <c r="O125" s="74"/>
      <c r="P125" s="75"/>
      <c r="Q125" s="75"/>
      <c r="R125" s="75"/>
      <c r="S125" s="75"/>
      <c r="T125" s="75"/>
      <c r="U125" s="75"/>
      <c r="V125" s="75"/>
    </row>
    <row r="126" spans="1:22" ht="14.25" x14ac:dyDescent="0.2">
      <c r="A126" s="96"/>
      <c r="B126" s="83" t="s">
        <v>25</v>
      </c>
      <c r="C126" s="84">
        <v>1</v>
      </c>
      <c r="D126" s="84">
        <v>2</v>
      </c>
      <c r="E126" s="84">
        <v>3</v>
      </c>
      <c r="F126" s="84">
        <v>4</v>
      </c>
      <c r="G126" s="84">
        <v>5</v>
      </c>
      <c r="H126" s="84">
        <v>6</v>
      </c>
      <c r="I126" s="84">
        <v>7</v>
      </c>
      <c r="J126" s="84">
        <v>8</v>
      </c>
      <c r="K126" s="84">
        <v>9</v>
      </c>
      <c r="L126" s="84">
        <v>10</v>
      </c>
      <c r="M126" s="85">
        <v>11</v>
      </c>
      <c r="N126" s="75"/>
      <c r="O126" s="74"/>
      <c r="P126" s="75"/>
      <c r="Q126" s="75"/>
      <c r="R126" s="75"/>
      <c r="S126" s="75"/>
      <c r="T126" s="75"/>
      <c r="U126" s="75"/>
      <c r="V126" s="75"/>
    </row>
    <row r="127" spans="1:22" ht="14.25" x14ac:dyDescent="0.2">
      <c r="A127" s="96"/>
      <c r="B127" s="86">
        <v>458</v>
      </c>
      <c r="C127" s="87">
        <v>434855</v>
      </c>
      <c r="D127" s="87">
        <v>447031</v>
      </c>
      <c r="E127" s="87">
        <v>459547</v>
      </c>
      <c r="F127" s="87">
        <v>472415</v>
      </c>
      <c r="G127" s="87">
        <v>485643</v>
      </c>
      <c r="H127" s="87">
        <v>499241</v>
      </c>
      <c r="I127" s="87">
        <v>513220</v>
      </c>
      <c r="J127" s="87">
        <v>527590</v>
      </c>
      <c r="K127" s="87">
        <v>542362</v>
      </c>
      <c r="L127" s="87">
        <v>557547</v>
      </c>
      <c r="M127" s="88">
        <v>573159</v>
      </c>
      <c r="N127" s="75"/>
      <c r="O127" s="74"/>
      <c r="P127" s="75"/>
      <c r="Q127" s="75"/>
      <c r="R127" s="75"/>
      <c r="S127" s="75"/>
      <c r="T127" s="75"/>
      <c r="U127" s="75"/>
      <c r="V127" s="75"/>
    </row>
    <row r="128" spans="1:22" ht="14.25" x14ac:dyDescent="0.2">
      <c r="A128" s="96"/>
      <c r="B128" s="86">
        <v>459</v>
      </c>
      <c r="C128" s="87">
        <v>447031</v>
      </c>
      <c r="D128" s="87">
        <v>459547</v>
      </c>
      <c r="E128" s="87">
        <v>472415</v>
      </c>
      <c r="F128" s="87">
        <v>485643</v>
      </c>
      <c r="G128" s="87">
        <v>499241</v>
      </c>
      <c r="H128" s="87">
        <v>513220</v>
      </c>
      <c r="I128" s="87">
        <v>527590</v>
      </c>
      <c r="J128" s="87">
        <v>542362</v>
      </c>
      <c r="K128" s="87">
        <v>557547</v>
      </c>
      <c r="L128" s="87">
        <v>573159</v>
      </c>
      <c r="M128" s="88">
        <v>589208</v>
      </c>
      <c r="N128" s="75"/>
      <c r="O128" s="74"/>
      <c r="P128" s="75"/>
      <c r="Q128" s="75"/>
      <c r="R128" s="75"/>
      <c r="S128" s="75"/>
      <c r="T128" s="75"/>
      <c r="U128" s="75"/>
      <c r="V128" s="75"/>
    </row>
    <row r="129" spans="1:22" ht="14.25" x14ac:dyDescent="0.2">
      <c r="A129" s="96"/>
      <c r="B129" s="86">
        <v>460</v>
      </c>
      <c r="C129" s="87">
        <v>459547</v>
      </c>
      <c r="D129" s="87">
        <v>472415</v>
      </c>
      <c r="E129" s="87">
        <v>485643</v>
      </c>
      <c r="F129" s="87">
        <v>499241</v>
      </c>
      <c r="G129" s="87">
        <v>513220</v>
      </c>
      <c r="H129" s="87">
        <v>527590</v>
      </c>
      <c r="I129" s="87">
        <v>542362</v>
      </c>
      <c r="J129" s="87">
        <v>557547</v>
      </c>
      <c r="K129" s="87">
        <v>573159</v>
      </c>
      <c r="L129" s="87">
        <v>589208</v>
      </c>
      <c r="M129" s="88">
        <v>605705</v>
      </c>
      <c r="N129" s="75"/>
      <c r="O129" s="74"/>
      <c r="P129" s="75"/>
      <c r="Q129" s="75"/>
      <c r="R129" s="75"/>
      <c r="S129" s="75"/>
      <c r="T129" s="75"/>
      <c r="U129" s="75"/>
      <c r="V129" s="75"/>
    </row>
    <row r="130" spans="1:22" ht="14.25" x14ac:dyDescent="0.2">
      <c r="A130" s="96"/>
      <c r="B130" s="86">
        <v>461</v>
      </c>
      <c r="C130" s="87">
        <v>472415</v>
      </c>
      <c r="D130" s="87">
        <v>485643</v>
      </c>
      <c r="E130" s="87">
        <v>499241</v>
      </c>
      <c r="F130" s="87">
        <v>513220</v>
      </c>
      <c r="G130" s="87">
        <v>527590</v>
      </c>
      <c r="H130" s="87">
        <v>542362</v>
      </c>
      <c r="I130" s="87">
        <v>557547</v>
      </c>
      <c r="J130" s="87">
        <v>573159</v>
      </c>
      <c r="K130" s="87">
        <v>589208</v>
      </c>
      <c r="L130" s="87">
        <v>605705</v>
      </c>
      <c r="M130" s="88">
        <v>622665</v>
      </c>
      <c r="N130" s="75"/>
      <c r="O130" s="74"/>
      <c r="P130" s="75"/>
      <c r="Q130" s="75"/>
      <c r="R130" s="75"/>
      <c r="S130" s="75"/>
      <c r="T130" s="75"/>
      <c r="U130" s="75"/>
      <c r="V130" s="75"/>
    </row>
    <row r="131" spans="1:22" ht="14.25" x14ac:dyDescent="0.2">
      <c r="A131" s="96"/>
      <c r="B131" s="86">
        <v>462</v>
      </c>
      <c r="C131" s="87">
        <v>485643</v>
      </c>
      <c r="D131" s="87">
        <v>499241</v>
      </c>
      <c r="E131" s="87">
        <v>513220</v>
      </c>
      <c r="F131" s="87">
        <v>527590</v>
      </c>
      <c r="G131" s="87">
        <v>542362</v>
      </c>
      <c r="H131" s="87">
        <v>557547</v>
      </c>
      <c r="I131" s="87">
        <v>573159</v>
      </c>
      <c r="J131" s="87">
        <v>589208</v>
      </c>
      <c r="K131" s="87">
        <v>605705</v>
      </c>
      <c r="L131" s="87">
        <v>622665</v>
      </c>
      <c r="M131" s="88">
        <v>640100</v>
      </c>
      <c r="N131" s="75"/>
      <c r="O131" s="74"/>
      <c r="P131" s="75"/>
      <c r="Q131" s="75"/>
      <c r="R131" s="75"/>
      <c r="S131" s="75"/>
      <c r="T131" s="75"/>
      <c r="U131" s="75"/>
      <c r="V131" s="75"/>
    </row>
    <row r="132" spans="1:22" ht="14.25" x14ac:dyDescent="0.2">
      <c r="A132" s="96"/>
      <c r="B132" s="86">
        <v>463</v>
      </c>
      <c r="C132" s="87">
        <v>499241</v>
      </c>
      <c r="D132" s="87">
        <v>513220</v>
      </c>
      <c r="E132" s="87">
        <v>527590</v>
      </c>
      <c r="F132" s="87">
        <v>542362</v>
      </c>
      <c r="G132" s="87">
        <v>557547</v>
      </c>
      <c r="H132" s="87">
        <v>573159</v>
      </c>
      <c r="I132" s="87">
        <v>589208</v>
      </c>
      <c r="J132" s="87">
        <v>605705</v>
      </c>
      <c r="K132" s="87">
        <v>622665</v>
      </c>
      <c r="L132" s="87">
        <v>640100</v>
      </c>
      <c r="M132" s="88">
        <v>658022</v>
      </c>
      <c r="N132" s="75"/>
      <c r="O132" s="74"/>
      <c r="P132" s="75"/>
      <c r="Q132" s="75"/>
      <c r="R132" s="75"/>
      <c r="S132" s="75"/>
      <c r="T132" s="75"/>
      <c r="U132" s="75"/>
      <c r="V132" s="75"/>
    </row>
    <row r="133" spans="1:22" ht="14.25" x14ac:dyDescent="0.2">
      <c r="A133" s="96"/>
      <c r="B133" s="86">
        <v>464</v>
      </c>
      <c r="C133" s="87">
        <v>513220</v>
      </c>
      <c r="D133" s="87">
        <v>527590</v>
      </c>
      <c r="E133" s="87">
        <v>542362</v>
      </c>
      <c r="F133" s="87">
        <v>557547</v>
      </c>
      <c r="G133" s="87">
        <v>573159</v>
      </c>
      <c r="H133" s="87">
        <v>589208</v>
      </c>
      <c r="I133" s="87">
        <v>605705</v>
      </c>
      <c r="J133" s="87">
        <v>622665</v>
      </c>
      <c r="K133" s="87">
        <v>640100</v>
      </c>
      <c r="L133" s="87">
        <v>658022</v>
      </c>
      <c r="M133" s="88">
        <v>676447</v>
      </c>
      <c r="N133" s="75"/>
      <c r="O133" s="74"/>
      <c r="P133" s="75"/>
      <c r="Q133" s="75"/>
      <c r="R133" s="75"/>
      <c r="S133" s="75"/>
      <c r="T133" s="75"/>
      <c r="U133" s="75"/>
      <c r="V133" s="75"/>
    </row>
    <row r="134" spans="1:22" ht="14.25" x14ac:dyDescent="0.2">
      <c r="A134" s="96"/>
      <c r="B134" s="86">
        <v>465</v>
      </c>
      <c r="C134" s="87">
        <v>527590</v>
      </c>
      <c r="D134" s="87">
        <v>542362</v>
      </c>
      <c r="E134" s="87">
        <v>557547</v>
      </c>
      <c r="F134" s="87">
        <v>573159</v>
      </c>
      <c r="G134" s="87">
        <v>589208</v>
      </c>
      <c r="H134" s="87">
        <v>605705</v>
      </c>
      <c r="I134" s="87">
        <v>622665</v>
      </c>
      <c r="J134" s="87">
        <v>640100</v>
      </c>
      <c r="K134" s="87">
        <v>658022</v>
      </c>
      <c r="L134" s="87">
        <v>676447</v>
      </c>
      <c r="M134" s="88">
        <v>695387</v>
      </c>
      <c r="N134" s="75"/>
      <c r="O134" s="74"/>
      <c r="P134" s="75"/>
      <c r="Q134" s="75"/>
      <c r="R134" s="75"/>
      <c r="S134" s="75"/>
      <c r="T134" s="75"/>
      <c r="U134" s="75"/>
      <c r="V134" s="75"/>
    </row>
    <row r="135" spans="1:22" ht="14.25" x14ac:dyDescent="0.2">
      <c r="A135" s="96"/>
      <c r="B135" s="86">
        <v>466</v>
      </c>
      <c r="C135" s="87">
        <v>542362</v>
      </c>
      <c r="D135" s="87">
        <v>557547</v>
      </c>
      <c r="E135" s="87">
        <v>573159</v>
      </c>
      <c r="F135" s="87">
        <v>589208</v>
      </c>
      <c r="G135" s="87">
        <v>605705</v>
      </c>
      <c r="H135" s="87">
        <v>622665</v>
      </c>
      <c r="I135" s="87">
        <v>640100</v>
      </c>
      <c r="J135" s="87">
        <v>658022</v>
      </c>
      <c r="K135" s="87">
        <v>676447</v>
      </c>
      <c r="L135" s="87">
        <v>695387</v>
      </c>
      <c r="M135" s="88">
        <v>714859</v>
      </c>
      <c r="N135" s="75"/>
      <c r="O135" s="74"/>
      <c r="P135" s="75"/>
      <c r="Q135" s="75"/>
      <c r="R135" s="75"/>
      <c r="S135" s="75"/>
      <c r="T135" s="75"/>
      <c r="U135" s="75"/>
      <c r="V135" s="75"/>
    </row>
    <row r="136" spans="1:22" ht="14.25" x14ac:dyDescent="0.2">
      <c r="A136" s="96"/>
      <c r="B136" s="86">
        <v>467</v>
      </c>
      <c r="C136" s="87">
        <v>557547</v>
      </c>
      <c r="D136" s="87">
        <v>573159</v>
      </c>
      <c r="E136" s="87">
        <v>589208</v>
      </c>
      <c r="F136" s="87">
        <v>605705</v>
      </c>
      <c r="G136" s="87">
        <v>622665</v>
      </c>
      <c r="H136" s="87">
        <v>640100</v>
      </c>
      <c r="I136" s="87">
        <v>658022</v>
      </c>
      <c r="J136" s="87">
        <v>676447</v>
      </c>
      <c r="K136" s="87">
        <v>695387</v>
      </c>
      <c r="L136" s="87">
        <v>714859</v>
      </c>
      <c r="M136" s="88">
        <v>734875</v>
      </c>
      <c r="N136" s="75"/>
      <c r="O136" s="74"/>
      <c r="P136" s="75"/>
      <c r="Q136" s="75"/>
      <c r="R136" s="75"/>
      <c r="S136" s="75"/>
      <c r="T136" s="75"/>
      <c r="U136" s="75"/>
      <c r="V136" s="75"/>
    </row>
    <row r="137" spans="1:22" ht="14.25" x14ac:dyDescent="0.2">
      <c r="A137" s="96"/>
      <c r="B137" s="86">
        <v>468</v>
      </c>
      <c r="C137" s="87">
        <v>573159</v>
      </c>
      <c r="D137" s="87">
        <v>589208</v>
      </c>
      <c r="E137" s="87">
        <v>605705</v>
      </c>
      <c r="F137" s="87">
        <v>622665</v>
      </c>
      <c r="G137" s="87">
        <v>640100</v>
      </c>
      <c r="H137" s="87">
        <v>658022</v>
      </c>
      <c r="I137" s="87">
        <v>676447</v>
      </c>
      <c r="J137" s="87">
        <v>695387</v>
      </c>
      <c r="K137" s="87">
        <v>714859</v>
      </c>
      <c r="L137" s="87">
        <v>734875</v>
      </c>
      <c r="M137" s="88">
        <v>755451</v>
      </c>
      <c r="N137" s="75"/>
      <c r="O137" s="74"/>
      <c r="P137" s="75"/>
      <c r="Q137" s="75"/>
      <c r="R137" s="75"/>
      <c r="S137" s="75"/>
      <c r="T137" s="75"/>
      <c r="U137" s="75"/>
      <c r="V137" s="75"/>
    </row>
    <row r="138" spans="1:22" ht="14.25" x14ac:dyDescent="0.2">
      <c r="A138" s="96"/>
      <c r="B138" s="86">
        <v>469</v>
      </c>
      <c r="C138" s="87">
        <v>589208</v>
      </c>
      <c r="D138" s="87">
        <v>605705</v>
      </c>
      <c r="E138" s="87">
        <v>622665</v>
      </c>
      <c r="F138" s="87">
        <v>640100</v>
      </c>
      <c r="G138" s="87">
        <v>658022</v>
      </c>
      <c r="H138" s="87">
        <v>676447</v>
      </c>
      <c r="I138" s="87">
        <v>695387</v>
      </c>
      <c r="J138" s="87">
        <v>714859</v>
      </c>
      <c r="K138" s="87">
        <v>734875</v>
      </c>
      <c r="L138" s="87">
        <v>755451</v>
      </c>
      <c r="M138" s="88">
        <v>776603</v>
      </c>
      <c r="N138" s="75"/>
      <c r="O138" s="74"/>
      <c r="P138" s="75"/>
      <c r="Q138" s="75"/>
      <c r="R138" s="75"/>
      <c r="S138" s="75"/>
      <c r="T138" s="75"/>
      <c r="U138" s="75"/>
      <c r="V138" s="75"/>
    </row>
    <row r="139" spans="1:22" ht="14.25" x14ac:dyDescent="0.2">
      <c r="A139" s="96"/>
      <c r="B139" s="86">
        <v>470</v>
      </c>
      <c r="C139" s="87">
        <v>605705</v>
      </c>
      <c r="D139" s="87">
        <v>622665</v>
      </c>
      <c r="E139" s="87">
        <v>640100</v>
      </c>
      <c r="F139" s="87">
        <v>658022</v>
      </c>
      <c r="G139" s="87">
        <v>676447</v>
      </c>
      <c r="H139" s="87">
        <v>695387</v>
      </c>
      <c r="I139" s="87">
        <v>714859</v>
      </c>
      <c r="J139" s="87">
        <v>734875</v>
      </c>
      <c r="K139" s="87">
        <v>755451</v>
      </c>
      <c r="L139" s="87">
        <v>776603</v>
      </c>
      <c r="M139" s="88">
        <v>798349</v>
      </c>
      <c r="N139" s="75"/>
      <c r="O139" s="74"/>
      <c r="P139" s="75"/>
      <c r="Q139" s="75"/>
      <c r="R139" s="75"/>
      <c r="S139" s="75"/>
      <c r="T139" s="75"/>
      <c r="U139" s="75"/>
      <c r="V139" s="75"/>
    </row>
    <row r="140" spans="1:22" ht="14.25" x14ac:dyDescent="0.2">
      <c r="A140" s="96"/>
      <c r="B140" s="86">
        <v>471</v>
      </c>
      <c r="C140" s="87">
        <v>622665</v>
      </c>
      <c r="D140" s="87">
        <v>640100</v>
      </c>
      <c r="E140" s="87">
        <v>658022</v>
      </c>
      <c r="F140" s="87">
        <v>676447</v>
      </c>
      <c r="G140" s="87">
        <v>695387</v>
      </c>
      <c r="H140" s="87">
        <v>714859</v>
      </c>
      <c r="I140" s="87">
        <v>734875</v>
      </c>
      <c r="J140" s="87">
        <v>755451</v>
      </c>
      <c r="K140" s="87">
        <v>776603</v>
      </c>
      <c r="L140" s="87">
        <v>798349</v>
      </c>
      <c r="M140" s="88">
        <v>820702</v>
      </c>
      <c r="N140" s="75"/>
      <c r="O140" s="74"/>
      <c r="P140" s="75"/>
      <c r="Q140" s="75"/>
      <c r="R140" s="75"/>
      <c r="S140" s="75"/>
      <c r="T140" s="75"/>
      <c r="U140" s="75"/>
      <c r="V140" s="75"/>
    </row>
    <row r="141" spans="1:22" ht="14.25" x14ac:dyDescent="0.2">
      <c r="A141" s="96"/>
      <c r="B141" s="86">
        <v>472</v>
      </c>
      <c r="C141" s="87">
        <v>640100</v>
      </c>
      <c r="D141" s="87">
        <v>658022</v>
      </c>
      <c r="E141" s="87">
        <v>676447</v>
      </c>
      <c r="F141" s="87">
        <v>695387</v>
      </c>
      <c r="G141" s="87">
        <v>714859</v>
      </c>
      <c r="H141" s="87">
        <v>734875</v>
      </c>
      <c r="I141" s="87">
        <v>755451</v>
      </c>
      <c r="J141" s="87">
        <v>776603</v>
      </c>
      <c r="K141" s="87">
        <v>798349</v>
      </c>
      <c r="L141" s="87">
        <v>820702</v>
      </c>
      <c r="M141" s="88">
        <v>843682</v>
      </c>
      <c r="N141" s="75"/>
      <c r="O141" s="74"/>
      <c r="P141" s="75"/>
      <c r="Q141" s="75"/>
      <c r="R141" s="75"/>
      <c r="S141" s="75"/>
      <c r="T141" s="75"/>
      <c r="U141" s="75"/>
      <c r="V141" s="75"/>
    </row>
    <row r="142" spans="1:22" ht="14.25" x14ac:dyDescent="0.2">
      <c r="A142" s="96"/>
      <c r="B142" s="86">
        <v>473</v>
      </c>
      <c r="C142" s="87">
        <v>658022</v>
      </c>
      <c r="D142" s="87">
        <v>676447</v>
      </c>
      <c r="E142" s="87">
        <v>695387</v>
      </c>
      <c r="F142" s="87">
        <v>714859</v>
      </c>
      <c r="G142" s="87">
        <v>734875</v>
      </c>
      <c r="H142" s="87">
        <v>755451</v>
      </c>
      <c r="I142" s="87">
        <v>776603</v>
      </c>
      <c r="J142" s="87">
        <v>798349</v>
      </c>
      <c r="K142" s="87">
        <v>820702</v>
      </c>
      <c r="L142" s="87">
        <v>843682</v>
      </c>
      <c r="M142" s="88">
        <v>867305</v>
      </c>
      <c r="N142" s="75"/>
      <c r="O142" s="74"/>
      <c r="P142" s="75"/>
      <c r="Q142" s="75"/>
      <c r="R142" s="75"/>
      <c r="S142" s="75"/>
      <c r="T142" s="75"/>
      <c r="U142" s="75"/>
      <c r="V142" s="75"/>
    </row>
    <row r="143" spans="1:22" ht="14.25" x14ac:dyDescent="0.2">
      <c r="A143" s="96"/>
      <c r="B143" s="86">
        <v>474</v>
      </c>
      <c r="C143" s="87">
        <v>676447</v>
      </c>
      <c r="D143" s="87">
        <v>695387</v>
      </c>
      <c r="E143" s="87">
        <v>714859</v>
      </c>
      <c r="F143" s="87">
        <v>734875</v>
      </c>
      <c r="G143" s="87">
        <v>755451</v>
      </c>
      <c r="H143" s="87">
        <v>776603</v>
      </c>
      <c r="I143" s="87">
        <v>798349</v>
      </c>
      <c r="J143" s="87">
        <v>820702</v>
      </c>
      <c r="K143" s="87">
        <v>843682</v>
      </c>
      <c r="L143" s="87">
        <v>867305</v>
      </c>
      <c r="M143" s="88">
        <v>891590</v>
      </c>
      <c r="N143" s="75"/>
      <c r="O143" s="74"/>
      <c r="P143" s="75"/>
      <c r="Q143" s="75"/>
      <c r="R143" s="75"/>
      <c r="S143" s="75"/>
      <c r="T143" s="75"/>
      <c r="U143" s="75"/>
      <c r="V143" s="75"/>
    </row>
    <row r="144" spans="1:22" ht="14.25" x14ac:dyDescent="0.2">
      <c r="A144" s="96"/>
      <c r="B144" s="86">
        <v>475</v>
      </c>
      <c r="C144" s="87">
        <v>695387</v>
      </c>
      <c r="D144" s="87">
        <v>714859</v>
      </c>
      <c r="E144" s="87">
        <v>734875</v>
      </c>
      <c r="F144" s="87">
        <v>755451</v>
      </c>
      <c r="G144" s="87">
        <v>776603</v>
      </c>
      <c r="H144" s="87">
        <v>798349</v>
      </c>
      <c r="I144" s="87">
        <v>820702</v>
      </c>
      <c r="J144" s="87">
        <v>843682</v>
      </c>
      <c r="K144" s="87">
        <v>867305</v>
      </c>
      <c r="L144" s="87">
        <v>891590</v>
      </c>
      <c r="M144" s="88">
        <v>916554</v>
      </c>
      <c r="N144" s="75"/>
      <c r="O144" s="74"/>
      <c r="P144" s="75"/>
      <c r="Q144" s="75"/>
      <c r="R144" s="75"/>
      <c r="S144" s="75"/>
      <c r="T144" s="75"/>
      <c r="U144" s="75"/>
      <c r="V144" s="75"/>
    </row>
    <row r="145" spans="1:22" ht="14.25" x14ac:dyDescent="0.2">
      <c r="A145" s="96"/>
      <c r="B145" s="86">
        <v>476</v>
      </c>
      <c r="C145" s="87">
        <v>714859</v>
      </c>
      <c r="D145" s="87">
        <v>734875</v>
      </c>
      <c r="E145" s="87">
        <v>755451</v>
      </c>
      <c r="F145" s="87">
        <v>776603</v>
      </c>
      <c r="G145" s="87">
        <v>798349</v>
      </c>
      <c r="H145" s="87">
        <v>820702</v>
      </c>
      <c r="I145" s="87">
        <v>843682</v>
      </c>
      <c r="J145" s="87">
        <v>867305</v>
      </c>
      <c r="K145" s="87">
        <v>891590</v>
      </c>
      <c r="L145" s="87">
        <v>916554</v>
      </c>
      <c r="M145" s="88">
        <v>942217</v>
      </c>
      <c r="N145" s="75"/>
      <c r="O145" s="74"/>
      <c r="P145" s="75"/>
      <c r="Q145" s="75"/>
      <c r="R145" s="75"/>
      <c r="S145" s="75"/>
      <c r="T145" s="75"/>
      <c r="U145" s="75"/>
      <c r="V145" s="75"/>
    </row>
    <row r="146" spans="1:22" ht="14.25" x14ac:dyDescent="0.2">
      <c r="A146" s="96"/>
      <c r="B146" s="86">
        <v>477</v>
      </c>
      <c r="C146" s="87">
        <v>734875</v>
      </c>
      <c r="D146" s="87">
        <v>755451</v>
      </c>
      <c r="E146" s="87">
        <v>776603</v>
      </c>
      <c r="F146" s="87">
        <v>798349</v>
      </c>
      <c r="G146" s="87">
        <v>820702</v>
      </c>
      <c r="H146" s="87">
        <v>843682</v>
      </c>
      <c r="I146" s="87">
        <v>867305</v>
      </c>
      <c r="J146" s="87">
        <v>891590</v>
      </c>
      <c r="K146" s="87">
        <v>916554</v>
      </c>
      <c r="L146" s="87">
        <v>942217</v>
      </c>
      <c r="M146" s="88">
        <v>968600</v>
      </c>
      <c r="N146" s="75"/>
      <c r="O146" s="74"/>
      <c r="P146" s="75"/>
      <c r="Q146" s="75"/>
      <c r="R146" s="75"/>
      <c r="S146" s="75"/>
      <c r="T146" s="75"/>
      <c r="U146" s="75"/>
      <c r="V146" s="75"/>
    </row>
    <row r="147" spans="1:22" ht="14.25" x14ac:dyDescent="0.2">
      <c r="A147" s="96"/>
      <c r="B147" s="86">
        <v>478</v>
      </c>
      <c r="C147" s="87">
        <v>755451</v>
      </c>
      <c r="D147" s="87">
        <v>776603</v>
      </c>
      <c r="E147" s="87">
        <v>798349</v>
      </c>
      <c r="F147" s="87">
        <v>820702</v>
      </c>
      <c r="G147" s="87">
        <v>843682</v>
      </c>
      <c r="H147" s="87">
        <v>867305</v>
      </c>
      <c r="I147" s="87">
        <v>891590</v>
      </c>
      <c r="J147" s="87">
        <v>916554</v>
      </c>
      <c r="K147" s="87">
        <v>942217</v>
      </c>
      <c r="L147" s="87">
        <v>968600</v>
      </c>
      <c r="M147" s="88">
        <v>995721</v>
      </c>
      <c r="N147" s="75"/>
      <c r="O147" s="74"/>
      <c r="P147" s="75"/>
      <c r="Q147" s="75"/>
      <c r="R147" s="75"/>
      <c r="S147" s="75"/>
      <c r="T147" s="75"/>
      <c r="U147" s="75"/>
      <c r="V147" s="75"/>
    </row>
    <row r="148" spans="1:22" ht="14.25" x14ac:dyDescent="0.2">
      <c r="A148" s="96"/>
      <c r="B148" s="90">
        <v>479</v>
      </c>
      <c r="C148" s="100">
        <v>776603</v>
      </c>
      <c r="D148" s="100">
        <v>798349</v>
      </c>
      <c r="E148" s="100">
        <v>820702</v>
      </c>
      <c r="F148" s="100">
        <v>843682</v>
      </c>
      <c r="G148" s="100">
        <v>867305</v>
      </c>
      <c r="H148" s="100">
        <v>891590</v>
      </c>
      <c r="I148" s="100">
        <v>916554</v>
      </c>
      <c r="J148" s="100">
        <v>942217</v>
      </c>
      <c r="K148" s="100">
        <v>968600</v>
      </c>
      <c r="L148" s="100">
        <v>995721</v>
      </c>
      <c r="M148" s="101">
        <v>1023601</v>
      </c>
      <c r="N148" s="75"/>
      <c r="O148" s="74"/>
      <c r="P148" s="75"/>
      <c r="Q148" s="75"/>
      <c r="R148" s="75"/>
      <c r="S148" s="75"/>
      <c r="T148" s="75"/>
      <c r="U148" s="75"/>
      <c r="V148" s="75"/>
    </row>
    <row r="149" spans="1:22" ht="14.25" x14ac:dyDescent="0.2">
      <c r="A149" s="96"/>
      <c r="B149" s="91">
        <v>480</v>
      </c>
      <c r="C149" s="87">
        <v>798349</v>
      </c>
      <c r="D149" s="87">
        <v>820702</v>
      </c>
      <c r="E149" s="87">
        <v>843682</v>
      </c>
      <c r="F149" s="87">
        <v>867305</v>
      </c>
      <c r="G149" s="87">
        <v>891590</v>
      </c>
      <c r="H149" s="87">
        <v>916554</v>
      </c>
      <c r="I149" s="87">
        <v>942217</v>
      </c>
      <c r="J149" s="87">
        <v>968600</v>
      </c>
      <c r="K149" s="87">
        <v>995721</v>
      </c>
      <c r="L149" s="87">
        <v>1023601</v>
      </c>
      <c r="M149" s="88">
        <v>1052262</v>
      </c>
      <c r="N149" s="75"/>
      <c r="O149" s="74"/>
      <c r="P149" s="75"/>
      <c r="Q149" s="75"/>
      <c r="R149" s="75"/>
      <c r="S149" s="75"/>
      <c r="T149" s="75"/>
      <c r="U149" s="75"/>
      <c r="V149" s="75"/>
    </row>
    <row r="150" spans="1:22" ht="14.25" x14ac:dyDescent="0.2">
      <c r="A150" s="96"/>
      <c r="B150" s="91">
        <f>B149+1</f>
        <v>481</v>
      </c>
      <c r="C150" s="87">
        <f>ROUND(C149*1.028,0)</f>
        <v>820703</v>
      </c>
      <c r="D150" s="87">
        <f t="shared" ref="D150:M154" si="6">ROUND(D149*1.028,0)</f>
        <v>843682</v>
      </c>
      <c r="E150" s="87">
        <f t="shared" si="6"/>
        <v>867305</v>
      </c>
      <c r="F150" s="87">
        <f t="shared" si="6"/>
        <v>891590</v>
      </c>
      <c r="G150" s="87">
        <f t="shared" si="6"/>
        <v>916555</v>
      </c>
      <c r="H150" s="87">
        <f t="shared" si="6"/>
        <v>942218</v>
      </c>
      <c r="I150" s="87">
        <f t="shared" si="6"/>
        <v>968599</v>
      </c>
      <c r="J150" s="87">
        <f t="shared" si="6"/>
        <v>995721</v>
      </c>
      <c r="K150" s="87">
        <f t="shared" si="6"/>
        <v>1023601</v>
      </c>
      <c r="L150" s="87">
        <f t="shared" si="6"/>
        <v>1052262</v>
      </c>
      <c r="M150" s="88">
        <f t="shared" si="6"/>
        <v>1081725</v>
      </c>
      <c r="N150" s="75"/>
      <c r="O150" s="74"/>
      <c r="P150" s="75"/>
      <c r="Q150" s="75"/>
      <c r="R150" s="75"/>
      <c r="S150" s="75"/>
      <c r="T150" s="75"/>
      <c r="U150" s="75"/>
      <c r="V150" s="75"/>
    </row>
    <row r="151" spans="1:22" ht="14.25" x14ac:dyDescent="0.2">
      <c r="A151" s="96"/>
      <c r="B151" s="91">
        <f t="shared" ref="B151:B154" si="7">B150+1</f>
        <v>482</v>
      </c>
      <c r="C151" s="87">
        <f t="shared" ref="C151:C154" si="8">ROUND(C150*1.028,0)</f>
        <v>843683</v>
      </c>
      <c r="D151" s="87">
        <f t="shared" si="6"/>
        <v>867305</v>
      </c>
      <c r="E151" s="87">
        <f t="shared" si="6"/>
        <v>891590</v>
      </c>
      <c r="F151" s="87">
        <f t="shared" si="6"/>
        <v>916555</v>
      </c>
      <c r="G151" s="87">
        <f t="shared" si="6"/>
        <v>942219</v>
      </c>
      <c r="H151" s="87">
        <f t="shared" si="6"/>
        <v>968600</v>
      </c>
      <c r="I151" s="87">
        <f t="shared" si="6"/>
        <v>995720</v>
      </c>
      <c r="J151" s="87">
        <f t="shared" si="6"/>
        <v>1023601</v>
      </c>
      <c r="K151" s="87">
        <f t="shared" si="6"/>
        <v>1052262</v>
      </c>
      <c r="L151" s="87">
        <f t="shared" si="6"/>
        <v>1081725</v>
      </c>
      <c r="M151" s="88">
        <f t="shared" si="6"/>
        <v>1112013</v>
      </c>
      <c r="N151" s="75"/>
      <c r="O151" s="74"/>
      <c r="P151" s="75"/>
      <c r="Q151" s="75"/>
      <c r="R151" s="75"/>
      <c r="S151" s="75"/>
      <c r="T151" s="75"/>
      <c r="U151" s="75"/>
      <c r="V151" s="75"/>
    </row>
    <row r="152" spans="1:22" ht="14.25" x14ac:dyDescent="0.2">
      <c r="A152" s="96"/>
      <c r="B152" s="91">
        <f t="shared" si="7"/>
        <v>483</v>
      </c>
      <c r="C152" s="87">
        <f t="shared" si="8"/>
        <v>867306</v>
      </c>
      <c r="D152" s="87">
        <f t="shared" si="6"/>
        <v>891590</v>
      </c>
      <c r="E152" s="87">
        <f t="shared" si="6"/>
        <v>916555</v>
      </c>
      <c r="F152" s="87">
        <f t="shared" si="6"/>
        <v>942219</v>
      </c>
      <c r="G152" s="87">
        <f t="shared" si="6"/>
        <v>968601</v>
      </c>
      <c r="H152" s="87">
        <f t="shared" si="6"/>
        <v>995721</v>
      </c>
      <c r="I152" s="87">
        <f t="shared" si="6"/>
        <v>1023600</v>
      </c>
      <c r="J152" s="87">
        <f t="shared" si="6"/>
        <v>1052262</v>
      </c>
      <c r="K152" s="87">
        <f t="shared" si="6"/>
        <v>1081725</v>
      </c>
      <c r="L152" s="87">
        <f t="shared" si="6"/>
        <v>1112013</v>
      </c>
      <c r="M152" s="88">
        <f t="shared" si="6"/>
        <v>1143149</v>
      </c>
      <c r="N152" s="75"/>
      <c r="O152" s="74"/>
      <c r="P152" s="75"/>
      <c r="Q152" s="75"/>
      <c r="R152" s="75"/>
      <c r="S152" s="75"/>
      <c r="T152" s="75"/>
      <c r="U152" s="75"/>
      <c r="V152" s="75"/>
    </row>
    <row r="153" spans="1:22" ht="14.25" x14ac:dyDescent="0.2">
      <c r="A153" s="96"/>
      <c r="B153" s="91">
        <f t="shared" si="7"/>
        <v>484</v>
      </c>
      <c r="C153" s="87">
        <f t="shared" si="8"/>
        <v>891591</v>
      </c>
      <c r="D153" s="87">
        <f t="shared" si="6"/>
        <v>916555</v>
      </c>
      <c r="E153" s="87">
        <f t="shared" si="6"/>
        <v>942219</v>
      </c>
      <c r="F153" s="87">
        <f t="shared" si="6"/>
        <v>968601</v>
      </c>
      <c r="G153" s="87">
        <f t="shared" si="6"/>
        <v>995722</v>
      </c>
      <c r="H153" s="87">
        <f t="shared" si="6"/>
        <v>1023601</v>
      </c>
      <c r="I153" s="87">
        <f t="shared" si="6"/>
        <v>1052261</v>
      </c>
      <c r="J153" s="87">
        <f t="shared" si="6"/>
        <v>1081725</v>
      </c>
      <c r="K153" s="87">
        <f t="shared" si="6"/>
        <v>1112013</v>
      </c>
      <c r="L153" s="87">
        <f t="shared" si="6"/>
        <v>1143149</v>
      </c>
      <c r="M153" s="88">
        <f t="shared" si="6"/>
        <v>1175157</v>
      </c>
      <c r="N153" s="75"/>
      <c r="O153" s="74"/>
      <c r="P153" s="75"/>
      <c r="Q153" s="75"/>
      <c r="R153" s="75"/>
      <c r="S153" s="75"/>
      <c r="T153" s="75"/>
      <c r="U153" s="75"/>
      <c r="V153" s="75"/>
    </row>
    <row r="154" spans="1:22" ht="15" thickBot="1" x14ac:dyDescent="0.25">
      <c r="A154" s="96"/>
      <c r="B154" s="92">
        <f t="shared" si="7"/>
        <v>485</v>
      </c>
      <c r="C154" s="93">
        <f t="shared" si="8"/>
        <v>916556</v>
      </c>
      <c r="D154" s="93">
        <f t="shared" si="6"/>
        <v>942219</v>
      </c>
      <c r="E154" s="93">
        <f t="shared" si="6"/>
        <v>968601</v>
      </c>
      <c r="F154" s="93">
        <f t="shared" si="6"/>
        <v>995722</v>
      </c>
      <c r="G154" s="93">
        <f t="shared" si="6"/>
        <v>1023602</v>
      </c>
      <c r="H154" s="93">
        <f t="shared" si="6"/>
        <v>1052262</v>
      </c>
      <c r="I154" s="93">
        <f t="shared" si="6"/>
        <v>1081724</v>
      </c>
      <c r="J154" s="93">
        <f t="shared" si="6"/>
        <v>1112013</v>
      </c>
      <c r="K154" s="93">
        <f t="shared" si="6"/>
        <v>1143149</v>
      </c>
      <c r="L154" s="93">
        <f t="shared" si="6"/>
        <v>1175157</v>
      </c>
      <c r="M154" s="94">
        <f t="shared" si="6"/>
        <v>1208061</v>
      </c>
      <c r="N154" s="75"/>
      <c r="O154" s="74"/>
      <c r="P154" s="75"/>
      <c r="Q154" s="75"/>
      <c r="R154" s="75"/>
      <c r="S154" s="75"/>
      <c r="T154" s="75"/>
      <c r="U154" s="75"/>
      <c r="V154" s="75"/>
    </row>
    <row r="155" spans="1:22" ht="14.25" x14ac:dyDescent="0.2">
      <c r="A155" s="96"/>
      <c r="B155" s="97"/>
      <c r="C155" s="98"/>
      <c r="D155" s="98"/>
      <c r="E155" s="98"/>
      <c r="F155" s="98"/>
      <c r="G155" s="98"/>
      <c r="H155" s="98"/>
      <c r="I155" s="98"/>
      <c r="J155" s="98"/>
      <c r="K155" s="98"/>
      <c r="L155" s="98"/>
      <c r="M155" s="75"/>
      <c r="N155" s="75"/>
      <c r="O155" s="74"/>
      <c r="P155" s="75"/>
      <c r="Q155" s="75"/>
      <c r="R155" s="75"/>
      <c r="S155" s="75"/>
      <c r="T155" s="75"/>
      <c r="U155" s="75"/>
      <c r="V155" s="75"/>
    </row>
    <row r="156" spans="1:22" ht="14.25" x14ac:dyDescent="0.2">
      <c r="A156" s="96"/>
      <c r="B156" s="150" t="s">
        <v>74</v>
      </c>
      <c r="C156" s="150"/>
      <c r="D156" s="98"/>
      <c r="E156" s="98"/>
      <c r="F156" s="98"/>
      <c r="G156" s="98"/>
      <c r="H156" s="98"/>
      <c r="I156" s="98"/>
      <c r="J156" s="98"/>
      <c r="K156" s="98"/>
      <c r="L156" s="98"/>
      <c r="M156" s="75"/>
      <c r="N156" s="75"/>
      <c r="O156" s="74"/>
      <c r="P156" s="75"/>
      <c r="Q156" s="75"/>
      <c r="R156" s="75"/>
      <c r="S156" s="75"/>
      <c r="T156" s="75"/>
      <c r="U156" s="75"/>
      <c r="V156" s="75"/>
    </row>
    <row r="157" spans="1:22" ht="15" thickBot="1" x14ac:dyDescent="0.25">
      <c r="A157" s="96"/>
      <c r="B157" s="75"/>
      <c r="C157" s="75"/>
      <c r="D157" s="75"/>
      <c r="E157" s="75"/>
      <c r="F157" s="75"/>
      <c r="G157" s="75"/>
      <c r="H157" s="75"/>
      <c r="I157" s="75"/>
      <c r="J157" s="75"/>
      <c r="K157" s="75"/>
      <c r="L157" s="75"/>
      <c r="M157" s="75"/>
      <c r="N157" s="75"/>
      <c r="O157" s="74"/>
      <c r="P157" s="75"/>
      <c r="Q157" s="75"/>
      <c r="R157" s="75"/>
      <c r="S157" s="75"/>
      <c r="T157" s="75"/>
      <c r="U157" s="75"/>
      <c r="V157" s="75"/>
    </row>
    <row r="158" spans="1:22" ht="18" x14ac:dyDescent="0.2">
      <c r="A158" s="96"/>
      <c r="B158" s="139" t="s">
        <v>72</v>
      </c>
      <c r="C158" s="140"/>
      <c r="D158" s="140"/>
      <c r="E158" s="140"/>
      <c r="F158" s="140"/>
      <c r="G158" s="140"/>
      <c r="H158" s="140"/>
      <c r="I158" s="140"/>
      <c r="J158" s="140"/>
      <c r="K158" s="140"/>
      <c r="L158" s="140"/>
      <c r="M158" s="141"/>
      <c r="N158" s="75"/>
      <c r="O158" s="74"/>
      <c r="P158" s="75"/>
      <c r="Q158" s="75"/>
      <c r="R158" s="75"/>
      <c r="S158" s="75"/>
      <c r="T158" s="75"/>
      <c r="U158" s="75"/>
      <c r="V158" s="75"/>
    </row>
    <row r="159" spans="1:22" ht="15.75" x14ac:dyDescent="0.2">
      <c r="A159" s="96"/>
      <c r="B159" s="142" t="s">
        <v>73</v>
      </c>
      <c r="C159" s="143"/>
      <c r="D159" s="143"/>
      <c r="E159" s="143"/>
      <c r="F159" s="143"/>
      <c r="G159" s="143"/>
      <c r="H159" s="143"/>
      <c r="I159" s="143"/>
      <c r="J159" s="143"/>
      <c r="K159" s="143"/>
      <c r="L159" s="143"/>
      <c r="M159" s="144"/>
      <c r="N159" s="75"/>
      <c r="O159" s="74"/>
      <c r="P159" s="75"/>
      <c r="Q159" s="75"/>
      <c r="R159" s="75"/>
      <c r="S159" s="75"/>
      <c r="T159" s="75"/>
      <c r="U159" s="75"/>
      <c r="V159" s="75"/>
    </row>
    <row r="160" spans="1:22" ht="25.5" x14ac:dyDescent="0.2">
      <c r="A160" s="96"/>
      <c r="B160" s="76" t="s">
        <v>1</v>
      </c>
      <c r="C160" s="77" t="s">
        <v>2</v>
      </c>
      <c r="D160" s="77" t="s">
        <v>3</v>
      </c>
      <c r="E160" s="77" t="s">
        <v>4</v>
      </c>
      <c r="F160" s="77" t="s">
        <v>5</v>
      </c>
      <c r="G160" s="77" t="s">
        <v>6</v>
      </c>
      <c r="H160" s="77" t="s">
        <v>7</v>
      </c>
      <c r="I160" s="77" t="s">
        <v>8</v>
      </c>
      <c r="J160" s="77" t="s">
        <v>9</v>
      </c>
      <c r="K160" s="77" t="s">
        <v>10</v>
      </c>
      <c r="L160" s="77" t="s">
        <v>11</v>
      </c>
      <c r="M160" s="78" t="s">
        <v>12</v>
      </c>
      <c r="N160" s="75"/>
      <c r="O160" s="74"/>
      <c r="P160" s="75"/>
      <c r="Q160" s="75"/>
      <c r="R160" s="75"/>
      <c r="S160" s="75"/>
      <c r="T160" s="75"/>
      <c r="U160" s="75"/>
      <c r="V160" s="75"/>
    </row>
    <row r="161" spans="1:22" ht="25.5" x14ac:dyDescent="0.2">
      <c r="A161" s="96"/>
      <c r="B161" s="76" t="s">
        <v>13</v>
      </c>
      <c r="C161" s="79" t="s">
        <v>14</v>
      </c>
      <c r="D161" s="80" t="s">
        <v>15</v>
      </c>
      <c r="E161" s="80" t="s">
        <v>16</v>
      </c>
      <c r="F161" s="80" t="s">
        <v>17</v>
      </c>
      <c r="G161" s="81" t="s">
        <v>18</v>
      </c>
      <c r="H161" s="81" t="s">
        <v>19</v>
      </c>
      <c r="I161" s="81" t="s">
        <v>20</v>
      </c>
      <c r="J161" s="81" t="s">
        <v>21</v>
      </c>
      <c r="K161" s="81" t="s">
        <v>22</v>
      </c>
      <c r="L161" s="81" t="s">
        <v>23</v>
      </c>
      <c r="M161" s="82" t="s">
        <v>24</v>
      </c>
      <c r="N161" s="75"/>
      <c r="O161" s="74"/>
      <c r="P161" s="75"/>
      <c r="Q161" s="75"/>
      <c r="R161" s="75"/>
      <c r="S161" s="75"/>
      <c r="T161" s="75"/>
      <c r="U161" s="75"/>
      <c r="V161" s="75"/>
    </row>
    <row r="162" spans="1:22" ht="14.25" x14ac:dyDescent="0.2">
      <c r="A162" s="96"/>
      <c r="B162" s="83" t="s">
        <v>25</v>
      </c>
      <c r="C162" s="84">
        <v>1</v>
      </c>
      <c r="D162" s="84">
        <v>2</v>
      </c>
      <c r="E162" s="84">
        <v>3</v>
      </c>
      <c r="F162" s="84">
        <v>4</v>
      </c>
      <c r="G162" s="84">
        <v>5</v>
      </c>
      <c r="H162" s="84">
        <v>6</v>
      </c>
      <c r="I162" s="84">
        <v>7</v>
      </c>
      <c r="J162" s="84">
        <v>8</v>
      </c>
      <c r="K162" s="84">
        <v>9</v>
      </c>
      <c r="L162" s="84">
        <v>10</v>
      </c>
      <c r="M162" s="85">
        <v>11</v>
      </c>
      <c r="N162" s="75"/>
      <c r="O162" s="74"/>
      <c r="P162" s="75"/>
      <c r="Q162" s="75"/>
      <c r="R162" s="75"/>
      <c r="S162" s="75"/>
      <c r="T162" s="75"/>
      <c r="U162" s="75"/>
      <c r="V162" s="75"/>
    </row>
    <row r="163" spans="1:22" ht="14.25" x14ac:dyDescent="0.2">
      <c r="A163" s="96"/>
      <c r="B163" s="86">
        <v>458</v>
      </c>
      <c r="C163" s="87">
        <v>412185</v>
      </c>
      <c r="D163" s="87">
        <v>423726</v>
      </c>
      <c r="E163" s="87">
        <v>435590</v>
      </c>
      <c r="F163" s="87">
        <v>447787</v>
      </c>
      <c r="G163" s="87">
        <v>460325</v>
      </c>
      <c r="H163" s="87">
        <v>473214</v>
      </c>
      <c r="I163" s="87">
        <v>486464</v>
      </c>
      <c r="J163" s="87">
        <v>500085</v>
      </c>
      <c r="K163" s="87">
        <v>514087</v>
      </c>
      <c r="L163" s="87">
        <v>528481</v>
      </c>
      <c r="M163" s="88">
        <v>543279</v>
      </c>
      <c r="N163" s="75"/>
      <c r="O163" s="74"/>
      <c r="P163" s="75"/>
      <c r="Q163" s="75"/>
      <c r="R163" s="75"/>
      <c r="S163" s="75"/>
      <c r="T163" s="75"/>
      <c r="U163" s="75"/>
      <c r="V163" s="75"/>
    </row>
    <row r="164" spans="1:22" ht="14.25" x14ac:dyDescent="0.2">
      <c r="A164" s="96"/>
      <c r="B164" s="86">
        <v>459</v>
      </c>
      <c r="C164" s="87">
        <v>423726</v>
      </c>
      <c r="D164" s="87">
        <v>435590</v>
      </c>
      <c r="E164" s="87">
        <v>447787</v>
      </c>
      <c r="F164" s="87">
        <v>460325</v>
      </c>
      <c r="G164" s="87">
        <v>473214</v>
      </c>
      <c r="H164" s="87">
        <v>486464</v>
      </c>
      <c r="I164" s="87">
        <v>500085</v>
      </c>
      <c r="J164" s="87">
        <v>514087</v>
      </c>
      <c r="K164" s="87">
        <v>528481</v>
      </c>
      <c r="L164" s="87">
        <v>543279</v>
      </c>
      <c r="M164" s="88">
        <v>558491</v>
      </c>
      <c r="N164" s="75"/>
      <c r="O164" s="74"/>
      <c r="P164" s="75"/>
      <c r="Q164" s="75"/>
      <c r="R164" s="75"/>
      <c r="S164" s="75"/>
      <c r="T164" s="75"/>
      <c r="U164" s="75"/>
      <c r="V164" s="75"/>
    </row>
    <row r="165" spans="1:22" ht="14.25" x14ac:dyDescent="0.2">
      <c r="A165" s="96"/>
      <c r="B165" s="86">
        <v>460</v>
      </c>
      <c r="C165" s="87">
        <v>435590</v>
      </c>
      <c r="D165" s="87">
        <v>447787</v>
      </c>
      <c r="E165" s="87">
        <v>460325</v>
      </c>
      <c r="F165" s="87">
        <v>473214</v>
      </c>
      <c r="G165" s="87">
        <v>486464</v>
      </c>
      <c r="H165" s="87">
        <v>500085</v>
      </c>
      <c r="I165" s="87">
        <v>514087</v>
      </c>
      <c r="J165" s="87">
        <v>528481</v>
      </c>
      <c r="K165" s="87">
        <v>543279</v>
      </c>
      <c r="L165" s="87">
        <v>558491</v>
      </c>
      <c r="M165" s="88">
        <v>574128</v>
      </c>
      <c r="N165" s="75"/>
      <c r="O165" s="74"/>
      <c r="P165" s="75"/>
      <c r="Q165" s="75"/>
      <c r="R165" s="75"/>
      <c r="S165" s="75"/>
      <c r="T165" s="75"/>
      <c r="U165" s="75"/>
      <c r="V165" s="75"/>
    </row>
    <row r="166" spans="1:22" ht="14.25" x14ac:dyDescent="0.2">
      <c r="A166" s="96"/>
      <c r="B166" s="86">
        <v>461</v>
      </c>
      <c r="C166" s="87">
        <v>447787</v>
      </c>
      <c r="D166" s="87">
        <v>460325</v>
      </c>
      <c r="E166" s="87">
        <v>473214</v>
      </c>
      <c r="F166" s="87">
        <v>486464</v>
      </c>
      <c r="G166" s="87">
        <v>500085</v>
      </c>
      <c r="H166" s="87">
        <v>514087</v>
      </c>
      <c r="I166" s="87">
        <v>528481</v>
      </c>
      <c r="J166" s="87">
        <v>543279</v>
      </c>
      <c r="K166" s="87">
        <v>558491</v>
      </c>
      <c r="L166" s="87">
        <v>574128</v>
      </c>
      <c r="M166" s="88">
        <v>590204</v>
      </c>
      <c r="N166" s="75"/>
      <c r="O166" s="74"/>
      <c r="P166" s="75"/>
      <c r="Q166" s="75"/>
      <c r="R166" s="75"/>
      <c r="S166" s="75"/>
      <c r="T166" s="75"/>
      <c r="U166" s="75"/>
      <c r="V166" s="75"/>
    </row>
    <row r="167" spans="1:22" ht="14.25" x14ac:dyDescent="0.2">
      <c r="A167" s="96"/>
      <c r="B167" s="86">
        <v>462</v>
      </c>
      <c r="C167" s="87">
        <v>460325</v>
      </c>
      <c r="D167" s="87">
        <v>473214</v>
      </c>
      <c r="E167" s="87">
        <v>486464</v>
      </c>
      <c r="F167" s="87">
        <v>500085</v>
      </c>
      <c r="G167" s="87">
        <v>514087</v>
      </c>
      <c r="H167" s="87">
        <v>528481</v>
      </c>
      <c r="I167" s="87">
        <v>543279</v>
      </c>
      <c r="J167" s="87">
        <v>558491</v>
      </c>
      <c r="K167" s="87">
        <v>574128</v>
      </c>
      <c r="L167" s="87">
        <v>590204</v>
      </c>
      <c r="M167" s="88">
        <v>606730</v>
      </c>
      <c r="N167" s="75"/>
      <c r="O167" s="74"/>
      <c r="P167" s="75"/>
      <c r="Q167" s="75"/>
      <c r="R167" s="75"/>
      <c r="S167" s="75"/>
      <c r="T167" s="75"/>
      <c r="U167" s="75"/>
      <c r="V167" s="75"/>
    </row>
    <row r="168" spans="1:22" ht="14.25" x14ac:dyDescent="0.2">
      <c r="A168" s="96"/>
      <c r="B168" s="86">
        <v>463</v>
      </c>
      <c r="C168" s="87">
        <v>473214</v>
      </c>
      <c r="D168" s="87">
        <v>486464</v>
      </c>
      <c r="E168" s="87">
        <v>500085</v>
      </c>
      <c r="F168" s="87">
        <v>514087</v>
      </c>
      <c r="G168" s="87">
        <v>528481</v>
      </c>
      <c r="H168" s="87">
        <v>543279</v>
      </c>
      <c r="I168" s="87">
        <v>558491</v>
      </c>
      <c r="J168" s="87">
        <v>574128</v>
      </c>
      <c r="K168" s="87">
        <v>590204</v>
      </c>
      <c r="L168" s="87">
        <v>606730</v>
      </c>
      <c r="M168" s="88">
        <v>623718</v>
      </c>
      <c r="N168" s="75"/>
      <c r="O168" s="74"/>
      <c r="P168" s="75"/>
      <c r="Q168" s="75"/>
      <c r="R168" s="75"/>
      <c r="S168" s="75"/>
      <c r="T168" s="75"/>
      <c r="U168" s="75"/>
      <c r="V168" s="75"/>
    </row>
    <row r="169" spans="1:22" ht="14.25" x14ac:dyDescent="0.2">
      <c r="A169" s="96"/>
      <c r="B169" s="86">
        <v>464</v>
      </c>
      <c r="C169" s="87">
        <v>486464</v>
      </c>
      <c r="D169" s="87">
        <v>500085</v>
      </c>
      <c r="E169" s="87">
        <v>514087</v>
      </c>
      <c r="F169" s="87">
        <v>528481</v>
      </c>
      <c r="G169" s="87">
        <v>543279</v>
      </c>
      <c r="H169" s="87">
        <v>558491</v>
      </c>
      <c r="I169" s="87">
        <v>574128</v>
      </c>
      <c r="J169" s="87">
        <v>590204</v>
      </c>
      <c r="K169" s="87">
        <v>606730</v>
      </c>
      <c r="L169" s="87">
        <v>623718</v>
      </c>
      <c r="M169" s="88">
        <v>641182</v>
      </c>
      <c r="N169" s="75"/>
      <c r="O169" s="74"/>
      <c r="P169" s="75"/>
      <c r="Q169" s="75"/>
      <c r="R169" s="75"/>
      <c r="S169" s="75"/>
      <c r="T169" s="75"/>
      <c r="U169" s="75"/>
      <c r="V169" s="75"/>
    </row>
    <row r="170" spans="1:22" ht="14.25" x14ac:dyDescent="0.2">
      <c r="A170" s="96"/>
      <c r="B170" s="86">
        <v>465</v>
      </c>
      <c r="C170" s="87">
        <v>500085</v>
      </c>
      <c r="D170" s="87">
        <v>514087</v>
      </c>
      <c r="E170" s="87">
        <v>528481</v>
      </c>
      <c r="F170" s="87">
        <v>543279</v>
      </c>
      <c r="G170" s="87">
        <v>558491</v>
      </c>
      <c r="H170" s="87">
        <v>574128</v>
      </c>
      <c r="I170" s="87">
        <v>590204</v>
      </c>
      <c r="J170" s="87">
        <v>606730</v>
      </c>
      <c r="K170" s="87">
        <v>623718</v>
      </c>
      <c r="L170" s="87">
        <v>641182</v>
      </c>
      <c r="M170" s="88">
        <v>659135</v>
      </c>
      <c r="N170" s="75"/>
      <c r="O170" s="74"/>
      <c r="P170" s="75"/>
      <c r="Q170" s="75"/>
      <c r="R170" s="75"/>
      <c r="S170" s="75"/>
      <c r="T170" s="75"/>
      <c r="U170" s="75"/>
      <c r="V170" s="75"/>
    </row>
    <row r="171" spans="1:22" ht="14.25" x14ac:dyDescent="0.2">
      <c r="A171" s="96"/>
      <c r="B171" s="86">
        <v>466</v>
      </c>
      <c r="C171" s="87">
        <v>514087</v>
      </c>
      <c r="D171" s="87">
        <v>528481</v>
      </c>
      <c r="E171" s="87">
        <v>543279</v>
      </c>
      <c r="F171" s="87">
        <v>558491</v>
      </c>
      <c r="G171" s="87">
        <v>574128</v>
      </c>
      <c r="H171" s="87">
        <v>590204</v>
      </c>
      <c r="I171" s="87">
        <v>606730</v>
      </c>
      <c r="J171" s="87">
        <v>623718</v>
      </c>
      <c r="K171" s="87">
        <v>641182</v>
      </c>
      <c r="L171" s="87">
        <v>659135</v>
      </c>
      <c r="M171" s="88">
        <v>677591</v>
      </c>
      <c r="N171" s="75"/>
      <c r="O171" s="74"/>
      <c r="P171" s="75"/>
      <c r="Q171" s="75"/>
      <c r="R171" s="75"/>
      <c r="S171" s="75"/>
      <c r="T171" s="75"/>
      <c r="U171" s="75"/>
      <c r="V171" s="75"/>
    </row>
    <row r="172" spans="1:22" ht="14.25" x14ac:dyDescent="0.2">
      <c r="A172" s="96"/>
      <c r="B172" s="86">
        <v>467</v>
      </c>
      <c r="C172" s="87">
        <v>528481</v>
      </c>
      <c r="D172" s="87">
        <v>543279</v>
      </c>
      <c r="E172" s="87">
        <v>558491</v>
      </c>
      <c r="F172" s="87">
        <v>574128</v>
      </c>
      <c r="G172" s="87">
        <v>590204</v>
      </c>
      <c r="H172" s="87">
        <v>606730</v>
      </c>
      <c r="I172" s="87">
        <v>623718</v>
      </c>
      <c r="J172" s="87">
        <v>641182</v>
      </c>
      <c r="K172" s="87">
        <v>659135</v>
      </c>
      <c r="L172" s="87">
        <v>677591</v>
      </c>
      <c r="M172" s="88">
        <v>696564</v>
      </c>
      <c r="N172" s="75"/>
      <c r="O172" s="74"/>
      <c r="P172" s="75"/>
      <c r="Q172" s="75"/>
      <c r="R172" s="75"/>
      <c r="S172" s="75"/>
      <c r="T172" s="75"/>
      <c r="U172" s="75"/>
      <c r="V172" s="75"/>
    </row>
    <row r="173" spans="1:22" ht="14.25" x14ac:dyDescent="0.2">
      <c r="A173" s="96"/>
      <c r="B173" s="86">
        <v>468</v>
      </c>
      <c r="C173" s="87">
        <v>543279</v>
      </c>
      <c r="D173" s="87">
        <v>558491</v>
      </c>
      <c r="E173" s="87">
        <v>574128</v>
      </c>
      <c r="F173" s="87">
        <v>590204</v>
      </c>
      <c r="G173" s="87">
        <v>606730</v>
      </c>
      <c r="H173" s="87">
        <v>623718</v>
      </c>
      <c r="I173" s="87">
        <v>641182</v>
      </c>
      <c r="J173" s="87">
        <v>659135</v>
      </c>
      <c r="K173" s="87">
        <v>677591</v>
      </c>
      <c r="L173" s="87">
        <v>696564</v>
      </c>
      <c r="M173" s="88">
        <v>716067</v>
      </c>
      <c r="N173" s="75"/>
      <c r="O173" s="74"/>
      <c r="P173" s="75"/>
      <c r="Q173" s="75"/>
      <c r="R173" s="75"/>
      <c r="S173" s="75"/>
      <c r="T173" s="75"/>
      <c r="U173" s="75"/>
      <c r="V173" s="75"/>
    </row>
    <row r="174" spans="1:22" ht="14.25" x14ac:dyDescent="0.2">
      <c r="A174" s="96"/>
      <c r="B174" s="86">
        <v>469</v>
      </c>
      <c r="C174" s="87">
        <v>558491</v>
      </c>
      <c r="D174" s="87">
        <v>574128</v>
      </c>
      <c r="E174" s="87">
        <v>590204</v>
      </c>
      <c r="F174" s="87">
        <v>606730</v>
      </c>
      <c r="G174" s="87">
        <v>623718</v>
      </c>
      <c r="H174" s="87">
        <v>641182</v>
      </c>
      <c r="I174" s="87">
        <v>659135</v>
      </c>
      <c r="J174" s="87">
        <v>677591</v>
      </c>
      <c r="K174" s="87">
        <v>696564</v>
      </c>
      <c r="L174" s="87">
        <v>716067</v>
      </c>
      <c r="M174" s="88">
        <v>736117</v>
      </c>
      <c r="N174" s="75"/>
      <c r="O174" s="74"/>
      <c r="P174" s="75"/>
      <c r="Q174" s="75"/>
      <c r="R174" s="75"/>
      <c r="S174" s="75"/>
      <c r="T174" s="75"/>
      <c r="U174" s="75"/>
      <c r="V174" s="75"/>
    </row>
    <row r="175" spans="1:22" ht="14.25" x14ac:dyDescent="0.2">
      <c r="A175" s="96"/>
      <c r="B175" s="86">
        <v>470</v>
      </c>
      <c r="C175" s="87">
        <v>574128</v>
      </c>
      <c r="D175" s="87">
        <v>590204</v>
      </c>
      <c r="E175" s="87">
        <v>606730</v>
      </c>
      <c r="F175" s="87">
        <v>623718</v>
      </c>
      <c r="G175" s="87">
        <v>641182</v>
      </c>
      <c r="H175" s="87">
        <v>659135</v>
      </c>
      <c r="I175" s="87">
        <v>677591</v>
      </c>
      <c r="J175" s="87">
        <v>696564</v>
      </c>
      <c r="K175" s="87">
        <v>716067</v>
      </c>
      <c r="L175" s="87">
        <v>736117</v>
      </c>
      <c r="M175" s="88">
        <v>756729</v>
      </c>
      <c r="N175" s="75"/>
      <c r="O175" s="74"/>
      <c r="P175" s="75"/>
      <c r="Q175" s="75"/>
      <c r="R175" s="75"/>
      <c r="S175" s="75"/>
      <c r="T175" s="75"/>
      <c r="U175" s="75"/>
      <c r="V175" s="75"/>
    </row>
    <row r="176" spans="1:22" ht="14.25" customHeight="1" x14ac:dyDescent="0.2">
      <c r="A176" s="102"/>
      <c r="B176" s="103">
        <v>471</v>
      </c>
      <c r="C176" s="104">
        <v>590204</v>
      </c>
      <c r="D176" s="104">
        <v>606730</v>
      </c>
      <c r="E176" s="104">
        <v>623718</v>
      </c>
      <c r="F176" s="104">
        <v>641182</v>
      </c>
      <c r="G176" s="104">
        <v>659135</v>
      </c>
      <c r="H176" s="104">
        <v>677591</v>
      </c>
      <c r="I176" s="104">
        <v>696564</v>
      </c>
      <c r="J176" s="104">
        <v>716067</v>
      </c>
      <c r="K176" s="104">
        <v>736117</v>
      </c>
      <c r="L176" s="104">
        <v>756729</v>
      </c>
      <c r="M176" s="105">
        <v>777917</v>
      </c>
      <c r="N176" s="106"/>
      <c r="O176" s="102"/>
      <c r="P176" s="107"/>
      <c r="Q176" s="106"/>
      <c r="R176" s="106"/>
      <c r="S176" s="106"/>
      <c r="T176" s="106"/>
      <c r="U176" s="106"/>
      <c r="V176" s="106"/>
    </row>
    <row r="177" spans="1:22" ht="14.25" x14ac:dyDescent="0.2">
      <c r="A177" s="96"/>
      <c r="B177" s="86">
        <v>472</v>
      </c>
      <c r="C177" s="87">
        <v>606730</v>
      </c>
      <c r="D177" s="87">
        <v>623718</v>
      </c>
      <c r="E177" s="87">
        <v>641182</v>
      </c>
      <c r="F177" s="87">
        <v>659135</v>
      </c>
      <c r="G177" s="87">
        <v>677591</v>
      </c>
      <c r="H177" s="87">
        <v>696564</v>
      </c>
      <c r="I177" s="87">
        <v>716067</v>
      </c>
      <c r="J177" s="87">
        <v>736117</v>
      </c>
      <c r="K177" s="87">
        <v>756729</v>
      </c>
      <c r="L177" s="87">
        <v>777917</v>
      </c>
      <c r="M177" s="88">
        <v>799699</v>
      </c>
      <c r="N177" s="75"/>
      <c r="O177" s="74"/>
      <c r="P177" s="75"/>
      <c r="Q177" s="75"/>
      <c r="R177" s="75"/>
      <c r="S177" s="75"/>
      <c r="T177" s="75"/>
      <c r="U177" s="75"/>
      <c r="V177" s="75"/>
    </row>
    <row r="178" spans="1:22" ht="14.25" x14ac:dyDescent="0.2">
      <c r="A178" s="96"/>
      <c r="B178" s="86">
        <v>473</v>
      </c>
      <c r="C178" s="87">
        <v>623718</v>
      </c>
      <c r="D178" s="87">
        <v>641182</v>
      </c>
      <c r="E178" s="87">
        <v>659135</v>
      </c>
      <c r="F178" s="87">
        <v>677591</v>
      </c>
      <c r="G178" s="87">
        <v>696564</v>
      </c>
      <c r="H178" s="87">
        <v>716067</v>
      </c>
      <c r="I178" s="87">
        <v>736117</v>
      </c>
      <c r="J178" s="87">
        <v>756729</v>
      </c>
      <c r="K178" s="87">
        <v>777917</v>
      </c>
      <c r="L178" s="87">
        <v>799699</v>
      </c>
      <c r="M178" s="88">
        <v>822090</v>
      </c>
      <c r="N178" s="75"/>
      <c r="O178" s="74"/>
      <c r="P178" s="75"/>
      <c r="Q178" s="75"/>
      <c r="R178" s="75"/>
      <c r="S178" s="75"/>
      <c r="T178" s="75"/>
      <c r="U178" s="75"/>
      <c r="V178" s="75"/>
    </row>
    <row r="179" spans="1:22" ht="14.25" x14ac:dyDescent="0.2">
      <c r="A179" s="96"/>
      <c r="B179" s="86">
        <v>474</v>
      </c>
      <c r="C179" s="87">
        <v>641182</v>
      </c>
      <c r="D179" s="87">
        <v>659135</v>
      </c>
      <c r="E179" s="87">
        <v>677591</v>
      </c>
      <c r="F179" s="87">
        <v>696564</v>
      </c>
      <c r="G179" s="87">
        <v>716067</v>
      </c>
      <c r="H179" s="87">
        <v>736117</v>
      </c>
      <c r="I179" s="87">
        <v>756729</v>
      </c>
      <c r="J179" s="87">
        <v>777917</v>
      </c>
      <c r="K179" s="87">
        <v>799699</v>
      </c>
      <c r="L179" s="87">
        <v>822090</v>
      </c>
      <c r="M179" s="88">
        <v>845109</v>
      </c>
      <c r="N179" s="75"/>
      <c r="O179" s="74"/>
      <c r="P179" s="75"/>
      <c r="Q179" s="75"/>
      <c r="R179" s="75"/>
      <c r="S179" s="75"/>
      <c r="T179" s="75"/>
      <c r="U179" s="75"/>
      <c r="V179" s="75"/>
    </row>
    <row r="180" spans="1:22" ht="14.25" x14ac:dyDescent="0.2">
      <c r="A180" s="96"/>
      <c r="B180" s="86">
        <v>475</v>
      </c>
      <c r="C180" s="87">
        <v>659135</v>
      </c>
      <c r="D180" s="87">
        <v>677591</v>
      </c>
      <c r="E180" s="87">
        <v>696564</v>
      </c>
      <c r="F180" s="87">
        <v>716067</v>
      </c>
      <c r="G180" s="87">
        <v>736117</v>
      </c>
      <c r="H180" s="87">
        <v>756729</v>
      </c>
      <c r="I180" s="87">
        <v>777917</v>
      </c>
      <c r="J180" s="87">
        <v>799699</v>
      </c>
      <c r="K180" s="87">
        <v>822090</v>
      </c>
      <c r="L180" s="87">
        <v>845109</v>
      </c>
      <c r="M180" s="88">
        <v>868772</v>
      </c>
      <c r="N180" s="75"/>
      <c r="O180" s="74"/>
      <c r="P180" s="75"/>
      <c r="Q180" s="75"/>
      <c r="R180" s="75"/>
      <c r="S180" s="75"/>
      <c r="T180" s="75"/>
      <c r="U180" s="75"/>
      <c r="V180" s="75"/>
    </row>
    <row r="181" spans="1:22" ht="14.25" x14ac:dyDescent="0.2">
      <c r="A181" s="96"/>
      <c r="B181" s="86">
        <v>476</v>
      </c>
      <c r="C181" s="87">
        <v>677591</v>
      </c>
      <c r="D181" s="87">
        <v>696564</v>
      </c>
      <c r="E181" s="87">
        <v>716067</v>
      </c>
      <c r="F181" s="87">
        <v>736117</v>
      </c>
      <c r="G181" s="87">
        <v>756729</v>
      </c>
      <c r="H181" s="87">
        <v>777917</v>
      </c>
      <c r="I181" s="87">
        <v>799699</v>
      </c>
      <c r="J181" s="87">
        <v>822090</v>
      </c>
      <c r="K181" s="87">
        <v>845109</v>
      </c>
      <c r="L181" s="87">
        <v>868772</v>
      </c>
      <c r="M181" s="88">
        <v>893097</v>
      </c>
      <c r="N181" s="75"/>
      <c r="O181" s="74"/>
      <c r="P181" s="75"/>
      <c r="Q181" s="75"/>
      <c r="R181" s="75"/>
      <c r="S181" s="75"/>
      <c r="T181" s="75"/>
      <c r="U181" s="75"/>
      <c r="V181" s="75"/>
    </row>
    <row r="182" spans="1:22" ht="14.25" x14ac:dyDescent="0.2">
      <c r="A182" s="96"/>
      <c r="B182" s="86">
        <v>477</v>
      </c>
      <c r="C182" s="87">
        <v>696564</v>
      </c>
      <c r="D182" s="87">
        <v>716067</v>
      </c>
      <c r="E182" s="87">
        <v>736117</v>
      </c>
      <c r="F182" s="87">
        <v>756729</v>
      </c>
      <c r="G182" s="87">
        <v>777917</v>
      </c>
      <c r="H182" s="87">
        <v>799699</v>
      </c>
      <c r="I182" s="87">
        <v>822090</v>
      </c>
      <c r="J182" s="87">
        <v>845109</v>
      </c>
      <c r="K182" s="87">
        <v>868772</v>
      </c>
      <c r="L182" s="87">
        <v>893097</v>
      </c>
      <c r="M182" s="88">
        <v>918104</v>
      </c>
      <c r="N182" s="75"/>
      <c r="O182" s="74"/>
      <c r="P182" s="75"/>
      <c r="Q182" s="75"/>
      <c r="R182" s="75"/>
      <c r="S182" s="75"/>
      <c r="T182" s="75"/>
      <c r="U182" s="75"/>
      <c r="V182" s="75"/>
    </row>
    <row r="183" spans="1:22" ht="14.25" x14ac:dyDescent="0.2">
      <c r="A183" s="96"/>
      <c r="B183" s="86">
        <v>478</v>
      </c>
      <c r="C183" s="87">
        <v>716067</v>
      </c>
      <c r="D183" s="87">
        <v>736117</v>
      </c>
      <c r="E183" s="87">
        <v>756729</v>
      </c>
      <c r="F183" s="87">
        <v>777917</v>
      </c>
      <c r="G183" s="87">
        <v>799699</v>
      </c>
      <c r="H183" s="87">
        <v>822090</v>
      </c>
      <c r="I183" s="87">
        <v>845109</v>
      </c>
      <c r="J183" s="87">
        <v>868772</v>
      </c>
      <c r="K183" s="87">
        <v>893097</v>
      </c>
      <c r="L183" s="87">
        <v>918104</v>
      </c>
      <c r="M183" s="88">
        <v>943811</v>
      </c>
      <c r="N183" s="75"/>
      <c r="O183" s="74"/>
      <c r="P183" s="75"/>
      <c r="Q183" s="75"/>
      <c r="R183" s="75"/>
      <c r="S183" s="75"/>
      <c r="T183" s="75"/>
      <c r="U183" s="75"/>
      <c r="V183" s="75"/>
    </row>
    <row r="184" spans="1:22" ht="14.25" x14ac:dyDescent="0.2">
      <c r="A184" s="96"/>
      <c r="B184" s="90">
        <v>479</v>
      </c>
      <c r="C184" s="100">
        <v>736117</v>
      </c>
      <c r="D184" s="100">
        <v>756729</v>
      </c>
      <c r="E184" s="100">
        <v>777917</v>
      </c>
      <c r="F184" s="100">
        <v>799699</v>
      </c>
      <c r="G184" s="100">
        <v>822090</v>
      </c>
      <c r="H184" s="100">
        <v>845109</v>
      </c>
      <c r="I184" s="100">
        <v>868772</v>
      </c>
      <c r="J184" s="100">
        <v>893097</v>
      </c>
      <c r="K184" s="100">
        <v>918104</v>
      </c>
      <c r="L184" s="100">
        <v>943811</v>
      </c>
      <c r="M184" s="101">
        <v>970238</v>
      </c>
      <c r="N184" s="75"/>
      <c r="O184" s="74"/>
      <c r="P184" s="75"/>
      <c r="Q184" s="75"/>
      <c r="R184" s="75"/>
      <c r="S184" s="75"/>
      <c r="T184" s="75"/>
      <c r="U184" s="75"/>
      <c r="V184" s="75"/>
    </row>
    <row r="185" spans="1:22" ht="14.25" x14ac:dyDescent="0.2">
      <c r="A185" s="96"/>
      <c r="B185" s="91">
        <v>480</v>
      </c>
      <c r="C185" s="87">
        <v>756729</v>
      </c>
      <c r="D185" s="87">
        <v>777917</v>
      </c>
      <c r="E185" s="87">
        <v>799699</v>
      </c>
      <c r="F185" s="87">
        <v>822090</v>
      </c>
      <c r="G185" s="87">
        <v>845109</v>
      </c>
      <c r="H185" s="87">
        <v>868772</v>
      </c>
      <c r="I185" s="87">
        <v>893097</v>
      </c>
      <c r="J185" s="87">
        <v>918104</v>
      </c>
      <c r="K185" s="87">
        <v>943811</v>
      </c>
      <c r="L185" s="87">
        <v>970238</v>
      </c>
      <c r="M185" s="88">
        <v>997405</v>
      </c>
      <c r="N185" s="75"/>
      <c r="O185" s="74"/>
      <c r="P185" s="75"/>
      <c r="Q185" s="75"/>
      <c r="R185" s="75"/>
      <c r="S185" s="75"/>
      <c r="T185" s="75"/>
      <c r="U185" s="75"/>
      <c r="V185" s="75"/>
    </row>
    <row r="186" spans="1:22" ht="14.25" x14ac:dyDescent="0.2">
      <c r="A186" s="96"/>
      <c r="B186" s="91">
        <v>481</v>
      </c>
      <c r="C186" s="87">
        <v>777917</v>
      </c>
      <c r="D186" s="87">
        <v>799699</v>
      </c>
      <c r="E186" s="87">
        <v>822091</v>
      </c>
      <c r="F186" s="87">
        <v>845109</v>
      </c>
      <c r="G186" s="87">
        <v>868772</v>
      </c>
      <c r="H186" s="87">
        <v>893098</v>
      </c>
      <c r="I186" s="87">
        <v>918104</v>
      </c>
      <c r="J186" s="87">
        <v>943811</v>
      </c>
      <c r="K186" s="87">
        <v>970238</v>
      </c>
      <c r="L186" s="87">
        <v>997405</v>
      </c>
      <c r="M186" s="88">
        <v>1025332</v>
      </c>
      <c r="N186" s="75"/>
      <c r="O186" s="74"/>
      <c r="P186" s="75"/>
      <c r="Q186" s="75"/>
      <c r="R186" s="75"/>
      <c r="S186" s="75"/>
      <c r="T186" s="75"/>
      <c r="U186" s="75"/>
      <c r="V186" s="75"/>
    </row>
    <row r="187" spans="1:22" ht="14.25" x14ac:dyDescent="0.2">
      <c r="A187" s="96"/>
      <c r="B187" s="91">
        <v>482</v>
      </c>
      <c r="C187" s="87">
        <v>799699</v>
      </c>
      <c r="D187" s="87">
        <v>822091</v>
      </c>
      <c r="E187" s="87">
        <v>845110</v>
      </c>
      <c r="F187" s="87">
        <v>868772</v>
      </c>
      <c r="G187" s="87">
        <v>893098</v>
      </c>
      <c r="H187" s="87">
        <v>918105</v>
      </c>
      <c r="I187" s="87">
        <v>943811</v>
      </c>
      <c r="J187" s="87">
        <v>970238</v>
      </c>
      <c r="K187" s="87">
        <v>997405</v>
      </c>
      <c r="L187" s="87">
        <v>1025332</v>
      </c>
      <c r="M187" s="88">
        <v>1054041</v>
      </c>
      <c r="N187" s="75"/>
      <c r="O187" s="74"/>
      <c r="P187" s="75"/>
      <c r="Q187" s="75"/>
      <c r="R187" s="75"/>
      <c r="S187" s="75"/>
      <c r="T187" s="75"/>
      <c r="U187" s="75"/>
      <c r="V187" s="75"/>
    </row>
    <row r="188" spans="1:22" ht="14.25" x14ac:dyDescent="0.2">
      <c r="A188" s="96"/>
      <c r="B188" s="91">
        <v>483</v>
      </c>
      <c r="C188" s="87">
        <v>822091</v>
      </c>
      <c r="D188" s="87">
        <v>845110</v>
      </c>
      <c r="E188" s="87">
        <v>868773</v>
      </c>
      <c r="F188" s="87">
        <v>893098</v>
      </c>
      <c r="G188" s="87">
        <v>918105</v>
      </c>
      <c r="H188" s="87">
        <v>943812</v>
      </c>
      <c r="I188" s="87">
        <v>970238</v>
      </c>
      <c r="J188" s="87">
        <v>997405</v>
      </c>
      <c r="K188" s="87">
        <v>1025332</v>
      </c>
      <c r="L188" s="87">
        <v>1054041</v>
      </c>
      <c r="M188" s="88">
        <v>1083554</v>
      </c>
      <c r="N188" s="75"/>
      <c r="O188" s="74"/>
      <c r="P188" s="75"/>
      <c r="Q188" s="75"/>
      <c r="R188" s="75"/>
      <c r="S188" s="75"/>
      <c r="T188" s="75"/>
      <c r="U188" s="75"/>
      <c r="V188" s="75"/>
    </row>
    <row r="189" spans="1:22" ht="14.25" x14ac:dyDescent="0.2">
      <c r="A189" s="96"/>
      <c r="B189" s="91">
        <v>484</v>
      </c>
      <c r="C189" s="87">
        <v>845110</v>
      </c>
      <c r="D189" s="87">
        <v>868773</v>
      </c>
      <c r="E189" s="87">
        <v>893099</v>
      </c>
      <c r="F189" s="87">
        <v>918105</v>
      </c>
      <c r="G189" s="87">
        <v>943812</v>
      </c>
      <c r="H189" s="87">
        <v>970239</v>
      </c>
      <c r="I189" s="87">
        <v>997405</v>
      </c>
      <c r="J189" s="87">
        <v>1025332</v>
      </c>
      <c r="K189" s="87">
        <v>1054041</v>
      </c>
      <c r="L189" s="87">
        <v>1083554</v>
      </c>
      <c r="M189" s="88">
        <v>1113894</v>
      </c>
      <c r="N189" s="75"/>
      <c r="O189" s="74"/>
      <c r="P189" s="75"/>
      <c r="Q189" s="75"/>
      <c r="R189" s="75"/>
      <c r="S189" s="75"/>
      <c r="T189" s="75"/>
      <c r="U189" s="75"/>
      <c r="V189" s="75"/>
    </row>
    <row r="190" spans="1:22" ht="15" thickBot="1" x14ac:dyDescent="0.25">
      <c r="A190" s="96"/>
      <c r="B190" s="92">
        <v>485</v>
      </c>
      <c r="C190" s="93">
        <v>868773</v>
      </c>
      <c r="D190" s="93">
        <v>893099</v>
      </c>
      <c r="E190" s="93">
        <v>918106</v>
      </c>
      <c r="F190" s="93">
        <v>943812</v>
      </c>
      <c r="G190" s="93">
        <v>970239</v>
      </c>
      <c r="H190" s="93">
        <v>997406</v>
      </c>
      <c r="I190" s="93">
        <v>1025332</v>
      </c>
      <c r="J190" s="93">
        <v>1054041</v>
      </c>
      <c r="K190" s="93">
        <v>1083554</v>
      </c>
      <c r="L190" s="93">
        <v>1113894</v>
      </c>
      <c r="M190" s="94">
        <v>1145083</v>
      </c>
      <c r="N190" s="75"/>
      <c r="O190" s="74"/>
      <c r="P190" s="75"/>
      <c r="Q190" s="75"/>
      <c r="R190" s="75"/>
      <c r="S190" s="75"/>
      <c r="T190" s="75"/>
      <c r="U190" s="75"/>
      <c r="V190" s="75"/>
    </row>
    <row r="191" spans="1:22" ht="14.25" x14ac:dyDescent="0.2">
      <c r="A191" s="96"/>
      <c r="B191" s="97"/>
      <c r="C191" s="98"/>
      <c r="D191" s="98"/>
      <c r="E191" s="98"/>
      <c r="F191" s="98"/>
      <c r="G191" s="98"/>
      <c r="H191" s="98"/>
      <c r="I191" s="98"/>
      <c r="J191" s="98"/>
      <c r="K191" s="98"/>
      <c r="L191" s="98"/>
      <c r="M191" s="98"/>
      <c r="N191" s="75"/>
      <c r="O191" s="74"/>
      <c r="P191" s="75"/>
      <c r="Q191" s="75"/>
      <c r="R191" s="75"/>
      <c r="S191" s="75"/>
      <c r="T191" s="75"/>
      <c r="U191" s="75"/>
      <c r="V191" s="75"/>
    </row>
    <row r="192" spans="1:22" ht="14.25" x14ac:dyDescent="0.2">
      <c r="A192" s="96"/>
      <c r="B192" s="75"/>
      <c r="C192" s="75"/>
      <c r="D192" s="75"/>
      <c r="E192" s="75"/>
      <c r="F192" s="75"/>
      <c r="G192" s="75"/>
      <c r="H192" s="75"/>
      <c r="I192" s="75"/>
      <c r="J192" s="75"/>
      <c r="K192" s="75"/>
      <c r="L192" s="75"/>
      <c r="M192" s="75"/>
      <c r="N192" s="75"/>
      <c r="O192" s="74"/>
      <c r="P192" s="75"/>
      <c r="Q192" s="75"/>
      <c r="R192" s="75"/>
      <c r="S192" s="75"/>
      <c r="T192" s="75"/>
      <c r="U192" s="75"/>
      <c r="V192" s="75"/>
    </row>
    <row r="193" spans="1:22" ht="14.25" x14ac:dyDescent="0.2">
      <c r="A193" s="96"/>
      <c r="B193" s="75"/>
      <c r="C193" s="75"/>
      <c r="D193" s="75"/>
      <c r="E193" s="75"/>
      <c r="F193" s="75"/>
      <c r="G193" s="75"/>
      <c r="H193" s="75"/>
      <c r="I193" s="75"/>
      <c r="J193" s="75"/>
      <c r="K193" s="75"/>
      <c r="L193" s="75"/>
      <c r="M193" s="75"/>
      <c r="N193" s="75"/>
      <c r="O193" s="74"/>
      <c r="P193" s="75"/>
      <c r="Q193" s="75"/>
      <c r="R193" s="75"/>
      <c r="S193" s="75"/>
      <c r="T193" s="75"/>
      <c r="U193" s="75"/>
      <c r="V193" s="75"/>
    </row>
    <row r="194" spans="1:22" ht="14.25" x14ac:dyDescent="0.2">
      <c r="A194" s="96"/>
      <c r="B194" s="75"/>
      <c r="C194" s="75"/>
      <c r="D194" s="75"/>
      <c r="E194" s="75"/>
      <c r="F194" s="75"/>
      <c r="G194" s="75"/>
      <c r="H194" s="75"/>
      <c r="I194" s="75"/>
      <c r="J194" s="75"/>
      <c r="K194" s="75"/>
      <c r="L194" s="75"/>
      <c r="M194" s="75"/>
      <c r="N194" s="75"/>
      <c r="O194" s="74"/>
      <c r="P194" s="75"/>
      <c r="Q194" s="75"/>
      <c r="R194" s="75"/>
      <c r="S194" s="75"/>
      <c r="T194" s="75"/>
      <c r="U194" s="75"/>
      <c r="V194" s="75"/>
    </row>
    <row r="195" spans="1:22" ht="14.25" x14ac:dyDescent="0.2">
      <c r="A195" s="96"/>
      <c r="B195" s="75"/>
      <c r="C195" s="75"/>
      <c r="D195" s="75"/>
      <c r="E195" s="75"/>
      <c r="F195" s="75"/>
      <c r="G195" s="75"/>
      <c r="H195" s="75"/>
      <c r="I195" s="75"/>
      <c r="J195" s="75"/>
      <c r="K195" s="75"/>
      <c r="L195" s="75"/>
      <c r="M195" s="75"/>
      <c r="N195" s="75"/>
      <c r="O195" s="74"/>
      <c r="P195" s="75"/>
      <c r="Q195" s="75"/>
      <c r="R195" s="75"/>
      <c r="S195" s="75"/>
      <c r="T195" s="75"/>
      <c r="U195" s="75"/>
      <c r="V195" s="75"/>
    </row>
    <row r="196" spans="1:22" ht="14.25" x14ac:dyDescent="0.2">
      <c r="A196" s="96"/>
      <c r="B196" s="75"/>
      <c r="C196" s="75"/>
      <c r="D196" s="75"/>
      <c r="E196" s="75"/>
      <c r="F196" s="75"/>
      <c r="G196" s="75"/>
      <c r="H196" s="75"/>
      <c r="I196" s="75"/>
      <c r="J196" s="75"/>
      <c r="K196" s="75"/>
      <c r="L196" s="75"/>
      <c r="M196" s="75"/>
      <c r="N196" s="75"/>
      <c r="O196" s="74"/>
      <c r="P196" s="75"/>
      <c r="Q196" s="75"/>
      <c r="R196" s="75"/>
      <c r="S196" s="75"/>
      <c r="T196" s="75"/>
      <c r="U196" s="75"/>
      <c r="V196" s="75"/>
    </row>
  </sheetData>
  <mergeCells count="26">
    <mergeCell ref="B46:C46"/>
    <mergeCell ref="B123:M123"/>
    <mergeCell ref="B158:M158"/>
    <mergeCell ref="B159:M159"/>
    <mergeCell ref="U6:U8"/>
    <mergeCell ref="L37:M37"/>
    <mergeCell ref="B86:M86"/>
    <mergeCell ref="B87:M87"/>
    <mergeCell ref="B122:M122"/>
    <mergeCell ref="L119:M119"/>
    <mergeCell ref="B156:C156"/>
    <mergeCell ref="B120:C120"/>
    <mergeCell ref="B84:C84"/>
    <mergeCell ref="B49:M49"/>
    <mergeCell ref="B50:M50"/>
    <mergeCell ref="L82:M82"/>
    <mergeCell ref="B4:M4"/>
    <mergeCell ref="O4:U4"/>
    <mergeCell ref="B5:M5"/>
    <mergeCell ref="O5:U5"/>
    <mergeCell ref="O6:O8"/>
    <mergeCell ref="P6:P8"/>
    <mergeCell ref="Q6:Q8"/>
    <mergeCell ref="R6:R8"/>
    <mergeCell ref="S6:S8"/>
    <mergeCell ref="T6:T8"/>
  </mergeCells>
  <conditionalFormatting sqref="C9:M36 P9:U83">
    <cfRule type="expression" dxfId="33" priority="4">
      <formula>C9=$E$39</formula>
    </cfRule>
  </conditionalFormatting>
  <conditionalFormatting sqref="B9:B36">
    <cfRule type="expression" dxfId="32" priority="3">
      <formula>B9=$C$39</formula>
    </cfRule>
  </conditionalFormatting>
  <conditionalFormatting sqref="O9:O83">
    <cfRule type="expression" dxfId="31" priority="2">
      <formula>O9=$G$39</formula>
    </cfRule>
  </conditionalFormatting>
  <conditionalFormatting sqref="C8:M8">
    <cfRule type="expression" dxfId="30" priority="5">
      <formula>C8=$C$41</formula>
    </cfRule>
  </conditionalFormatting>
  <dataValidations count="1">
    <dataValidation type="list" allowBlank="1" showInputMessage="1" showErrorMessage="1" sqref="C38" xr:uid="{17D999FE-7DAD-42D1-82B4-D8DD76358B63}">
      <formula1>ECTS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B1308-BD0C-42C3-8E66-7F0DC0C9FAFD}">
  <sheetPr codeName="Sheet6">
    <tabColor theme="4" tint="0.39997558519241921"/>
  </sheetPr>
  <dimension ref="B1:Y48"/>
  <sheetViews>
    <sheetView showGridLines="0" tabSelected="1" topLeftCell="A10" workbookViewId="0">
      <selection activeCell="H37" sqref="H37"/>
    </sheetView>
  </sheetViews>
  <sheetFormatPr defaultRowHeight="12.75" x14ac:dyDescent="0.2"/>
  <cols>
    <col min="1" max="1" width="2.28515625" customWidth="1"/>
    <col min="2" max="2" width="15.140625" customWidth="1"/>
    <col min="3" max="3" width="11.42578125" bestFit="1" customWidth="1"/>
    <col min="4" max="4" width="13.42578125" bestFit="1" customWidth="1"/>
    <col min="5" max="5" width="9.140625" bestFit="1" customWidth="1"/>
    <col min="6" max="6" width="15" bestFit="1" customWidth="1"/>
    <col min="7" max="7" width="11.42578125" bestFit="1" customWidth="1"/>
    <col min="8" max="8" width="13.42578125" bestFit="1" customWidth="1"/>
    <col min="12" max="12" width="10.7109375" bestFit="1" customWidth="1"/>
    <col min="14" max="14" width="3.140625" customWidth="1"/>
    <col min="15" max="15" width="7.28515625" bestFit="1" customWidth="1"/>
    <col min="16" max="16" width="13.28515625" bestFit="1" customWidth="1"/>
    <col min="17" max="20" width="13.140625" bestFit="1" customWidth="1"/>
    <col min="21" max="21" width="13.28515625" bestFit="1" customWidth="1"/>
    <col min="24" max="25" width="0" hidden="1" customWidth="1"/>
  </cols>
  <sheetData>
    <row r="1" spans="2:25" ht="13.5" thickBot="1" x14ac:dyDescent="0.25"/>
    <row r="2" spans="2:25" ht="18" customHeight="1" x14ac:dyDescent="0.2">
      <c r="B2" s="139" t="s">
        <v>99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1"/>
      <c r="N2" s="20"/>
      <c r="O2" s="157" t="s">
        <v>29</v>
      </c>
      <c r="P2" s="158"/>
      <c r="Q2" s="158"/>
      <c r="R2" s="158"/>
      <c r="S2" s="158"/>
      <c r="T2" s="158"/>
      <c r="U2" s="159"/>
    </row>
    <row r="3" spans="2:25" ht="18" customHeight="1" x14ac:dyDescent="0.2">
      <c r="B3" s="142" t="s">
        <v>103</v>
      </c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4"/>
      <c r="N3" s="20"/>
      <c r="O3" s="160"/>
      <c r="P3" s="161"/>
      <c r="Q3" s="161"/>
      <c r="R3" s="161"/>
      <c r="S3" s="161"/>
      <c r="T3" s="161"/>
      <c r="U3" s="162"/>
    </row>
    <row r="4" spans="2:25" ht="15.75" customHeight="1" x14ac:dyDescent="0.2">
      <c r="B4" s="21" t="s">
        <v>1</v>
      </c>
      <c r="C4" s="22" t="s">
        <v>2</v>
      </c>
      <c r="D4" s="22" t="s">
        <v>3</v>
      </c>
      <c r="E4" s="22" t="s">
        <v>4</v>
      </c>
      <c r="F4" s="22" t="s">
        <v>5</v>
      </c>
      <c r="G4" s="22" t="s">
        <v>6</v>
      </c>
      <c r="H4" s="22" t="s">
        <v>7</v>
      </c>
      <c r="I4" s="22" t="s">
        <v>8</v>
      </c>
      <c r="J4" s="22" t="s">
        <v>9</v>
      </c>
      <c r="K4" s="22" t="s">
        <v>10</v>
      </c>
      <c r="L4" s="22" t="s">
        <v>11</v>
      </c>
      <c r="M4" s="23" t="s">
        <v>12</v>
      </c>
      <c r="N4" s="20"/>
      <c r="O4" s="163" t="s">
        <v>38</v>
      </c>
      <c r="P4" s="164"/>
      <c r="Q4" s="164"/>
      <c r="R4" s="164"/>
      <c r="S4" s="164"/>
      <c r="T4" s="164"/>
      <c r="U4" s="165"/>
    </row>
    <row r="5" spans="2:25" ht="13.5" thickBot="1" x14ac:dyDescent="0.25">
      <c r="B5" s="21" t="s">
        <v>13</v>
      </c>
      <c r="C5" s="24" t="s">
        <v>14</v>
      </c>
      <c r="D5" s="25" t="s">
        <v>15</v>
      </c>
      <c r="E5" s="25" t="s">
        <v>16</v>
      </c>
      <c r="F5" s="25" t="s">
        <v>17</v>
      </c>
      <c r="G5" s="26" t="s">
        <v>18</v>
      </c>
      <c r="H5" s="26" t="s">
        <v>19</v>
      </c>
      <c r="I5" s="26" t="s">
        <v>20</v>
      </c>
      <c r="J5" s="26" t="s">
        <v>21</v>
      </c>
      <c r="K5" s="26" t="s">
        <v>22</v>
      </c>
      <c r="L5" s="26" t="s">
        <v>23</v>
      </c>
      <c r="M5" s="27" t="s">
        <v>24</v>
      </c>
      <c r="N5" s="20"/>
      <c r="O5" s="166"/>
      <c r="P5" s="167"/>
      <c r="Q5" s="167"/>
      <c r="R5" s="167"/>
      <c r="S5" s="167"/>
      <c r="T5" s="167"/>
      <c r="U5" s="168"/>
    </row>
    <row r="6" spans="2:25" ht="25.5" x14ac:dyDescent="0.2">
      <c r="B6" s="28" t="s">
        <v>25</v>
      </c>
      <c r="C6" s="29">
        <v>1</v>
      </c>
      <c r="D6" s="29">
        <v>2</v>
      </c>
      <c r="E6" s="29">
        <v>3</v>
      </c>
      <c r="F6" s="29">
        <v>4</v>
      </c>
      <c r="G6" s="29">
        <v>5</v>
      </c>
      <c r="H6" s="29">
        <v>6</v>
      </c>
      <c r="I6" s="29">
        <v>7</v>
      </c>
      <c r="J6" s="29">
        <v>8</v>
      </c>
      <c r="K6" s="29">
        <v>9</v>
      </c>
      <c r="L6" s="29">
        <v>10</v>
      </c>
      <c r="M6" s="30">
        <v>11</v>
      </c>
      <c r="N6" s="20"/>
      <c r="O6" s="31" t="s">
        <v>31</v>
      </c>
      <c r="P6" s="32" t="s">
        <v>32</v>
      </c>
      <c r="Q6" s="33" t="s">
        <v>33</v>
      </c>
      <c r="R6" s="33" t="s">
        <v>34</v>
      </c>
      <c r="S6" s="33" t="s">
        <v>35</v>
      </c>
      <c r="T6" s="33" t="s">
        <v>36</v>
      </c>
      <c r="U6" s="34" t="s">
        <v>37</v>
      </c>
      <c r="V6" s="1"/>
      <c r="W6" s="1"/>
      <c r="X6" s="1"/>
      <c r="Y6" s="1"/>
    </row>
    <row r="7" spans="2:25" x14ac:dyDescent="0.2">
      <c r="B7" s="35">
        <v>458</v>
      </c>
      <c r="C7" s="36">
        <v>472065</v>
      </c>
      <c r="D7" s="36">
        <v>485283</v>
      </c>
      <c r="E7" s="36">
        <v>498871</v>
      </c>
      <c r="F7" s="36">
        <v>512839</v>
      </c>
      <c r="G7" s="36">
        <v>527198</v>
      </c>
      <c r="H7" s="36">
        <v>541960</v>
      </c>
      <c r="I7" s="36">
        <v>557135</v>
      </c>
      <c r="J7" s="36">
        <v>572735</v>
      </c>
      <c r="K7" s="36">
        <v>588772</v>
      </c>
      <c r="L7" s="36">
        <v>605258</v>
      </c>
      <c r="M7" s="37">
        <v>622205</v>
      </c>
      <c r="N7" s="20"/>
      <c r="O7" s="38">
        <v>458</v>
      </c>
      <c r="P7" s="39">
        <v>472065</v>
      </c>
      <c r="Q7" s="39">
        <v>481506</v>
      </c>
      <c r="R7" s="39">
        <v>490948</v>
      </c>
      <c r="S7" s="39">
        <v>500389</v>
      </c>
      <c r="T7" s="39">
        <v>509830</v>
      </c>
      <c r="U7" s="40">
        <v>519272</v>
      </c>
    </row>
    <row r="8" spans="2:25" x14ac:dyDescent="0.2">
      <c r="B8" s="35">
        <v>459</v>
      </c>
      <c r="C8" s="36">
        <v>485283</v>
      </c>
      <c r="D8" s="36">
        <v>498871</v>
      </c>
      <c r="E8" s="36">
        <v>512839</v>
      </c>
      <c r="F8" s="36">
        <v>527198</v>
      </c>
      <c r="G8" s="36">
        <v>541960</v>
      </c>
      <c r="H8" s="36">
        <v>557135</v>
      </c>
      <c r="I8" s="36">
        <v>572735</v>
      </c>
      <c r="J8" s="36">
        <v>588772</v>
      </c>
      <c r="K8" s="36">
        <v>605258</v>
      </c>
      <c r="L8" s="36">
        <v>622205</v>
      </c>
      <c r="M8" s="37">
        <v>639627</v>
      </c>
      <c r="N8" s="20"/>
      <c r="O8" s="38">
        <v>459</v>
      </c>
      <c r="P8" s="39">
        <v>485283</v>
      </c>
      <c r="Q8" s="39">
        <v>494989</v>
      </c>
      <c r="R8" s="39">
        <v>504694</v>
      </c>
      <c r="S8" s="39">
        <v>514400</v>
      </c>
      <c r="T8" s="39">
        <v>524106</v>
      </c>
      <c r="U8" s="40">
        <v>533811</v>
      </c>
    </row>
    <row r="9" spans="2:25" x14ac:dyDescent="0.2">
      <c r="B9" s="35">
        <v>460</v>
      </c>
      <c r="C9" s="36">
        <v>498871</v>
      </c>
      <c r="D9" s="36">
        <v>512839</v>
      </c>
      <c r="E9" s="36">
        <v>527198</v>
      </c>
      <c r="F9" s="36">
        <v>541960</v>
      </c>
      <c r="G9" s="36">
        <v>557135</v>
      </c>
      <c r="H9" s="36">
        <v>572735</v>
      </c>
      <c r="I9" s="36">
        <v>588772</v>
      </c>
      <c r="J9" s="36">
        <v>605258</v>
      </c>
      <c r="K9" s="36">
        <v>622205</v>
      </c>
      <c r="L9" s="36">
        <v>639627</v>
      </c>
      <c r="M9" s="37">
        <v>657537</v>
      </c>
      <c r="N9" s="20"/>
      <c r="O9" s="38">
        <v>460</v>
      </c>
      <c r="P9" s="39">
        <v>498871</v>
      </c>
      <c r="Q9" s="39">
        <v>508848</v>
      </c>
      <c r="R9" s="39">
        <v>518826</v>
      </c>
      <c r="S9" s="39">
        <v>528803</v>
      </c>
      <c r="T9" s="39">
        <v>538781</v>
      </c>
      <c r="U9" s="40">
        <v>548758</v>
      </c>
    </row>
    <row r="10" spans="2:25" x14ac:dyDescent="0.2">
      <c r="B10" s="35">
        <v>461</v>
      </c>
      <c r="C10" s="36">
        <v>512839</v>
      </c>
      <c r="D10" s="36">
        <v>527198</v>
      </c>
      <c r="E10" s="36">
        <v>541960</v>
      </c>
      <c r="F10" s="36">
        <v>557135</v>
      </c>
      <c r="G10" s="36">
        <v>572735</v>
      </c>
      <c r="H10" s="36">
        <v>588772</v>
      </c>
      <c r="I10" s="36">
        <v>605258</v>
      </c>
      <c r="J10" s="36">
        <v>622205</v>
      </c>
      <c r="K10" s="36">
        <v>639627</v>
      </c>
      <c r="L10" s="36">
        <v>657537</v>
      </c>
      <c r="M10" s="37">
        <v>675948</v>
      </c>
      <c r="N10" s="20"/>
      <c r="O10" s="38">
        <v>461</v>
      </c>
      <c r="P10" s="39">
        <v>512839</v>
      </c>
      <c r="Q10" s="39">
        <v>523096</v>
      </c>
      <c r="R10" s="39">
        <v>533353</v>
      </c>
      <c r="S10" s="39">
        <v>543609</v>
      </c>
      <c r="T10" s="39">
        <v>553866</v>
      </c>
      <c r="U10" s="40">
        <v>564123</v>
      </c>
    </row>
    <row r="11" spans="2:25" x14ac:dyDescent="0.2">
      <c r="B11" s="35">
        <v>462</v>
      </c>
      <c r="C11" s="36">
        <v>527198</v>
      </c>
      <c r="D11" s="36">
        <v>541960</v>
      </c>
      <c r="E11" s="36">
        <v>557135</v>
      </c>
      <c r="F11" s="36">
        <v>572735</v>
      </c>
      <c r="G11" s="36">
        <v>588772</v>
      </c>
      <c r="H11" s="36">
        <v>605258</v>
      </c>
      <c r="I11" s="36">
        <v>622205</v>
      </c>
      <c r="J11" s="36">
        <v>639627</v>
      </c>
      <c r="K11" s="36">
        <v>657537</v>
      </c>
      <c r="L11" s="36">
        <v>675948</v>
      </c>
      <c r="M11" s="37">
        <v>694875</v>
      </c>
      <c r="N11" s="20"/>
      <c r="O11" s="38">
        <v>462</v>
      </c>
      <c r="P11" s="39">
        <v>527198</v>
      </c>
      <c r="Q11" s="39">
        <v>537742</v>
      </c>
      <c r="R11" s="39">
        <v>548286</v>
      </c>
      <c r="S11" s="39">
        <v>558830</v>
      </c>
      <c r="T11" s="39">
        <v>569374</v>
      </c>
      <c r="U11" s="40">
        <v>579918</v>
      </c>
    </row>
    <row r="12" spans="2:25" x14ac:dyDescent="0.2">
      <c r="B12" s="35">
        <v>463</v>
      </c>
      <c r="C12" s="36">
        <v>541960</v>
      </c>
      <c r="D12" s="36">
        <v>557135</v>
      </c>
      <c r="E12" s="36">
        <v>572735</v>
      </c>
      <c r="F12" s="36">
        <v>588772</v>
      </c>
      <c r="G12" s="36">
        <v>605258</v>
      </c>
      <c r="H12" s="36">
        <v>622205</v>
      </c>
      <c r="I12" s="36">
        <v>639627</v>
      </c>
      <c r="J12" s="36">
        <v>657537</v>
      </c>
      <c r="K12" s="36">
        <v>675948</v>
      </c>
      <c r="L12" s="36">
        <v>694875</v>
      </c>
      <c r="M12" s="37">
        <v>714332</v>
      </c>
      <c r="N12" s="20"/>
      <c r="O12" s="38">
        <v>463</v>
      </c>
      <c r="P12" s="39">
        <v>541960</v>
      </c>
      <c r="Q12" s="39">
        <v>552799</v>
      </c>
      <c r="R12" s="39">
        <v>563638</v>
      </c>
      <c r="S12" s="39">
        <v>574478</v>
      </c>
      <c r="T12" s="39">
        <v>585317</v>
      </c>
      <c r="U12" s="40">
        <v>596156</v>
      </c>
    </row>
    <row r="13" spans="2:25" x14ac:dyDescent="0.2">
      <c r="B13" s="35">
        <v>464</v>
      </c>
      <c r="C13" s="36">
        <v>557135</v>
      </c>
      <c r="D13" s="36">
        <v>572735</v>
      </c>
      <c r="E13" s="36">
        <v>588772</v>
      </c>
      <c r="F13" s="36">
        <v>605258</v>
      </c>
      <c r="G13" s="36">
        <v>622205</v>
      </c>
      <c r="H13" s="36">
        <v>639627</v>
      </c>
      <c r="I13" s="36">
        <v>657537</v>
      </c>
      <c r="J13" s="36">
        <v>675948</v>
      </c>
      <c r="K13" s="36">
        <v>694875</v>
      </c>
      <c r="L13" s="36">
        <v>714332</v>
      </c>
      <c r="M13" s="37">
        <v>734333</v>
      </c>
      <c r="N13" s="20"/>
      <c r="O13" s="38">
        <v>464</v>
      </c>
      <c r="P13" s="39">
        <v>557135</v>
      </c>
      <c r="Q13" s="39">
        <v>568278</v>
      </c>
      <c r="R13" s="39">
        <v>579420</v>
      </c>
      <c r="S13" s="39">
        <v>590563</v>
      </c>
      <c r="T13" s="39">
        <v>601706</v>
      </c>
      <c r="U13" s="40">
        <v>612849</v>
      </c>
    </row>
    <row r="14" spans="2:25" x14ac:dyDescent="0.2">
      <c r="B14" s="35">
        <v>465</v>
      </c>
      <c r="C14" s="36">
        <v>572735</v>
      </c>
      <c r="D14" s="36">
        <v>588772</v>
      </c>
      <c r="E14" s="36">
        <v>605258</v>
      </c>
      <c r="F14" s="36">
        <v>622205</v>
      </c>
      <c r="G14" s="36">
        <v>639627</v>
      </c>
      <c r="H14" s="36">
        <v>657537</v>
      </c>
      <c r="I14" s="36">
        <v>675948</v>
      </c>
      <c r="J14" s="36">
        <v>694875</v>
      </c>
      <c r="K14" s="36">
        <v>714332</v>
      </c>
      <c r="L14" s="36">
        <v>734333</v>
      </c>
      <c r="M14" s="37">
        <v>754894</v>
      </c>
      <c r="N14" s="20"/>
      <c r="O14" s="38">
        <v>465</v>
      </c>
      <c r="P14" s="39">
        <v>572735</v>
      </c>
      <c r="Q14" s="39">
        <v>584190</v>
      </c>
      <c r="R14" s="39">
        <v>595644</v>
      </c>
      <c r="S14" s="39">
        <v>607099</v>
      </c>
      <c r="T14" s="39">
        <v>618554</v>
      </c>
      <c r="U14" s="40">
        <v>630009</v>
      </c>
    </row>
    <row r="15" spans="2:25" x14ac:dyDescent="0.2">
      <c r="B15" s="35">
        <v>466</v>
      </c>
      <c r="C15" s="36">
        <v>588772</v>
      </c>
      <c r="D15" s="36">
        <v>605258</v>
      </c>
      <c r="E15" s="36">
        <v>622205</v>
      </c>
      <c r="F15" s="36">
        <v>639627</v>
      </c>
      <c r="G15" s="36">
        <v>657537</v>
      </c>
      <c r="H15" s="36">
        <v>675948</v>
      </c>
      <c r="I15" s="36">
        <v>694875</v>
      </c>
      <c r="J15" s="36">
        <v>714332</v>
      </c>
      <c r="K15" s="36">
        <v>734333</v>
      </c>
      <c r="L15" s="36">
        <v>754894</v>
      </c>
      <c r="M15" s="37">
        <v>776031</v>
      </c>
      <c r="N15" s="20"/>
      <c r="O15" s="38">
        <v>466</v>
      </c>
      <c r="P15" s="39">
        <v>588772</v>
      </c>
      <c r="Q15" s="39">
        <v>600547</v>
      </c>
      <c r="R15" s="39">
        <v>612323</v>
      </c>
      <c r="S15" s="39">
        <v>624098</v>
      </c>
      <c r="T15" s="39">
        <v>635874</v>
      </c>
      <c r="U15" s="40">
        <v>647649</v>
      </c>
    </row>
    <row r="16" spans="2:25" x14ac:dyDescent="0.2">
      <c r="B16" s="35">
        <v>467</v>
      </c>
      <c r="C16" s="36">
        <v>605258</v>
      </c>
      <c r="D16" s="36">
        <v>622205</v>
      </c>
      <c r="E16" s="36">
        <v>639627</v>
      </c>
      <c r="F16" s="36">
        <v>657537</v>
      </c>
      <c r="G16" s="36">
        <v>675948</v>
      </c>
      <c r="H16" s="36">
        <v>694875</v>
      </c>
      <c r="I16" s="36">
        <v>714332</v>
      </c>
      <c r="J16" s="36">
        <v>734333</v>
      </c>
      <c r="K16" s="36">
        <v>754894</v>
      </c>
      <c r="L16" s="36">
        <v>776031</v>
      </c>
      <c r="M16" s="37">
        <v>797760</v>
      </c>
      <c r="N16" s="20"/>
      <c r="O16" s="38">
        <v>467</v>
      </c>
      <c r="P16" s="39">
        <v>605258</v>
      </c>
      <c r="Q16" s="39">
        <v>617363</v>
      </c>
      <c r="R16" s="39">
        <v>629468</v>
      </c>
      <c r="S16" s="39">
        <v>641573</v>
      </c>
      <c r="T16" s="39">
        <v>653679</v>
      </c>
      <c r="U16" s="40">
        <v>665784</v>
      </c>
    </row>
    <row r="17" spans="2:25" x14ac:dyDescent="0.2">
      <c r="B17" s="35">
        <v>468</v>
      </c>
      <c r="C17" s="36">
        <v>622205</v>
      </c>
      <c r="D17" s="36">
        <v>639627</v>
      </c>
      <c r="E17" s="36">
        <v>657537</v>
      </c>
      <c r="F17" s="36">
        <v>675948</v>
      </c>
      <c r="G17" s="36">
        <v>694875</v>
      </c>
      <c r="H17" s="36">
        <v>714332</v>
      </c>
      <c r="I17" s="36">
        <v>734333</v>
      </c>
      <c r="J17" s="36">
        <v>754894</v>
      </c>
      <c r="K17" s="36">
        <v>776031</v>
      </c>
      <c r="L17" s="36">
        <v>797760</v>
      </c>
      <c r="M17" s="37">
        <v>820097</v>
      </c>
      <c r="N17" s="20"/>
      <c r="O17" s="38">
        <v>468</v>
      </c>
      <c r="P17" s="39">
        <v>622205</v>
      </c>
      <c r="Q17" s="39">
        <v>634649</v>
      </c>
      <c r="R17" s="39">
        <v>647093</v>
      </c>
      <c r="S17" s="39">
        <v>659537</v>
      </c>
      <c r="T17" s="39">
        <v>671981</v>
      </c>
      <c r="U17" s="40">
        <v>684426</v>
      </c>
    </row>
    <row r="18" spans="2:25" x14ac:dyDescent="0.2">
      <c r="B18" s="35">
        <v>469</v>
      </c>
      <c r="C18" s="36">
        <v>639627</v>
      </c>
      <c r="D18" s="36">
        <v>657537</v>
      </c>
      <c r="E18" s="36">
        <v>675948</v>
      </c>
      <c r="F18" s="36">
        <v>694875</v>
      </c>
      <c r="G18" s="36">
        <v>714332</v>
      </c>
      <c r="H18" s="36">
        <v>734333</v>
      </c>
      <c r="I18" s="36">
        <v>754894</v>
      </c>
      <c r="J18" s="36">
        <v>776031</v>
      </c>
      <c r="K18" s="36">
        <v>797760</v>
      </c>
      <c r="L18" s="36">
        <v>820097</v>
      </c>
      <c r="M18" s="37">
        <v>843060</v>
      </c>
      <c r="N18" s="20"/>
      <c r="O18" s="38">
        <v>469</v>
      </c>
      <c r="P18" s="39">
        <v>639627</v>
      </c>
      <c r="Q18" s="39">
        <v>652420</v>
      </c>
      <c r="R18" s="39">
        <v>665212</v>
      </c>
      <c r="S18" s="39">
        <v>678005</v>
      </c>
      <c r="T18" s="39">
        <v>690797</v>
      </c>
      <c r="U18" s="40">
        <v>703590</v>
      </c>
    </row>
    <row r="19" spans="2:25" x14ac:dyDescent="0.2">
      <c r="B19" s="35">
        <v>470</v>
      </c>
      <c r="C19" s="36">
        <v>657537</v>
      </c>
      <c r="D19" s="36">
        <v>675948</v>
      </c>
      <c r="E19" s="36">
        <v>694875</v>
      </c>
      <c r="F19" s="36">
        <v>714332</v>
      </c>
      <c r="G19" s="36">
        <v>734333</v>
      </c>
      <c r="H19" s="36">
        <v>754894</v>
      </c>
      <c r="I19" s="36">
        <v>776031</v>
      </c>
      <c r="J19" s="36">
        <v>797760</v>
      </c>
      <c r="K19" s="36">
        <v>820097</v>
      </c>
      <c r="L19" s="36">
        <v>843060</v>
      </c>
      <c r="M19" s="37">
        <v>866666</v>
      </c>
      <c r="N19" s="20"/>
      <c r="O19" s="38">
        <v>470</v>
      </c>
      <c r="P19" s="39">
        <v>657537</v>
      </c>
      <c r="Q19" s="39">
        <v>670688</v>
      </c>
      <c r="R19" s="39">
        <v>683838</v>
      </c>
      <c r="S19" s="39">
        <v>696989</v>
      </c>
      <c r="T19" s="39">
        <v>710140</v>
      </c>
      <c r="U19" s="40">
        <v>723291</v>
      </c>
    </row>
    <row r="20" spans="2:25" x14ac:dyDescent="0.2">
      <c r="B20" s="35">
        <v>471</v>
      </c>
      <c r="C20" s="36">
        <v>675948</v>
      </c>
      <c r="D20" s="36">
        <v>694875</v>
      </c>
      <c r="E20" s="36">
        <v>714332</v>
      </c>
      <c r="F20" s="36">
        <v>734333</v>
      </c>
      <c r="G20" s="36">
        <v>754894</v>
      </c>
      <c r="H20" s="36">
        <v>776031</v>
      </c>
      <c r="I20" s="36">
        <v>797760</v>
      </c>
      <c r="J20" s="36">
        <v>820097</v>
      </c>
      <c r="K20" s="36">
        <v>843060</v>
      </c>
      <c r="L20" s="36">
        <v>866666</v>
      </c>
      <c r="M20" s="37">
        <v>890933</v>
      </c>
      <c r="N20" s="20"/>
      <c r="O20" s="38">
        <v>471</v>
      </c>
      <c r="P20" s="39">
        <v>675948</v>
      </c>
      <c r="Q20" s="39">
        <v>689467</v>
      </c>
      <c r="R20" s="39">
        <v>702986</v>
      </c>
      <c r="S20" s="39">
        <v>716505</v>
      </c>
      <c r="T20" s="39">
        <v>730024</v>
      </c>
      <c r="U20" s="40">
        <v>743543</v>
      </c>
    </row>
    <row r="21" spans="2:25" x14ac:dyDescent="0.2">
      <c r="B21" s="35">
        <v>472</v>
      </c>
      <c r="C21" s="36">
        <v>694875</v>
      </c>
      <c r="D21" s="36">
        <v>714332</v>
      </c>
      <c r="E21" s="36">
        <v>734333</v>
      </c>
      <c r="F21" s="36">
        <v>754894</v>
      </c>
      <c r="G21" s="36">
        <v>776031</v>
      </c>
      <c r="H21" s="36">
        <v>797760</v>
      </c>
      <c r="I21" s="36">
        <v>820097</v>
      </c>
      <c r="J21" s="36">
        <v>843060</v>
      </c>
      <c r="K21" s="36">
        <v>866666</v>
      </c>
      <c r="L21" s="36">
        <v>890933</v>
      </c>
      <c r="M21" s="37">
        <v>915879</v>
      </c>
      <c r="N21" s="20"/>
      <c r="O21" s="38">
        <v>472</v>
      </c>
      <c r="P21" s="39">
        <v>694875</v>
      </c>
      <c r="Q21" s="39">
        <v>708773</v>
      </c>
      <c r="R21" s="39">
        <v>722670</v>
      </c>
      <c r="S21" s="39">
        <v>736568</v>
      </c>
      <c r="T21" s="39">
        <v>750465</v>
      </c>
      <c r="U21" s="40">
        <v>764363</v>
      </c>
    </row>
    <row r="22" spans="2:25" x14ac:dyDescent="0.2">
      <c r="B22" s="35">
        <v>473</v>
      </c>
      <c r="C22" s="36">
        <v>714332</v>
      </c>
      <c r="D22" s="36">
        <v>734333</v>
      </c>
      <c r="E22" s="36">
        <v>754894</v>
      </c>
      <c r="F22" s="36">
        <v>776031</v>
      </c>
      <c r="G22" s="36">
        <v>797760</v>
      </c>
      <c r="H22" s="36">
        <v>820097</v>
      </c>
      <c r="I22" s="36">
        <v>843060</v>
      </c>
      <c r="J22" s="36">
        <v>866666</v>
      </c>
      <c r="K22" s="36">
        <v>890933</v>
      </c>
      <c r="L22" s="36">
        <v>915879</v>
      </c>
      <c r="M22" s="37">
        <v>941524</v>
      </c>
      <c r="N22" s="20"/>
      <c r="O22" s="38">
        <v>473</v>
      </c>
      <c r="P22" s="39">
        <v>714332</v>
      </c>
      <c r="Q22" s="39">
        <v>728619</v>
      </c>
      <c r="R22" s="39">
        <v>742905</v>
      </c>
      <c r="S22" s="39">
        <v>757192</v>
      </c>
      <c r="T22" s="39">
        <v>771479</v>
      </c>
      <c r="U22" s="40">
        <v>785765</v>
      </c>
    </row>
    <row r="23" spans="2:25" x14ac:dyDescent="0.2">
      <c r="B23" s="35">
        <v>474</v>
      </c>
      <c r="C23" s="36">
        <v>734333</v>
      </c>
      <c r="D23" s="36">
        <v>754894</v>
      </c>
      <c r="E23" s="36">
        <v>776031</v>
      </c>
      <c r="F23" s="36">
        <v>797760</v>
      </c>
      <c r="G23" s="36">
        <v>820097</v>
      </c>
      <c r="H23" s="36">
        <v>843060</v>
      </c>
      <c r="I23" s="36">
        <v>866666</v>
      </c>
      <c r="J23" s="36">
        <v>890933</v>
      </c>
      <c r="K23" s="36">
        <v>915879</v>
      </c>
      <c r="L23" s="36">
        <v>941524</v>
      </c>
      <c r="M23" s="37">
        <v>967887</v>
      </c>
      <c r="N23" s="20"/>
      <c r="O23" s="38">
        <v>474</v>
      </c>
      <c r="P23" s="39">
        <v>734333</v>
      </c>
      <c r="Q23" s="39">
        <v>749020</v>
      </c>
      <c r="R23" s="39">
        <v>763706</v>
      </c>
      <c r="S23" s="39">
        <v>778393</v>
      </c>
      <c r="T23" s="39">
        <v>793080</v>
      </c>
      <c r="U23" s="40">
        <v>807766</v>
      </c>
    </row>
    <row r="24" spans="2:25" x14ac:dyDescent="0.2">
      <c r="B24" s="35">
        <v>475</v>
      </c>
      <c r="C24" s="36">
        <v>754894</v>
      </c>
      <c r="D24" s="36">
        <v>776031</v>
      </c>
      <c r="E24" s="36">
        <v>797760</v>
      </c>
      <c r="F24" s="36">
        <v>820097</v>
      </c>
      <c r="G24" s="36">
        <v>843060</v>
      </c>
      <c r="H24" s="36">
        <v>866666</v>
      </c>
      <c r="I24" s="36">
        <v>890933</v>
      </c>
      <c r="J24" s="36">
        <v>915879</v>
      </c>
      <c r="K24" s="36">
        <v>941524</v>
      </c>
      <c r="L24" s="36">
        <v>967887</v>
      </c>
      <c r="M24" s="37">
        <v>994988</v>
      </c>
      <c r="N24" s="20"/>
      <c r="O24" s="38">
        <v>475</v>
      </c>
      <c r="P24" s="39">
        <v>754894</v>
      </c>
      <c r="Q24" s="39">
        <v>769992</v>
      </c>
      <c r="R24" s="39">
        <v>785090</v>
      </c>
      <c r="S24" s="39">
        <v>800188</v>
      </c>
      <c r="T24" s="39">
        <v>815286</v>
      </c>
      <c r="U24" s="40">
        <v>830383</v>
      </c>
    </row>
    <row r="25" spans="2:25" x14ac:dyDescent="0.2">
      <c r="B25" s="35">
        <v>476</v>
      </c>
      <c r="C25" s="36">
        <v>776031</v>
      </c>
      <c r="D25" s="36">
        <v>797760</v>
      </c>
      <c r="E25" s="36">
        <v>820097</v>
      </c>
      <c r="F25" s="36">
        <v>843060</v>
      </c>
      <c r="G25" s="36">
        <v>866666</v>
      </c>
      <c r="H25" s="36">
        <v>890933</v>
      </c>
      <c r="I25" s="36">
        <v>915879</v>
      </c>
      <c r="J25" s="36">
        <v>941524</v>
      </c>
      <c r="K25" s="36">
        <v>967887</v>
      </c>
      <c r="L25" s="36">
        <v>994988</v>
      </c>
      <c r="M25" s="37">
        <v>1022848</v>
      </c>
      <c r="N25" s="20"/>
      <c r="O25" s="38">
        <v>476</v>
      </c>
      <c r="P25" s="39">
        <v>776031</v>
      </c>
      <c r="Q25" s="39">
        <v>791552</v>
      </c>
      <c r="R25" s="39">
        <v>807072</v>
      </c>
      <c r="S25" s="39">
        <v>822593</v>
      </c>
      <c r="T25" s="39">
        <v>838113</v>
      </c>
      <c r="U25" s="40">
        <v>853634</v>
      </c>
    </row>
    <row r="26" spans="2:25" x14ac:dyDescent="0.2">
      <c r="B26" s="35">
        <v>477</v>
      </c>
      <c r="C26" s="36">
        <v>797760</v>
      </c>
      <c r="D26" s="36">
        <v>820097</v>
      </c>
      <c r="E26" s="36">
        <v>843060</v>
      </c>
      <c r="F26" s="36">
        <v>866666</v>
      </c>
      <c r="G26" s="36">
        <v>890933</v>
      </c>
      <c r="H26" s="36">
        <v>915879</v>
      </c>
      <c r="I26" s="36">
        <v>941524</v>
      </c>
      <c r="J26" s="36">
        <v>967887</v>
      </c>
      <c r="K26" s="36">
        <v>994988</v>
      </c>
      <c r="L26" s="36">
        <v>1022848</v>
      </c>
      <c r="M26" s="37">
        <v>1051488</v>
      </c>
      <c r="N26" s="20"/>
      <c r="O26" s="38">
        <v>477</v>
      </c>
      <c r="P26" s="39">
        <v>797760</v>
      </c>
      <c r="Q26" s="39">
        <v>813715</v>
      </c>
      <c r="R26" s="39">
        <v>829670</v>
      </c>
      <c r="S26" s="39">
        <v>845626</v>
      </c>
      <c r="T26" s="39">
        <v>861581</v>
      </c>
      <c r="U26" s="40">
        <v>877536</v>
      </c>
    </row>
    <row r="27" spans="2:25" x14ac:dyDescent="0.2">
      <c r="B27" s="35">
        <v>478</v>
      </c>
      <c r="C27" s="36">
        <v>820097</v>
      </c>
      <c r="D27" s="36">
        <v>843060</v>
      </c>
      <c r="E27" s="36">
        <v>866666</v>
      </c>
      <c r="F27" s="36">
        <v>890933</v>
      </c>
      <c r="G27" s="36">
        <v>915879</v>
      </c>
      <c r="H27" s="36">
        <v>941524</v>
      </c>
      <c r="I27" s="36">
        <v>967887</v>
      </c>
      <c r="J27" s="36">
        <v>994988</v>
      </c>
      <c r="K27" s="36">
        <v>1022848</v>
      </c>
      <c r="L27" s="36">
        <v>1051488</v>
      </c>
      <c r="M27" s="37">
        <v>1080930</v>
      </c>
      <c r="N27" s="20"/>
      <c r="O27" s="38">
        <v>478</v>
      </c>
      <c r="P27" s="39">
        <v>820097</v>
      </c>
      <c r="Q27" s="39">
        <v>836499</v>
      </c>
      <c r="R27" s="39">
        <v>852901</v>
      </c>
      <c r="S27" s="39">
        <v>869303</v>
      </c>
      <c r="T27" s="39">
        <v>885705</v>
      </c>
      <c r="U27" s="40">
        <v>902107</v>
      </c>
    </row>
    <row r="28" spans="2:25" x14ac:dyDescent="0.2">
      <c r="B28" s="41">
        <v>479</v>
      </c>
      <c r="C28" s="36">
        <v>843060</v>
      </c>
      <c r="D28" s="36">
        <v>866666</v>
      </c>
      <c r="E28" s="36">
        <v>890933</v>
      </c>
      <c r="F28" s="36">
        <v>915879</v>
      </c>
      <c r="G28" s="36">
        <v>941524</v>
      </c>
      <c r="H28" s="36">
        <v>967887</v>
      </c>
      <c r="I28" s="36">
        <v>994988</v>
      </c>
      <c r="J28" s="36">
        <v>1022848</v>
      </c>
      <c r="K28" s="36">
        <v>1051488</v>
      </c>
      <c r="L28" s="36">
        <v>1080930</v>
      </c>
      <c r="M28" s="37">
        <v>1111196</v>
      </c>
      <c r="N28" s="20"/>
      <c r="O28" s="38">
        <v>479</v>
      </c>
      <c r="P28" s="39">
        <v>843060</v>
      </c>
      <c r="Q28" s="39">
        <v>859921</v>
      </c>
      <c r="R28" s="39">
        <v>876782</v>
      </c>
      <c r="S28" s="39">
        <v>893644</v>
      </c>
      <c r="T28" s="39">
        <v>910505</v>
      </c>
      <c r="U28" s="40">
        <v>927366</v>
      </c>
    </row>
    <row r="29" spans="2:25" x14ac:dyDescent="0.2">
      <c r="B29" s="42">
        <v>480</v>
      </c>
      <c r="C29" s="36">
        <v>866666</v>
      </c>
      <c r="D29" s="36">
        <v>890933</v>
      </c>
      <c r="E29" s="36">
        <v>915879</v>
      </c>
      <c r="F29" s="36">
        <v>941524</v>
      </c>
      <c r="G29" s="36">
        <v>967887</v>
      </c>
      <c r="H29" s="36">
        <v>994988</v>
      </c>
      <c r="I29" s="36">
        <v>1022848</v>
      </c>
      <c r="J29" s="36">
        <v>1051488</v>
      </c>
      <c r="K29" s="36">
        <v>1080930</v>
      </c>
      <c r="L29" s="36">
        <v>1111196</v>
      </c>
      <c r="M29" s="37">
        <v>1142309</v>
      </c>
      <c r="N29" s="20"/>
      <c r="O29" s="38">
        <v>480</v>
      </c>
      <c r="P29" s="39">
        <v>866666</v>
      </c>
      <c r="Q29" s="39">
        <v>883999</v>
      </c>
      <c r="R29" s="39">
        <v>901333</v>
      </c>
      <c r="S29" s="39">
        <v>918666</v>
      </c>
      <c r="T29" s="39">
        <v>935999</v>
      </c>
      <c r="U29" s="40">
        <v>953333</v>
      </c>
      <c r="X29">
        <v>0</v>
      </c>
      <c r="Y29" s="1">
        <v>0</v>
      </c>
    </row>
    <row r="30" spans="2:25" x14ac:dyDescent="0.2">
      <c r="B30" s="42">
        <v>481</v>
      </c>
      <c r="C30" s="36">
        <v>890933</v>
      </c>
      <c r="D30" s="36">
        <v>915879</v>
      </c>
      <c r="E30" s="36">
        <v>941524</v>
      </c>
      <c r="F30" s="36">
        <v>967887</v>
      </c>
      <c r="G30" s="36">
        <v>994988</v>
      </c>
      <c r="H30" s="36">
        <v>1022848</v>
      </c>
      <c r="I30" s="36">
        <v>1051488</v>
      </c>
      <c r="J30" s="36">
        <v>1080930</v>
      </c>
      <c r="K30" s="36">
        <v>1111196</v>
      </c>
      <c r="L30" s="36">
        <v>1142309</v>
      </c>
      <c r="M30" s="37">
        <v>1174294</v>
      </c>
      <c r="N30" s="20"/>
      <c r="O30" s="38">
        <v>481</v>
      </c>
      <c r="P30" s="39">
        <v>890933</v>
      </c>
      <c r="Q30" s="39">
        <v>908752</v>
      </c>
      <c r="R30" s="39">
        <v>926570</v>
      </c>
      <c r="S30" s="39">
        <v>944389</v>
      </c>
      <c r="T30" s="39">
        <v>962208</v>
      </c>
      <c r="U30" s="40">
        <v>980026</v>
      </c>
      <c r="X30">
        <f>+X29+30</f>
        <v>30</v>
      </c>
      <c r="Y30" s="1">
        <f>X30/30*2%</f>
        <v>0.02</v>
      </c>
    </row>
    <row r="31" spans="2:25" x14ac:dyDescent="0.2">
      <c r="B31" s="42">
        <v>482</v>
      </c>
      <c r="C31" s="36">
        <v>915879</v>
      </c>
      <c r="D31" s="36">
        <v>941524</v>
      </c>
      <c r="E31" s="36">
        <v>967887</v>
      </c>
      <c r="F31" s="36">
        <v>994988</v>
      </c>
      <c r="G31" s="36">
        <v>1022848</v>
      </c>
      <c r="H31" s="36">
        <v>1051488</v>
      </c>
      <c r="I31" s="36">
        <v>1080930</v>
      </c>
      <c r="J31" s="36">
        <v>1111196</v>
      </c>
      <c r="K31" s="36">
        <v>1142309</v>
      </c>
      <c r="L31" s="36">
        <v>1174294</v>
      </c>
      <c r="M31" s="37">
        <v>1207174</v>
      </c>
      <c r="N31" s="20"/>
      <c r="O31" s="38">
        <v>482</v>
      </c>
      <c r="P31" s="39">
        <v>915879</v>
      </c>
      <c r="Q31" s="39">
        <v>934197</v>
      </c>
      <c r="R31" s="39">
        <v>952514</v>
      </c>
      <c r="S31" s="39">
        <v>970832</v>
      </c>
      <c r="T31" s="39">
        <v>989149</v>
      </c>
      <c r="U31" s="40">
        <v>1007467</v>
      </c>
      <c r="X31">
        <f t="shared" ref="X31:X36" si="0">+X30+30</f>
        <v>60</v>
      </c>
      <c r="Y31" s="1">
        <f t="shared" ref="Y31:Y37" si="1">X31/30*2%</f>
        <v>0.04</v>
      </c>
    </row>
    <row r="32" spans="2:25" x14ac:dyDescent="0.2">
      <c r="B32" s="42">
        <v>483</v>
      </c>
      <c r="C32" s="36">
        <v>941524</v>
      </c>
      <c r="D32" s="36">
        <v>967887</v>
      </c>
      <c r="E32" s="36">
        <v>994988</v>
      </c>
      <c r="F32" s="36">
        <v>1022848</v>
      </c>
      <c r="G32" s="36">
        <v>1051488</v>
      </c>
      <c r="H32" s="36">
        <v>1080930</v>
      </c>
      <c r="I32" s="36">
        <v>1111196</v>
      </c>
      <c r="J32" s="36">
        <v>1142309</v>
      </c>
      <c r="K32" s="36">
        <v>1174294</v>
      </c>
      <c r="L32" s="36">
        <v>1207174</v>
      </c>
      <c r="M32" s="37">
        <v>1240975</v>
      </c>
      <c r="N32" s="20"/>
      <c r="O32" s="38">
        <v>483</v>
      </c>
      <c r="P32" s="39">
        <v>941524</v>
      </c>
      <c r="Q32" s="39">
        <v>960354</v>
      </c>
      <c r="R32" s="39">
        <v>979185</v>
      </c>
      <c r="S32" s="39">
        <v>998015</v>
      </c>
      <c r="T32" s="39">
        <v>1016846</v>
      </c>
      <c r="U32" s="40">
        <v>1035676</v>
      </c>
      <c r="X32">
        <f t="shared" si="0"/>
        <v>90</v>
      </c>
      <c r="Y32" s="1">
        <f t="shared" si="1"/>
        <v>0.06</v>
      </c>
    </row>
    <row r="33" spans="2:25" x14ac:dyDescent="0.2">
      <c r="B33" s="42">
        <v>484</v>
      </c>
      <c r="C33" s="36">
        <v>967887</v>
      </c>
      <c r="D33" s="36">
        <v>994988</v>
      </c>
      <c r="E33" s="36">
        <v>1022848</v>
      </c>
      <c r="F33" s="36">
        <v>1051488</v>
      </c>
      <c r="G33" s="36">
        <v>1080930</v>
      </c>
      <c r="H33" s="36">
        <v>1111196</v>
      </c>
      <c r="I33" s="36">
        <v>1142309</v>
      </c>
      <c r="J33" s="36">
        <v>1174294</v>
      </c>
      <c r="K33" s="36">
        <v>1207174</v>
      </c>
      <c r="L33" s="36">
        <v>1240975</v>
      </c>
      <c r="M33" s="37">
        <v>1275722</v>
      </c>
      <c r="N33" s="20"/>
      <c r="O33" s="38">
        <v>484</v>
      </c>
      <c r="P33" s="39">
        <v>967887</v>
      </c>
      <c r="Q33" s="39">
        <v>987245</v>
      </c>
      <c r="R33" s="39">
        <v>1006602</v>
      </c>
      <c r="S33" s="39">
        <v>1025960</v>
      </c>
      <c r="T33" s="39">
        <v>1045318</v>
      </c>
      <c r="U33" s="40">
        <v>1064676</v>
      </c>
      <c r="X33">
        <f t="shared" si="0"/>
        <v>120</v>
      </c>
      <c r="Y33" s="1">
        <f t="shared" si="1"/>
        <v>0.08</v>
      </c>
    </row>
    <row r="34" spans="2:25" ht="13.5" thickBot="1" x14ac:dyDescent="0.25">
      <c r="B34" s="43">
        <v>485</v>
      </c>
      <c r="C34" s="44">
        <v>994988</v>
      </c>
      <c r="D34" s="44">
        <v>1022848</v>
      </c>
      <c r="E34" s="44">
        <v>1051488</v>
      </c>
      <c r="F34" s="44">
        <v>1080930</v>
      </c>
      <c r="G34" s="44">
        <v>1111196</v>
      </c>
      <c r="H34" s="44">
        <v>1142309</v>
      </c>
      <c r="I34" s="44">
        <v>1174294</v>
      </c>
      <c r="J34" s="44">
        <v>1207174</v>
      </c>
      <c r="K34" s="44">
        <v>1240975</v>
      </c>
      <c r="L34" s="44">
        <v>1275722</v>
      </c>
      <c r="M34" s="45">
        <v>1311442</v>
      </c>
      <c r="N34" s="20"/>
      <c r="O34" s="38">
        <v>485</v>
      </c>
      <c r="P34" s="39">
        <v>994988</v>
      </c>
      <c r="Q34" s="39">
        <v>1014888</v>
      </c>
      <c r="R34" s="39">
        <v>1034788</v>
      </c>
      <c r="S34" s="39">
        <v>1054687</v>
      </c>
      <c r="T34" s="39">
        <v>1074587</v>
      </c>
      <c r="U34" s="40">
        <v>1094487</v>
      </c>
      <c r="X34">
        <f t="shared" si="0"/>
        <v>150</v>
      </c>
      <c r="Y34" s="1">
        <f t="shared" si="1"/>
        <v>0.1</v>
      </c>
    </row>
    <row r="35" spans="2:25" ht="14.25" x14ac:dyDescent="0.2"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7" t="s">
        <v>39</v>
      </c>
      <c r="N35" s="20"/>
      <c r="O35" s="38">
        <v>486</v>
      </c>
      <c r="P35" s="39">
        <v>1022848</v>
      </c>
      <c r="Q35" s="39">
        <v>1043305</v>
      </c>
      <c r="R35" s="39">
        <v>1063762</v>
      </c>
      <c r="S35" s="39">
        <v>1084219</v>
      </c>
      <c r="T35" s="39">
        <v>1104676</v>
      </c>
      <c r="U35" s="40">
        <v>1125133</v>
      </c>
      <c r="X35">
        <f t="shared" si="0"/>
        <v>180</v>
      </c>
      <c r="Y35" s="1">
        <f t="shared" si="1"/>
        <v>0.12</v>
      </c>
    </row>
    <row r="36" spans="2:25" ht="12.75" customHeight="1" thickBot="1" x14ac:dyDescent="0.25"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38">
        <v>487</v>
      </c>
      <c r="P36" s="39">
        <v>1051488</v>
      </c>
      <c r="Q36" s="39">
        <v>1072518</v>
      </c>
      <c r="R36" s="39">
        <v>1093548</v>
      </c>
      <c r="S36" s="39">
        <v>1114577</v>
      </c>
      <c r="T36" s="39">
        <v>1135607</v>
      </c>
      <c r="U36" s="40">
        <v>1156637</v>
      </c>
      <c r="X36">
        <f t="shared" si="0"/>
        <v>210</v>
      </c>
      <c r="Y36" s="1">
        <f t="shared" si="1"/>
        <v>0.14000000000000001</v>
      </c>
    </row>
    <row r="37" spans="2:25" ht="15" customHeight="1" x14ac:dyDescent="0.25">
      <c r="B37" s="153" t="s">
        <v>45</v>
      </c>
      <c r="C37" s="48" t="s">
        <v>44</v>
      </c>
      <c r="D37" s="65">
        <v>0</v>
      </c>
      <c r="E37" s="20"/>
      <c r="F37" s="153" t="s">
        <v>50</v>
      </c>
      <c r="G37" s="49" t="s">
        <v>26</v>
      </c>
      <c r="H37" s="19">
        <v>0</v>
      </c>
      <c r="I37" s="20"/>
      <c r="J37" s="20"/>
      <c r="K37" s="20"/>
      <c r="L37" s="20"/>
      <c r="M37" s="20"/>
      <c r="N37" s="20"/>
      <c r="O37" s="38">
        <v>488</v>
      </c>
      <c r="P37" s="39">
        <v>1080930</v>
      </c>
      <c r="Q37" s="39">
        <v>1102549</v>
      </c>
      <c r="R37" s="39">
        <v>1124167</v>
      </c>
      <c r="S37" s="39">
        <v>1145786</v>
      </c>
      <c r="T37" s="39">
        <v>1167404</v>
      </c>
      <c r="U37" s="40">
        <v>1189023</v>
      </c>
      <c r="X37">
        <f>+X36+30</f>
        <v>240</v>
      </c>
      <c r="Y37" s="1">
        <f t="shared" si="1"/>
        <v>0.16</v>
      </c>
    </row>
    <row r="38" spans="2:25" ht="15" x14ac:dyDescent="0.25">
      <c r="B38" s="154"/>
      <c r="C38" s="50" t="s">
        <v>42</v>
      </c>
      <c r="D38" s="66">
        <v>0</v>
      </c>
      <c r="E38" s="20"/>
      <c r="F38" s="154"/>
      <c r="G38" s="51" t="s">
        <v>27</v>
      </c>
      <c r="H38" s="52">
        <f>VLOOKUP(H37,alag,2,0)</f>
        <v>0</v>
      </c>
      <c r="I38" s="20"/>
      <c r="J38" s="20"/>
      <c r="K38" s="20"/>
      <c r="L38" s="20"/>
      <c r="M38" s="20"/>
      <c r="N38" s="20"/>
      <c r="O38" s="38">
        <v>489</v>
      </c>
      <c r="P38" s="39">
        <v>1111196</v>
      </c>
      <c r="Q38" s="39">
        <v>1133420</v>
      </c>
      <c r="R38" s="39">
        <v>1155644</v>
      </c>
      <c r="S38" s="39">
        <v>1177868</v>
      </c>
      <c r="T38" s="39">
        <v>1200092</v>
      </c>
      <c r="U38" s="40">
        <v>1222316</v>
      </c>
    </row>
    <row r="39" spans="2:25" ht="13.5" customHeight="1" x14ac:dyDescent="0.25">
      <c r="B39" s="154"/>
      <c r="C39" s="50" t="s">
        <v>43</v>
      </c>
      <c r="D39" s="66">
        <v>0</v>
      </c>
      <c r="E39" s="20"/>
      <c r="F39" s="154"/>
      <c r="G39" s="50" t="s">
        <v>43</v>
      </c>
      <c r="H39" s="69" t="s">
        <v>53</v>
      </c>
      <c r="I39" s="20"/>
      <c r="J39" s="20"/>
      <c r="K39" s="20"/>
      <c r="L39" s="20"/>
      <c r="M39" s="20"/>
      <c r="N39" s="20"/>
      <c r="O39" s="38">
        <v>490</v>
      </c>
      <c r="P39" s="39">
        <v>1142309</v>
      </c>
      <c r="Q39" s="39">
        <v>1165155</v>
      </c>
      <c r="R39" s="39">
        <v>1188001</v>
      </c>
      <c r="S39" s="39">
        <v>1210848</v>
      </c>
      <c r="T39" s="39">
        <v>1233694</v>
      </c>
      <c r="U39" s="40">
        <v>1256540</v>
      </c>
    </row>
    <row r="40" spans="2:25" ht="15.75" thickBot="1" x14ac:dyDescent="0.3">
      <c r="B40" s="169"/>
      <c r="C40" s="53" t="s">
        <v>46</v>
      </c>
      <c r="D40" s="54">
        <f>+SUM(D37:D39)</f>
        <v>0</v>
      </c>
      <c r="E40" s="20"/>
      <c r="F40" s="169"/>
      <c r="G40" s="55" t="s">
        <v>54</v>
      </c>
      <c r="H40" s="56">
        <f>+IF(H39="Nei",0,0.06)</f>
        <v>0</v>
      </c>
      <c r="I40" s="20"/>
      <c r="J40" s="20"/>
      <c r="K40" s="20"/>
      <c r="L40" s="20"/>
      <c r="M40" s="20"/>
      <c r="N40" s="20"/>
      <c r="O40" s="38">
        <v>491</v>
      </c>
      <c r="P40" s="39">
        <v>1174294</v>
      </c>
      <c r="Q40" s="39">
        <v>1197780</v>
      </c>
      <c r="R40" s="39">
        <v>1221266</v>
      </c>
      <c r="S40" s="39">
        <v>1244752</v>
      </c>
      <c r="T40" s="39">
        <v>1268238</v>
      </c>
      <c r="U40" s="40">
        <v>1291723</v>
      </c>
    </row>
    <row r="41" spans="2:25" ht="13.5" thickBot="1" x14ac:dyDescent="0.25"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38">
        <v>492</v>
      </c>
      <c r="P41" s="39">
        <v>1207174</v>
      </c>
      <c r="Q41" s="39">
        <v>1231317</v>
      </c>
      <c r="R41" s="39">
        <v>1255461</v>
      </c>
      <c r="S41" s="39">
        <v>1279604</v>
      </c>
      <c r="T41" s="39">
        <v>1303748</v>
      </c>
      <c r="U41" s="40">
        <v>1327891</v>
      </c>
    </row>
    <row r="42" spans="2:25" ht="15" customHeight="1" x14ac:dyDescent="0.25">
      <c r="B42" s="153" t="s">
        <v>47</v>
      </c>
      <c r="C42" s="48" t="s">
        <v>30</v>
      </c>
      <c r="D42" s="67">
        <v>470</v>
      </c>
      <c r="E42" s="20"/>
      <c r="F42" s="153" t="s">
        <v>51</v>
      </c>
      <c r="G42" s="48" t="s">
        <v>30</v>
      </c>
      <c r="H42" s="57">
        <f>+D42-D40+D43-1</f>
        <v>475</v>
      </c>
      <c r="I42" s="20"/>
      <c r="J42" s="151" t="s">
        <v>57</v>
      </c>
      <c r="K42" s="48" t="s">
        <v>55</v>
      </c>
      <c r="L42" s="58">
        <f>+H44-D44</f>
        <v>0</v>
      </c>
      <c r="M42" s="20"/>
      <c r="N42" s="20"/>
      <c r="O42" s="38">
        <v>493</v>
      </c>
      <c r="P42" s="39">
        <v>1240975</v>
      </c>
      <c r="Q42" s="39">
        <v>1265795</v>
      </c>
      <c r="R42" s="39">
        <v>1290614</v>
      </c>
      <c r="S42" s="39">
        <v>1315434</v>
      </c>
      <c r="T42" s="39">
        <v>1340253</v>
      </c>
      <c r="U42" s="40">
        <v>1365073</v>
      </c>
    </row>
    <row r="43" spans="2:25" ht="15.75" thickBot="1" x14ac:dyDescent="0.3">
      <c r="B43" s="154"/>
      <c r="C43" s="50" t="s">
        <v>48</v>
      </c>
      <c r="D43" s="68">
        <v>6</v>
      </c>
      <c r="E43" s="20"/>
      <c r="F43" s="154"/>
      <c r="G43" s="50" t="s">
        <v>52</v>
      </c>
      <c r="H43" s="59">
        <f>+H38+H40</f>
        <v>0</v>
      </c>
      <c r="I43" s="20"/>
      <c r="J43" s="152"/>
      <c r="K43" s="53" t="s">
        <v>56</v>
      </c>
      <c r="L43" s="60">
        <f>+H44/D44-1</f>
        <v>0</v>
      </c>
      <c r="M43" s="20"/>
      <c r="N43" s="20"/>
      <c r="O43" s="38">
        <v>494</v>
      </c>
      <c r="P43" s="39">
        <v>1275722</v>
      </c>
      <c r="Q43" s="39">
        <v>1301236</v>
      </c>
      <c r="R43" s="39">
        <v>1326751</v>
      </c>
      <c r="S43" s="39">
        <v>1352265</v>
      </c>
      <c r="T43" s="39">
        <v>1377780</v>
      </c>
      <c r="U43" s="40">
        <v>1403294</v>
      </c>
    </row>
    <row r="44" spans="2:25" ht="15.75" thickBot="1" x14ac:dyDescent="0.3">
      <c r="B44" s="155" t="s">
        <v>49</v>
      </c>
      <c r="C44" s="156"/>
      <c r="D44" s="61">
        <f>+VLOOKUP(D42,Launat_SI,D43+1,0)</f>
        <v>754894</v>
      </c>
      <c r="E44" s="20"/>
      <c r="F44" s="155" t="str">
        <f>IF(D44=H44,"Dagvinnulaun (enginn lækkar)","Dagvinnulaun")</f>
        <v>Dagvinnulaun (enginn lækkar)</v>
      </c>
      <c r="G44" s="156"/>
      <c r="H44" s="61">
        <f>IF(ROUND(VLOOKUP(H42,N_launat_SI,2,0)*(1+H43),0)&lt;D44,D44,ROUND(VLOOKUP(H42,N_launat_SI,2,0)*(1+H43),0))</f>
        <v>754894</v>
      </c>
      <c r="I44" s="20"/>
      <c r="J44" s="20"/>
      <c r="K44" s="20"/>
      <c r="L44" s="20"/>
      <c r="M44" s="20"/>
      <c r="N44" s="20"/>
      <c r="O44" s="62">
        <v>495</v>
      </c>
      <c r="P44" s="63">
        <v>1311442</v>
      </c>
      <c r="Q44" s="63">
        <v>1337671</v>
      </c>
      <c r="R44" s="63">
        <v>1363900</v>
      </c>
      <c r="S44" s="63">
        <v>1390129</v>
      </c>
      <c r="T44" s="63">
        <v>1416357</v>
      </c>
      <c r="U44" s="64">
        <v>1442586</v>
      </c>
    </row>
    <row r="45" spans="2:25" x14ac:dyDescent="0.2">
      <c r="O45" s="3"/>
      <c r="P45" s="2"/>
    </row>
    <row r="46" spans="2:25" x14ac:dyDescent="0.2">
      <c r="O46" s="3"/>
      <c r="P46" s="2"/>
    </row>
    <row r="47" spans="2:25" x14ac:dyDescent="0.2">
      <c r="O47" s="3"/>
      <c r="P47" s="2"/>
    </row>
    <row r="48" spans="2:25" x14ac:dyDescent="0.2">
      <c r="O48" s="3"/>
    </row>
  </sheetData>
  <sheetProtection sheet="1" objects="1" scenarios="1"/>
  <mergeCells count="11">
    <mergeCell ref="J42:J43"/>
    <mergeCell ref="F42:F43"/>
    <mergeCell ref="B44:C44"/>
    <mergeCell ref="F44:G44"/>
    <mergeCell ref="O2:U3"/>
    <mergeCell ref="O4:U5"/>
    <mergeCell ref="B2:M2"/>
    <mergeCell ref="B3:M3"/>
    <mergeCell ref="B37:B40"/>
    <mergeCell ref="B42:B43"/>
    <mergeCell ref="F37:F40"/>
  </mergeCells>
  <conditionalFormatting sqref="B7:B34">
    <cfRule type="expression" dxfId="29" priority="45">
      <formula>B7=$C$48</formula>
    </cfRule>
  </conditionalFormatting>
  <conditionalFormatting sqref="O7:O44">
    <cfRule type="expression" dxfId="28" priority="3">
      <formula>O7=$H$42</formula>
    </cfRule>
    <cfRule type="expression" dxfId="27" priority="48">
      <formula>O7=$H$42</formula>
    </cfRule>
  </conditionalFormatting>
  <conditionalFormatting sqref="C6:M6">
    <cfRule type="expression" dxfId="26" priority="49">
      <formula>C6=$C$50</formula>
    </cfRule>
  </conditionalFormatting>
  <conditionalFormatting sqref="C7:M34 P7:P44">
    <cfRule type="expression" dxfId="25" priority="50">
      <formula>C7=$D$44</formula>
    </cfRule>
  </conditionalFormatting>
  <conditionalFormatting sqref="P6:U6">
    <cfRule type="expression" dxfId="24" priority="52">
      <formula>P6=$H$38</formula>
    </cfRule>
  </conditionalFormatting>
  <conditionalFormatting sqref="P7:U44">
    <cfRule type="expression" dxfId="23" priority="53">
      <formula>P7=$H$44</formula>
    </cfRule>
    <cfRule type="expression" dxfId="22" priority="54">
      <formula>P7=$H$44</formula>
    </cfRule>
  </conditionalFormatting>
  <conditionalFormatting sqref="H44">
    <cfRule type="expression" dxfId="21" priority="5">
      <formula>$H$44=$D$44</formula>
    </cfRule>
  </conditionalFormatting>
  <conditionalFormatting sqref="L42:L43">
    <cfRule type="expression" dxfId="20" priority="4">
      <formula>$D$44=$H$44</formula>
    </cfRule>
  </conditionalFormatting>
  <conditionalFormatting sqref="D38">
    <cfRule type="expression" dxfId="19" priority="2">
      <formula>$D$38=1</formula>
    </cfRule>
  </conditionalFormatting>
  <conditionalFormatting sqref="D39">
    <cfRule type="expression" dxfId="18" priority="1">
      <formula>OR($D$39=1,$D$39=2)</formula>
    </cfRule>
  </conditionalFormatting>
  <dataValidations xWindow="322" yWindow="705" count="7">
    <dataValidation type="list" allowBlank="1" showInputMessage="1" showErrorMessage="1" sqref="C47 H37" xr:uid="{C9FD143A-54A1-49A9-90D8-F0D3B3A3D3D4}">
      <formula1>ECTS</formula1>
    </dataValidation>
    <dataValidation type="whole" allowBlank="1" showInputMessage="1" showErrorMessage="1" promptTitle="Launaflokkar" prompt="Hámark 1 launafl. fyrir 60 ECTS/formlegt diplóma" sqref="D37" xr:uid="{2B58BB49-FA46-42CD-AA7E-7493D8FC3B0D}">
      <formula1>0</formula1>
      <formula2>1</formula2>
    </dataValidation>
    <dataValidation type="whole" allowBlank="1" showInputMessage="1" showErrorMessage="1" promptTitle="Launaflokkar" prompt="2 launaflokkar fyrir meistarapróf." sqref="D38" xr:uid="{A574B128-264F-48FB-BD2D-388C922D0F53}">
      <formula1>0</formula1>
      <formula2>2</formula2>
    </dataValidation>
    <dataValidation type="whole" allowBlank="1" showInputMessage="1" showErrorMessage="1" promptTitle="Launaflokkar" prompt="3 launaflokkar fyrir Doktorspróf." sqref="D39" xr:uid="{9691E752-30FD-4CD4-B219-F6662615C4B5}">
      <formula1>0</formula1>
      <formula2>3</formula2>
    </dataValidation>
    <dataValidation type="whole" allowBlank="1" showInputMessage="1" showErrorMessage="1" sqref="D42" xr:uid="{A0F9BA6A-215A-4DB3-9903-6A182BC0646A}">
      <formula1>458</formula1>
      <formula2>485</formula2>
    </dataValidation>
    <dataValidation type="whole" allowBlank="1" showInputMessage="1" showErrorMessage="1" sqref="D43" xr:uid="{1F1114F7-CBBF-493B-A202-56D99798ECA9}">
      <formula1>1</formula1>
      <formula2>11</formula2>
    </dataValidation>
    <dataValidation type="list" allowBlank="1" showInputMessage="1" showErrorMessage="1" sqref="H39" xr:uid="{79A68A6E-E414-4933-BF6C-760828B3A4A7}">
      <formula1>"Nei,Já"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759AC-CD2C-40C3-8D52-15611AB76D9A}">
  <sheetPr>
    <tabColor theme="9" tint="-0.499984740745262"/>
  </sheetPr>
  <dimension ref="A3:U35"/>
  <sheetViews>
    <sheetView topLeftCell="C1" workbookViewId="0">
      <selection activeCell="N7" sqref="N7:T7"/>
    </sheetView>
  </sheetViews>
  <sheetFormatPr defaultRowHeight="12.75" x14ac:dyDescent="0.2"/>
  <cols>
    <col min="1" max="1" width="5.7109375" customWidth="1"/>
    <col min="2" max="3" width="20.7109375" customWidth="1"/>
    <col min="4" max="4" width="5.7109375" customWidth="1"/>
    <col min="5" max="6" width="20.7109375" customWidth="1"/>
    <col min="7" max="7" width="5.7109375" customWidth="1"/>
    <col min="8" max="9" width="20.7109375" customWidth="1"/>
    <col min="10" max="10" width="5.7109375" customWidth="1"/>
    <col min="11" max="12" width="20.7109375" customWidth="1"/>
    <col min="13" max="13" width="5.7109375" customWidth="1"/>
    <col min="15" max="20" width="10.7109375" customWidth="1"/>
  </cols>
  <sheetData>
    <row r="3" spans="1:21" x14ac:dyDescent="0.2">
      <c r="A3" s="108"/>
      <c r="B3" s="178" t="s">
        <v>74</v>
      </c>
      <c r="C3" s="178"/>
      <c r="D3" s="108"/>
      <c r="E3" s="178" t="s">
        <v>74</v>
      </c>
      <c r="F3" s="178"/>
      <c r="G3" s="108"/>
      <c r="H3" s="178" t="s">
        <v>74</v>
      </c>
      <c r="I3" s="178"/>
      <c r="J3" s="108"/>
      <c r="K3" s="181" t="s">
        <v>74</v>
      </c>
      <c r="L3" s="181"/>
      <c r="M3" s="108"/>
      <c r="N3" s="131" t="s">
        <v>97</v>
      </c>
      <c r="O3" s="131"/>
      <c r="P3" s="131"/>
      <c r="Q3" s="131"/>
      <c r="R3" s="131"/>
      <c r="S3" s="132"/>
      <c r="T3" s="132"/>
      <c r="U3" s="132"/>
    </row>
    <row r="4" spans="1:21" x14ac:dyDescent="0.2">
      <c r="A4" s="108"/>
      <c r="B4" s="108"/>
      <c r="C4" s="108"/>
      <c r="D4" s="108"/>
      <c r="E4" s="108"/>
      <c r="F4" s="108"/>
      <c r="G4" s="108"/>
      <c r="H4" s="108"/>
      <c r="I4" s="108"/>
      <c r="J4" s="108"/>
      <c r="K4" s="181" t="s">
        <v>94</v>
      </c>
      <c r="L4" s="181"/>
      <c r="M4" s="108"/>
      <c r="N4" s="132" t="s">
        <v>90</v>
      </c>
      <c r="O4" s="132"/>
      <c r="P4" s="132"/>
      <c r="Q4" s="132"/>
      <c r="R4" s="132"/>
      <c r="S4" s="132"/>
      <c r="T4" s="132"/>
      <c r="U4" s="132"/>
    </row>
    <row r="5" spans="1:21" x14ac:dyDescent="0.2">
      <c r="A5" s="108"/>
      <c r="B5" s="108"/>
      <c r="C5" s="108"/>
      <c r="D5" s="108"/>
      <c r="E5" s="108"/>
      <c r="F5" s="108"/>
      <c r="G5" s="108"/>
      <c r="H5" s="108"/>
      <c r="I5" s="108"/>
      <c r="J5" s="108"/>
      <c r="K5" s="181" t="s">
        <v>95</v>
      </c>
      <c r="L5" s="181"/>
      <c r="M5" s="108"/>
      <c r="N5" s="132" t="s">
        <v>91</v>
      </c>
      <c r="O5" s="132"/>
      <c r="P5" s="132"/>
      <c r="Q5" s="132"/>
      <c r="R5" s="132"/>
      <c r="S5" s="132"/>
      <c r="T5" s="132"/>
      <c r="U5" s="132"/>
    </row>
    <row r="6" spans="1:21" ht="15" thickBot="1" x14ac:dyDescent="0.25">
      <c r="A6" s="75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</row>
    <row r="7" spans="1:21" ht="18" x14ac:dyDescent="0.25">
      <c r="A7" s="109"/>
      <c r="B7" s="179" t="s">
        <v>75</v>
      </c>
      <c r="C7" s="180"/>
      <c r="D7" s="75"/>
      <c r="E7" s="179" t="s">
        <v>76</v>
      </c>
      <c r="F7" s="180"/>
      <c r="G7" s="75"/>
      <c r="H7" s="179" t="s">
        <v>77</v>
      </c>
      <c r="I7" s="180"/>
      <c r="J7" s="75"/>
      <c r="K7" s="179" t="s">
        <v>78</v>
      </c>
      <c r="L7" s="180"/>
      <c r="M7" s="75"/>
      <c r="N7" s="170" t="s">
        <v>96</v>
      </c>
      <c r="O7" s="171"/>
      <c r="P7" s="171"/>
      <c r="Q7" s="171"/>
      <c r="R7" s="171"/>
      <c r="S7" s="171"/>
      <c r="T7" s="172"/>
    </row>
    <row r="8" spans="1:21" ht="15" x14ac:dyDescent="0.25">
      <c r="A8" s="109"/>
      <c r="B8" s="173" t="s">
        <v>73</v>
      </c>
      <c r="C8" s="174"/>
      <c r="D8" s="108"/>
      <c r="E8" s="173" t="s">
        <v>71</v>
      </c>
      <c r="F8" s="174"/>
      <c r="G8" s="108"/>
      <c r="H8" s="173" t="s">
        <v>68</v>
      </c>
      <c r="I8" s="174"/>
      <c r="J8" s="108"/>
      <c r="K8" s="173" t="s">
        <v>93</v>
      </c>
      <c r="L8" s="174"/>
      <c r="M8" s="108"/>
      <c r="N8" s="175" t="s">
        <v>38</v>
      </c>
      <c r="O8" s="176"/>
      <c r="P8" s="176"/>
      <c r="Q8" s="176"/>
      <c r="R8" s="176"/>
      <c r="S8" s="176"/>
      <c r="T8" s="177"/>
    </row>
    <row r="9" spans="1:21" ht="15" x14ac:dyDescent="0.25">
      <c r="A9" s="109"/>
      <c r="B9" s="110" t="s">
        <v>30</v>
      </c>
      <c r="C9" s="111" t="s">
        <v>79</v>
      </c>
      <c r="D9" s="108"/>
      <c r="E9" s="110" t="s">
        <v>30</v>
      </c>
      <c r="F9" s="111" t="s">
        <v>79</v>
      </c>
      <c r="G9" s="108"/>
      <c r="H9" s="110" t="s">
        <v>30</v>
      </c>
      <c r="I9" s="111" t="s">
        <v>79</v>
      </c>
      <c r="J9" s="108"/>
      <c r="K9" s="110" t="s">
        <v>30</v>
      </c>
      <c r="L9" s="111" t="s">
        <v>79</v>
      </c>
      <c r="M9" s="108"/>
      <c r="N9" s="145" t="s">
        <v>60</v>
      </c>
      <c r="O9" s="146" t="s">
        <v>61</v>
      </c>
      <c r="P9" s="146" t="s">
        <v>62</v>
      </c>
      <c r="Q9" s="146" t="s">
        <v>63</v>
      </c>
      <c r="R9" s="146" t="s">
        <v>64</v>
      </c>
      <c r="S9" s="146" t="s">
        <v>65</v>
      </c>
      <c r="T9" s="148" t="s">
        <v>66</v>
      </c>
    </row>
    <row r="10" spans="1:21" ht="15" x14ac:dyDescent="0.25">
      <c r="A10" s="109"/>
      <c r="B10" s="11">
        <v>410</v>
      </c>
      <c r="C10" s="112">
        <v>460000</v>
      </c>
      <c r="D10" s="108"/>
      <c r="E10" s="11">
        <v>410</v>
      </c>
      <c r="F10" s="112">
        <v>485300</v>
      </c>
      <c r="G10" s="108"/>
      <c r="H10" s="11">
        <v>410</v>
      </c>
      <c r="I10" s="112">
        <v>526065</v>
      </c>
      <c r="J10" s="108"/>
      <c r="K10" s="11">
        <v>410</v>
      </c>
      <c r="L10" s="133">
        <v>540795</v>
      </c>
      <c r="M10" s="108"/>
      <c r="N10" s="145"/>
      <c r="O10" s="146"/>
      <c r="P10" s="146"/>
      <c r="Q10" s="146"/>
      <c r="R10" s="146"/>
      <c r="S10" s="146"/>
      <c r="T10" s="148"/>
    </row>
    <row r="11" spans="1:21" ht="15" x14ac:dyDescent="0.25">
      <c r="A11" s="109"/>
      <c r="B11" s="13">
        <v>411</v>
      </c>
      <c r="C11" s="113">
        <v>472880</v>
      </c>
      <c r="D11" s="108"/>
      <c r="E11" s="13">
        <v>411</v>
      </c>
      <c r="F11" s="112">
        <v>498888</v>
      </c>
      <c r="G11" s="108"/>
      <c r="H11" s="13">
        <v>411</v>
      </c>
      <c r="I11" s="112">
        <v>540795</v>
      </c>
      <c r="J11" s="108"/>
      <c r="K11" s="13">
        <v>411</v>
      </c>
      <c r="L11" s="133">
        <v>555937</v>
      </c>
      <c r="M11" s="108"/>
      <c r="N11" s="11">
        <v>410</v>
      </c>
      <c r="O11" s="114">
        <v>540795</v>
      </c>
      <c r="P11" s="17">
        <v>551611</v>
      </c>
      <c r="Q11" s="17">
        <v>562427</v>
      </c>
      <c r="R11" s="17">
        <v>573243</v>
      </c>
      <c r="S11" s="17">
        <v>584059</v>
      </c>
      <c r="T11" s="112">
        <v>594875</v>
      </c>
    </row>
    <row r="12" spans="1:21" ht="15" x14ac:dyDescent="0.25">
      <c r="A12" s="109"/>
      <c r="B12" s="11">
        <v>412</v>
      </c>
      <c r="C12" s="113">
        <v>486120.64</v>
      </c>
      <c r="D12" s="108"/>
      <c r="E12" s="11">
        <v>412</v>
      </c>
      <c r="F12" s="112">
        <v>512857</v>
      </c>
      <c r="G12" s="108"/>
      <c r="H12" s="11">
        <v>412</v>
      </c>
      <c r="I12" s="112">
        <v>555937</v>
      </c>
      <c r="J12" s="108"/>
      <c r="K12" s="11">
        <v>412</v>
      </c>
      <c r="L12" s="133">
        <v>571503</v>
      </c>
      <c r="M12" s="108"/>
      <c r="N12" s="13">
        <v>411</v>
      </c>
      <c r="O12" s="114">
        <v>555937</v>
      </c>
      <c r="P12" s="17">
        <v>567056</v>
      </c>
      <c r="Q12" s="17">
        <v>578174</v>
      </c>
      <c r="R12" s="17">
        <v>589293</v>
      </c>
      <c r="S12" s="17">
        <v>600412</v>
      </c>
      <c r="T12" s="112">
        <v>611531</v>
      </c>
    </row>
    <row r="13" spans="1:21" ht="15" x14ac:dyDescent="0.25">
      <c r="A13" s="109"/>
      <c r="B13" s="11">
        <v>413</v>
      </c>
      <c r="C13" s="113">
        <v>499732.01792000001</v>
      </c>
      <c r="D13" s="108"/>
      <c r="E13" s="11">
        <v>413</v>
      </c>
      <c r="F13" s="112">
        <v>527217</v>
      </c>
      <c r="G13" s="108"/>
      <c r="H13" s="11">
        <v>413</v>
      </c>
      <c r="I13" s="112">
        <v>571503</v>
      </c>
      <c r="J13" s="108"/>
      <c r="K13" s="11">
        <v>413</v>
      </c>
      <c r="L13" s="133">
        <v>587505</v>
      </c>
      <c r="M13" s="108"/>
      <c r="N13" s="11">
        <v>412</v>
      </c>
      <c r="O13" s="114">
        <v>571503</v>
      </c>
      <c r="P13" s="17">
        <v>582933</v>
      </c>
      <c r="Q13" s="17">
        <v>594363</v>
      </c>
      <c r="R13" s="17">
        <v>605793</v>
      </c>
      <c r="S13" s="17">
        <v>617223</v>
      </c>
      <c r="T13" s="112">
        <v>628653</v>
      </c>
    </row>
    <row r="14" spans="1:21" ht="15" x14ac:dyDescent="0.25">
      <c r="A14" s="109"/>
      <c r="B14" s="11">
        <v>414</v>
      </c>
      <c r="C14" s="113">
        <v>513724.51442176005</v>
      </c>
      <c r="D14" s="108"/>
      <c r="E14" s="11">
        <v>414</v>
      </c>
      <c r="F14" s="112">
        <v>541979</v>
      </c>
      <c r="G14" s="108"/>
      <c r="H14" s="11">
        <v>414</v>
      </c>
      <c r="I14" s="112">
        <v>587505</v>
      </c>
      <c r="J14" s="108"/>
      <c r="K14" s="11">
        <v>414</v>
      </c>
      <c r="L14" s="133">
        <v>603955</v>
      </c>
      <c r="M14" s="108"/>
      <c r="N14" s="11">
        <v>413</v>
      </c>
      <c r="O14" s="114">
        <v>587505</v>
      </c>
      <c r="P14" s="17">
        <v>599255</v>
      </c>
      <c r="Q14" s="17">
        <v>611005</v>
      </c>
      <c r="R14" s="17">
        <v>622755</v>
      </c>
      <c r="S14" s="17">
        <v>634505</v>
      </c>
      <c r="T14" s="112">
        <v>646256</v>
      </c>
    </row>
    <row r="15" spans="1:21" ht="15" x14ac:dyDescent="0.25">
      <c r="A15" s="109"/>
      <c r="B15" s="11">
        <v>415</v>
      </c>
      <c r="C15" s="113">
        <v>528108.80082556931</v>
      </c>
      <c r="D15" s="108"/>
      <c r="E15" s="11">
        <v>415</v>
      </c>
      <c r="F15" s="112">
        <v>557155</v>
      </c>
      <c r="G15" s="108"/>
      <c r="H15" s="11">
        <v>415</v>
      </c>
      <c r="I15" s="112">
        <v>603956</v>
      </c>
      <c r="J15" s="108"/>
      <c r="K15" s="11">
        <v>415</v>
      </c>
      <c r="L15" s="133">
        <v>620867</v>
      </c>
      <c r="M15" s="108"/>
      <c r="N15" s="11">
        <v>414</v>
      </c>
      <c r="O15" s="114">
        <v>603955</v>
      </c>
      <c r="P15" s="17">
        <v>616034</v>
      </c>
      <c r="Q15" s="17">
        <v>628113</v>
      </c>
      <c r="R15" s="17">
        <v>640192</v>
      </c>
      <c r="S15" s="17">
        <v>652271</v>
      </c>
      <c r="T15" s="112">
        <v>664351</v>
      </c>
    </row>
    <row r="16" spans="1:21" ht="15" x14ac:dyDescent="0.25">
      <c r="A16" s="109"/>
      <c r="B16" s="11">
        <v>416</v>
      </c>
      <c r="C16" s="113">
        <v>542895.84724868531</v>
      </c>
      <c r="D16" s="108"/>
      <c r="E16" s="11">
        <v>416</v>
      </c>
      <c r="F16" s="112">
        <v>572755</v>
      </c>
      <c r="G16" s="108"/>
      <c r="H16" s="11">
        <v>416</v>
      </c>
      <c r="I16" s="112">
        <v>620866</v>
      </c>
      <c r="J16" s="108"/>
      <c r="K16" s="11">
        <v>416</v>
      </c>
      <c r="L16" s="133">
        <v>638250</v>
      </c>
      <c r="M16" s="108"/>
      <c r="N16" s="11">
        <v>415</v>
      </c>
      <c r="O16" s="114">
        <v>620867</v>
      </c>
      <c r="P16" s="17">
        <v>633284</v>
      </c>
      <c r="Q16" s="17">
        <v>645702</v>
      </c>
      <c r="R16" s="17">
        <v>658119</v>
      </c>
      <c r="S16" s="17">
        <v>670536</v>
      </c>
      <c r="T16" s="112">
        <v>682954</v>
      </c>
    </row>
    <row r="17" spans="1:20" ht="15" x14ac:dyDescent="0.25">
      <c r="A17" s="109"/>
      <c r="B17" s="11">
        <v>417</v>
      </c>
      <c r="C17" s="113">
        <v>558096.93097164854</v>
      </c>
      <c r="D17" s="108"/>
      <c r="E17" s="11">
        <v>417</v>
      </c>
      <c r="F17" s="112">
        <v>588792</v>
      </c>
      <c r="G17" s="108"/>
      <c r="H17" s="11">
        <v>417</v>
      </c>
      <c r="I17" s="112">
        <v>638251</v>
      </c>
      <c r="J17" s="108"/>
      <c r="K17" s="11">
        <v>417</v>
      </c>
      <c r="L17" s="133">
        <v>656122</v>
      </c>
      <c r="M17" s="108"/>
      <c r="N17" s="11">
        <v>416</v>
      </c>
      <c r="O17" s="114">
        <v>638250</v>
      </c>
      <c r="P17" s="17">
        <v>651015</v>
      </c>
      <c r="Q17" s="17">
        <v>663780</v>
      </c>
      <c r="R17" s="17">
        <v>676545</v>
      </c>
      <c r="S17" s="17">
        <v>689310</v>
      </c>
      <c r="T17" s="112">
        <v>702075</v>
      </c>
    </row>
    <row r="18" spans="1:20" ht="15" x14ac:dyDescent="0.25">
      <c r="A18" s="109"/>
      <c r="B18" s="11">
        <v>418</v>
      </c>
      <c r="C18" s="113">
        <v>573723.64503885468</v>
      </c>
      <c r="D18" s="108"/>
      <c r="E18" s="11">
        <v>418</v>
      </c>
      <c r="F18" s="112">
        <v>605278</v>
      </c>
      <c r="G18" s="108"/>
      <c r="H18" s="11">
        <v>418</v>
      </c>
      <c r="I18" s="112">
        <v>656121</v>
      </c>
      <c r="J18" s="108"/>
      <c r="K18" s="11">
        <v>418</v>
      </c>
      <c r="L18" s="133">
        <v>674492</v>
      </c>
      <c r="M18" s="108"/>
      <c r="N18" s="11">
        <v>417</v>
      </c>
      <c r="O18" s="114">
        <v>656122</v>
      </c>
      <c r="P18" s="17">
        <v>669244</v>
      </c>
      <c r="Q18" s="17">
        <v>682367</v>
      </c>
      <c r="R18" s="17">
        <v>695489</v>
      </c>
      <c r="S18" s="17">
        <v>708612</v>
      </c>
      <c r="T18" s="112">
        <v>721734</v>
      </c>
    </row>
    <row r="19" spans="1:20" ht="15" x14ac:dyDescent="0.25">
      <c r="A19" s="109"/>
      <c r="B19" s="11">
        <v>419</v>
      </c>
      <c r="C19" s="113">
        <v>589787.90709994268</v>
      </c>
      <c r="D19" s="108"/>
      <c r="E19" s="11">
        <v>419</v>
      </c>
      <c r="F19" s="112">
        <v>622226</v>
      </c>
      <c r="G19" s="108"/>
      <c r="H19" s="11">
        <v>419</v>
      </c>
      <c r="I19" s="112">
        <v>674493</v>
      </c>
      <c r="J19" s="108"/>
      <c r="K19" s="11">
        <v>419</v>
      </c>
      <c r="L19" s="133">
        <v>693379</v>
      </c>
      <c r="M19" s="108"/>
      <c r="N19" s="11">
        <v>418</v>
      </c>
      <c r="O19" s="114">
        <v>674492</v>
      </c>
      <c r="P19" s="17">
        <v>687982</v>
      </c>
      <c r="Q19" s="17">
        <v>701472</v>
      </c>
      <c r="R19" s="17">
        <v>714962</v>
      </c>
      <c r="S19" s="17">
        <v>728451</v>
      </c>
      <c r="T19" s="112">
        <v>741941</v>
      </c>
    </row>
    <row r="20" spans="1:20" ht="15" x14ac:dyDescent="0.25">
      <c r="A20" s="109"/>
      <c r="B20" s="11">
        <v>420</v>
      </c>
      <c r="C20" s="113">
        <v>606301.96849874104</v>
      </c>
      <c r="D20" s="108"/>
      <c r="E20" s="11">
        <v>420</v>
      </c>
      <c r="F20" s="112">
        <v>639649</v>
      </c>
      <c r="G20" s="108"/>
      <c r="H20" s="11">
        <v>420</v>
      </c>
      <c r="I20" s="112">
        <v>693380</v>
      </c>
      <c r="J20" s="108"/>
      <c r="K20" s="11">
        <v>420</v>
      </c>
      <c r="L20" s="133">
        <v>712795</v>
      </c>
      <c r="M20" s="108"/>
      <c r="N20" s="11">
        <v>419</v>
      </c>
      <c r="O20" s="114">
        <v>693379</v>
      </c>
      <c r="P20" s="17">
        <v>707247</v>
      </c>
      <c r="Q20" s="17">
        <v>721114</v>
      </c>
      <c r="R20" s="17">
        <v>734982</v>
      </c>
      <c r="S20" s="17">
        <v>748849</v>
      </c>
      <c r="T20" s="112">
        <v>762717</v>
      </c>
    </row>
    <row r="21" spans="1:20" ht="15" x14ac:dyDescent="0.25">
      <c r="A21" s="109"/>
      <c r="B21" s="11">
        <v>421</v>
      </c>
      <c r="C21" s="113">
        <v>623278.42361670581</v>
      </c>
      <c r="D21" s="108"/>
      <c r="E21" s="11">
        <v>421</v>
      </c>
      <c r="F21" s="112">
        <v>657559</v>
      </c>
      <c r="G21" s="108"/>
      <c r="H21" s="11">
        <v>421</v>
      </c>
      <c r="I21" s="112">
        <v>712794</v>
      </c>
      <c r="J21" s="108"/>
      <c r="K21" s="11">
        <v>421</v>
      </c>
      <c r="L21" s="133">
        <v>732752</v>
      </c>
      <c r="M21" s="108"/>
      <c r="N21" s="11">
        <v>420</v>
      </c>
      <c r="O21" s="114">
        <v>712795</v>
      </c>
      <c r="P21" s="17">
        <v>727051</v>
      </c>
      <c r="Q21" s="17">
        <v>741307</v>
      </c>
      <c r="R21" s="17">
        <v>755563</v>
      </c>
      <c r="S21" s="17">
        <v>769819</v>
      </c>
      <c r="T21" s="112">
        <v>784075</v>
      </c>
    </row>
    <row r="22" spans="1:20" ht="15" x14ac:dyDescent="0.25">
      <c r="A22" s="109"/>
      <c r="B22" s="11">
        <v>422</v>
      </c>
      <c r="C22" s="113">
        <v>640730.21947797365</v>
      </c>
      <c r="D22" s="108"/>
      <c r="E22" s="11">
        <v>422</v>
      </c>
      <c r="F22" s="112">
        <v>675970</v>
      </c>
      <c r="G22" s="108"/>
      <c r="H22" s="11">
        <v>422</v>
      </c>
      <c r="I22" s="112">
        <v>732751</v>
      </c>
      <c r="J22" s="108"/>
      <c r="K22" s="11">
        <v>422</v>
      </c>
      <c r="L22" s="133">
        <v>753268</v>
      </c>
      <c r="M22" s="108"/>
      <c r="N22" s="11">
        <v>421</v>
      </c>
      <c r="O22" s="114">
        <v>732752</v>
      </c>
      <c r="P22" s="17">
        <v>747407</v>
      </c>
      <c r="Q22" s="17">
        <v>762062</v>
      </c>
      <c r="R22" s="17">
        <v>776717</v>
      </c>
      <c r="S22" s="17">
        <v>791372</v>
      </c>
      <c r="T22" s="112">
        <v>806027</v>
      </c>
    </row>
    <row r="23" spans="1:20" ht="15" x14ac:dyDescent="0.25">
      <c r="A23" s="109"/>
      <c r="B23" s="11">
        <v>423</v>
      </c>
      <c r="C23" s="113">
        <v>658670.66562335694</v>
      </c>
      <c r="D23" s="108"/>
      <c r="E23" s="11">
        <v>423</v>
      </c>
      <c r="F23" s="112">
        <v>694898</v>
      </c>
      <c r="G23" s="108"/>
      <c r="H23" s="11">
        <v>423</v>
      </c>
      <c r="I23" s="112">
        <v>753269</v>
      </c>
      <c r="J23" s="108"/>
      <c r="K23" s="11">
        <v>423</v>
      </c>
      <c r="L23" s="133">
        <v>774361</v>
      </c>
      <c r="M23" s="108"/>
      <c r="N23" s="11">
        <v>422</v>
      </c>
      <c r="O23" s="114">
        <v>753268</v>
      </c>
      <c r="P23" s="17">
        <v>768333</v>
      </c>
      <c r="Q23" s="17">
        <v>783399</v>
      </c>
      <c r="R23" s="17">
        <v>798464</v>
      </c>
      <c r="S23" s="17">
        <v>813529</v>
      </c>
      <c r="T23" s="112">
        <v>828595</v>
      </c>
    </row>
    <row r="24" spans="1:20" ht="15" x14ac:dyDescent="0.25">
      <c r="A24" s="109"/>
      <c r="B24" s="11">
        <v>424</v>
      </c>
      <c r="C24" s="113">
        <v>677113.44426081097</v>
      </c>
      <c r="D24" s="108"/>
      <c r="E24" s="11">
        <v>424</v>
      </c>
      <c r="F24" s="112">
        <v>714355</v>
      </c>
      <c r="G24" s="108"/>
      <c r="H24" s="11">
        <v>424</v>
      </c>
      <c r="I24" s="112">
        <v>774361</v>
      </c>
      <c r="J24" s="108"/>
      <c r="K24" s="11">
        <v>424</v>
      </c>
      <c r="L24" s="133">
        <v>796043</v>
      </c>
      <c r="M24" s="108"/>
      <c r="N24" s="11">
        <v>423</v>
      </c>
      <c r="O24" s="114">
        <v>774361</v>
      </c>
      <c r="P24" s="17">
        <v>789848</v>
      </c>
      <c r="Q24" s="17">
        <v>805335</v>
      </c>
      <c r="R24" s="17">
        <v>820823</v>
      </c>
      <c r="S24" s="17">
        <v>836310</v>
      </c>
      <c r="T24" s="112">
        <v>851797</v>
      </c>
    </row>
    <row r="25" spans="1:20" ht="15" x14ac:dyDescent="0.25">
      <c r="A25" s="109"/>
      <c r="B25" s="11">
        <v>425</v>
      </c>
      <c r="C25" s="113">
        <v>696072.62070011371</v>
      </c>
      <c r="D25" s="108"/>
      <c r="E25" s="11">
        <v>425</v>
      </c>
      <c r="F25" s="112">
        <v>734357</v>
      </c>
      <c r="G25" s="108"/>
      <c r="H25" s="11">
        <v>425</v>
      </c>
      <c r="I25" s="112">
        <v>796043</v>
      </c>
      <c r="J25" s="108"/>
      <c r="K25" s="11">
        <v>425</v>
      </c>
      <c r="L25" s="133">
        <v>818332</v>
      </c>
      <c r="M25" s="108"/>
      <c r="N25" s="11">
        <v>424</v>
      </c>
      <c r="O25" s="114">
        <v>796043</v>
      </c>
      <c r="P25" s="17">
        <v>811964</v>
      </c>
      <c r="Q25" s="17">
        <v>827885</v>
      </c>
      <c r="R25" s="17">
        <v>843806</v>
      </c>
      <c r="S25" s="17">
        <v>859726</v>
      </c>
      <c r="T25" s="112">
        <v>875647</v>
      </c>
    </row>
    <row r="26" spans="1:20" ht="15" x14ac:dyDescent="0.25">
      <c r="A26" s="109"/>
      <c r="B26" s="11">
        <v>426</v>
      </c>
      <c r="C26" s="113">
        <v>715562.65407971689</v>
      </c>
      <c r="D26" s="108"/>
      <c r="E26" s="11">
        <v>426</v>
      </c>
      <c r="F26" s="112">
        <v>754919</v>
      </c>
      <c r="G26" s="108"/>
      <c r="H26" s="11">
        <v>426</v>
      </c>
      <c r="I26" s="112">
        <v>818332</v>
      </c>
      <c r="J26" s="108"/>
      <c r="K26" s="11">
        <v>426</v>
      </c>
      <c r="L26" s="133">
        <v>841245</v>
      </c>
      <c r="M26" s="108"/>
      <c r="N26" s="11">
        <v>425</v>
      </c>
      <c r="O26" s="114">
        <v>818332</v>
      </c>
      <c r="P26" s="17">
        <v>834699</v>
      </c>
      <c r="Q26" s="17">
        <v>851065</v>
      </c>
      <c r="R26" s="17">
        <v>867432</v>
      </c>
      <c r="S26" s="17">
        <v>883799</v>
      </c>
      <c r="T26" s="112">
        <v>900165</v>
      </c>
    </row>
    <row r="27" spans="1:20" ht="15" x14ac:dyDescent="0.25">
      <c r="A27" s="109"/>
      <c r="B27" s="11">
        <v>427</v>
      </c>
      <c r="C27" s="113">
        <v>735598.40839394892</v>
      </c>
      <c r="D27" s="108"/>
      <c r="E27" s="11">
        <v>427</v>
      </c>
      <c r="F27" s="112">
        <v>776056</v>
      </c>
      <c r="G27" s="108"/>
      <c r="H27" s="11">
        <v>427</v>
      </c>
      <c r="I27" s="112">
        <v>841245</v>
      </c>
      <c r="J27" s="108"/>
      <c r="K27" s="11">
        <v>427</v>
      </c>
      <c r="L27" s="133">
        <v>864800</v>
      </c>
      <c r="M27" s="108"/>
      <c r="N27" s="11">
        <v>426</v>
      </c>
      <c r="O27" s="114">
        <v>841245</v>
      </c>
      <c r="P27" s="17">
        <v>858070</v>
      </c>
      <c r="Q27" s="17">
        <v>874895</v>
      </c>
      <c r="R27" s="17">
        <v>891720</v>
      </c>
      <c r="S27" s="17">
        <v>908545</v>
      </c>
      <c r="T27" s="112">
        <v>925370</v>
      </c>
    </row>
    <row r="28" spans="1:20" ht="15" x14ac:dyDescent="0.25">
      <c r="A28" s="109"/>
      <c r="B28" s="11">
        <v>428</v>
      </c>
      <c r="C28" s="113">
        <v>756195.16382897948</v>
      </c>
      <c r="D28" s="108"/>
      <c r="E28" s="11">
        <v>428</v>
      </c>
      <c r="F28" s="112">
        <v>797786</v>
      </c>
      <c r="G28" s="108"/>
      <c r="H28" s="11">
        <v>428</v>
      </c>
      <c r="I28" s="112">
        <v>864800</v>
      </c>
      <c r="J28" s="108"/>
      <c r="K28" s="11">
        <v>428</v>
      </c>
      <c r="L28" s="133">
        <v>889014</v>
      </c>
      <c r="M28" s="108"/>
      <c r="N28" s="11">
        <v>427</v>
      </c>
      <c r="O28" s="114">
        <v>864800</v>
      </c>
      <c r="P28" s="17">
        <v>882096</v>
      </c>
      <c r="Q28" s="17">
        <v>899392</v>
      </c>
      <c r="R28" s="17">
        <v>916688</v>
      </c>
      <c r="S28" s="17">
        <v>933984</v>
      </c>
      <c r="T28" s="112">
        <v>951280</v>
      </c>
    </row>
    <row r="29" spans="1:20" ht="15" x14ac:dyDescent="0.25">
      <c r="A29" s="109"/>
      <c r="B29" s="11">
        <v>429</v>
      </c>
      <c r="C29" s="113">
        <v>777368.62841619097</v>
      </c>
      <c r="D29" s="108"/>
      <c r="E29" s="11">
        <v>429</v>
      </c>
      <c r="F29" s="112">
        <v>820124</v>
      </c>
      <c r="G29" s="108"/>
      <c r="H29" s="11">
        <v>429</v>
      </c>
      <c r="I29" s="112">
        <v>889014</v>
      </c>
      <c r="J29" s="108"/>
      <c r="K29" s="11">
        <v>429</v>
      </c>
      <c r="L29" s="133">
        <v>913906</v>
      </c>
      <c r="M29" s="108"/>
      <c r="N29" s="11">
        <v>428</v>
      </c>
      <c r="O29" s="114">
        <v>889014</v>
      </c>
      <c r="P29" s="17">
        <v>906794</v>
      </c>
      <c r="Q29" s="17">
        <v>924575</v>
      </c>
      <c r="R29" s="17">
        <v>942355</v>
      </c>
      <c r="S29" s="17">
        <v>960135</v>
      </c>
      <c r="T29" s="112">
        <v>977915</v>
      </c>
    </row>
    <row r="30" spans="1:20" ht="15.75" thickBot="1" x14ac:dyDescent="0.3">
      <c r="A30" s="109"/>
      <c r="B30" s="12">
        <v>430</v>
      </c>
      <c r="C30" s="115">
        <v>799134.95001184428</v>
      </c>
      <c r="D30" s="108"/>
      <c r="E30" s="12">
        <v>430</v>
      </c>
      <c r="F30" s="116">
        <v>843087.47200000007</v>
      </c>
      <c r="G30" s="108"/>
      <c r="H30" s="12">
        <v>430</v>
      </c>
      <c r="I30" s="116">
        <v>913907</v>
      </c>
      <c r="J30" s="108"/>
      <c r="K30" s="12">
        <v>430</v>
      </c>
      <c r="L30" s="134">
        <v>939496</v>
      </c>
      <c r="M30" s="108"/>
      <c r="N30" s="11">
        <v>429</v>
      </c>
      <c r="O30" s="114">
        <v>913906</v>
      </c>
      <c r="P30" s="17">
        <v>932184</v>
      </c>
      <c r="Q30" s="17">
        <v>950462</v>
      </c>
      <c r="R30" s="17">
        <v>968740</v>
      </c>
      <c r="S30" s="17">
        <v>987018</v>
      </c>
      <c r="T30" s="112">
        <v>1005297</v>
      </c>
    </row>
    <row r="31" spans="1:20" ht="15.75" thickBot="1" x14ac:dyDescent="0.3">
      <c r="A31" s="109"/>
      <c r="B31" s="75"/>
      <c r="C31" s="75"/>
      <c r="D31" s="75"/>
      <c r="E31" s="75"/>
      <c r="F31" s="75"/>
      <c r="G31" s="75"/>
      <c r="H31" s="75"/>
      <c r="I31" s="118" t="s">
        <v>69</v>
      </c>
      <c r="J31" s="75"/>
      <c r="K31" s="75"/>
      <c r="L31" s="118" t="s">
        <v>92</v>
      </c>
      <c r="M31" s="75"/>
      <c r="N31" s="12">
        <v>430</v>
      </c>
      <c r="O31" s="117">
        <v>939496</v>
      </c>
      <c r="P31" s="18">
        <v>958286</v>
      </c>
      <c r="Q31" s="18">
        <v>977076</v>
      </c>
      <c r="R31" s="18">
        <v>995866</v>
      </c>
      <c r="S31" s="18">
        <v>1014656</v>
      </c>
      <c r="T31" s="116">
        <v>1033446</v>
      </c>
    </row>
    <row r="32" spans="1:20" ht="15" x14ac:dyDescent="0.25">
      <c r="A32" s="109"/>
      <c r="B32" s="75"/>
      <c r="C32" s="75"/>
      <c r="D32" s="75"/>
      <c r="E32" s="75"/>
      <c r="F32" s="75"/>
      <c r="G32" s="75"/>
      <c r="H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118" t="s">
        <v>98</v>
      </c>
    </row>
    <row r="33" spans="1:20" ht="15" x14ac:dyDescent="0.25">
      <c r="A33" s="109"/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</row>
    <row r="34" spans="1:20" ht="15" x14ac:dyDescent="0.25">
      <c r="A34" s="109"/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</row>
    <row r="35" spans="1:20" ht="15" x14ac:dyDescent="0.25">
      <c r="A35" s="109"/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</row>
  </sheetData>
  <mergeCells count="23">
    <mergeCell ref="B3:C3"/>
    <mergeCell ref="E3:F3"/>
    <mergeCell ref="H3:I3"/>
    <mergeCell ref="K7:L7"/>
    <mergeCell ref="K8:L8"/>
    <mergeCell ref="K3:L3"/>
    <mergeCell ref="K4:L4"/>
    <mergeCell ref="K5:L5"/>
    <mergeCell ref="B7:C7"/>
    <mergeCell ref="E7:F7"/>
    <mergeCell ref="H7:I7"/>
    <mergeCell ref="N7:T7"/>
    <mergeCell ref="T9:T10"/>
    <mergeCell ref="B8:C8"/>
    <mergeCell ref="E8:F8"/>
    <mergeCell ref="H8:I8"/>
    <mergeCell ref="N8:T8"/>
    <mergeCell ref="N9:N10"/>
    <mergeCell ref="O9:O10"/>
    <mergeCell ref="P9:P10"/>
    <mergeCell ref="Q9:Q10"/>
    <mergeCell ref="R9:R10"/>
    <mergeCell ref="S9:S10"/>
  </mergeCells>
  <pageMargins left="0.7" right="0.7" top="0.75" bottom="0.75" header="0.3" footer="0.3"/>
  <pageSetup paperSize="30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FDF5F-A9A6-4392-830E-71D51C516523}">
  <sheetPr>
    <tabColor theme="9" tint="0.39997558519241921"/>
  </sheetPr>
  <dimension ref="B1:T26"/>
  <sheetViews>
    <sheetView showGridLines="0" workbookViewId="0">
      <selection activeCell="E33" sqref="E33"/>
    </sheetView>
  </sheetViews>
  <sheetFormatPr defaultRowHeight="12.75" x14ac:dyDescent="0.2"/>
  <cols>
    <col min="3" max="3" width="10.5703125" bestFit="1" customWidth="1"/>
    <col min="4" max="8" width="13" customWidth="1"/>
    <col min="10" max="10" width="15" customWidth="1"/>
    <col min="11" max="11" width="11.42578125" bestFit="1" customWidth="1"/>
    <col min="12" max="12" width="11.7109375" bestFit="1" customWidth="1"/>
    <col min="13" max="13" width="10.7109375" bestFit="1" customWidth="1"/>
    <col min="14" max="14" width="15" customWidth="1"/>
    <col min="15" max="15" width="11.42578125" bestFit="1" customWidth="1"/>
    <col min="16" max="16" width="11.7109375" bestFit="1" customWidth="1"/>
  </cols>
  <sheetData>
    <row r="1" spans="2:20" ht="18" customHeight="1" thickBot="1" x14ac:dyDescent="0.25"/>
    <row r="2" spans="2:20" ht="18" customHeight="1" x14ac:dyDescent="0.25">
      <c r="B2" s="170" t="s">
        <v>96</v>
      </c>
      <c r="C2" s="171"/>
      <c r="D2" s="171"/>
      <c r="E2" s="171"/>
      <c r="F2" s="171"/>
      <c r="G2" s="171"/>
      <c r="H2" s="172"/>
    </row>
    <row r="3" spans="2:20" ht="16.5" thickBot="1" x14ac:dyDescent="0.3">
      <c r="B3" s="182" t="s">
        <v>28</v>
      </c>
      <c r="C3" s="183"/>
      <c r="D3" s="183"/>
      <c r="E3" s="183"/>
      <c r="F3" s="183"/>
      <c r="G3" s="183"/>
      <c r="H3" s="184"/>
    </row>
    <row r="4" spans="2:20" ht="26.25" x14ac:dyDescent="0.25">
      <c r="B4" s="10" t="s">
        <v>31</v>
      </c>
      <c r="C4" s="4" t="s">
        <v>32</v>
      </c>
      <c r="D4" s="5" t="s">
        <v>33</v>
      </c>
      <c r="E4" s="5" t="s">
        <v>34</v>
      </c>
      <c r="F4" s="5" t="s">
        <v>35</v>
      </c>
      <c r="G4" s="5" t="s">
        <v>36</v>
      </c>
      <c r="H4" s="15" t="s">
        <v>37</v>
      </c>
      <c r="J4" s="153" t="s">
        <v>45</v>
      </c>
      <c r="K4" s="48" t="s">
        <v>44</v>
      </c>
      <c r="L4" s="65">
        <v>0</v>
      </c>
      <c r="M4" s="20"/>
      <c r="N4" s="153" t="s">
        <v>50</v>
      </c>
      <c r="O4" s="49" t="s">
        <v>26</v>
      </c>
      <c r="P4" s="19">
        <v>0</v>
      </c>
      <c r="Q4" s="20"/>
      <c r="R4" s="20"/>
      <c r="S4" s="20"/>
      <c r="T4" s="20"/>
    </row>
    <row r="5" spans="2:20" ht="15" x14ac:dyDescent="0.25">
      <c r="B5" s="11">
        <v>410</v>
      </c>
      <c r="C5" s="17">
        <v>540795</v>
      </c>
      <c r="D5" s="6">
        <v>551611</v>
      </c>
      <c r="E5" s="6">
        <v>562427</v>
      </c>
      <c r="F5" s="6">
        <v>573243</v>
      </c>
      <c r="G5" s="6">
        <v>584059</v>
      </c>
      <c r="H5" s="7">
        <v>594875</v>
      </c>
      <c r="J5" s="154"/>
      <c r="K5" s="50" t="s">
        <v>42</v>
      </c>
      <c r="L5" s="66">
        <v>0</v>
      </c>
      <c r="M5" s="20"/>
      <c r="N5" s="154"/>
      <c r="O5" s="51" t="s">
        <v>27</v>
      </c>
      <c r="P5" s="52">
        <f>VLOOKUP(P4,alag,2,0)</f>
        <v>0</v>
      </c>
      <c r="Q5" s="20"/>
      <c r="R5" s="20"/>
      <c r="S5" s="20"/>
      <c r="T5" s="20"/>
    </row>
    <row r="6" spans="2:20" ht="15" x14ac:dyDescent="0.25">
      <c r="B6" s="13">
        <v>411</v>
      </c>
      <c r="C6" s="17">
        <v>555937</v>
      </c>
      <c r="D6" s="6">
        <v>567056</v>
      </c>
      <c r="E6" s="6">
        <v>578174</v>
      </c>
      <c r="F6" s="6">
        <v>589293</v>
      </c>
      <c r="G6" s="6">
        <v>600412</v>
      </c>
      <c r="H6" s="7">
        <v>611531</v>
      </c>
      <c r="J6" s="154"/>
      <c r="K6" s="50" t="s">
        <v>43</v>
      </c>
      <c r="L6" s="66">
        <v>0</v>
      </c>
      <c r="M6" s="20"/>
      <c r="N6" s="154"/>
      <c r="O6" s="50" t="s">
        <v>43</v>
      </c>
      <c r="P6" s="69" t="s">
        <v>53</v>
      </c>
      <c r="Q6" s="20"/>
      <c r="R6" s="20"/>
      <c r="S6" s="20"/>
      <c r="T6" s="20"/>
    </row>
    <row r="7" spans="2:20" ht="15.75" thickBot="1" x14ac:dyDescent="0.3">
      <c r="B7" s="11">
        <v>412</v>
      </c>
      <c r="C7" s="17">
        <v>571503</v>
      </c>
      <c r="D7" s="6">
        <v>582933</v>
      </c>
      <c r="E7" s="6">
        <v>594363</v>
      </c>
      <c r="F7" s="6">
        <v>605793</v>
      </c>
      <c r="G7" s="6">
        <v>617223</v>
      </c>
      <c r="H7" s="7">
        <v>628653</v>
      </c>
      <c r="J7" s="169"/>
      <c r="K7" s="53" t="s">
        <v>46</v>
      </c>
      <c r="L7" s="54">
        <f>+SUM(L4:L6)</f>
        <v>0</v>
      </c>
      <c r="M7" s="20"/>
      <c r="N7" s="169"/>
      <c r="O7" s="55" t="s">
        <v>54</v>
      </c>
      <c r="P7" s="56">
        <f>+IF(P6="Nei",0,0.06)</f>
        <v>0</v>
      </c>
      <c r="Q7" s="20"/>
      <c r="R7" s="20"/>
      <c r="S7" s="20"/>
      <c r="T7" s="20"/>
    </row>
    <row r="8" spans="2:20" ht="13.5" thickBot="1" x14ac:dyDescent="0.25">
      <c r="B8" s="11">
        <v>413</v>
      </c>
      <c r="C8" s="17">
        <v>587505</v>
      </c>
      <c r="D8" s="6">
        <v>599255</v>
      </c>
      <c r="E8" s="6">
        <v>611005</v>
      </c>
      <c r="F8" s="6">
        <v>622755</v>
      </c>
      <c r="G8" s="6">
        <v>634505</v>
      </c>
      <c r="H8" s="7">
        <v>646256</v>
      </c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</row>
    <row r="9" spans="2:20" ht="15" x14ac:dyDescent="0.25">
      <c r="B9" s="11">
        <v>414</v>
      </c>
      <c r="C9" s="17">
        <v>603955</v>
      </c>
      <c r="D9" s="6">
        <v>616034</v>
      </c>
      <c r="E9" s="6">
        <v>628113</v>
      </c>
      <c r="F9" s="6">
        <v>640192</v>
      </c>
      <c r="G9" s="6">
        <v>652271</v>
      </c>
      <c r="H9" s="7">
        <v>664351</v>
      </c>
      <c r="J9" s="153" t="s">
        <v>47</v>
      </c>
      <c r="K9" s="48" t="s">
        <v>30</v>
      </c>
      <c r="L9" s="67">
        <v>414</v>
      </c>
      <c r="M9" s="20"/>
      <c r="N9" s="153" t="s">
        <v>51</v>
      </c>
      <c r="O9" s="48" t="s">
        <v>30</v>
      </c>
      <c r="P9" s="57">
        <f>+L9-L7</f>
        <v>414</v>
      </c>
      <c r="Q9" s="20"/>
    </row>
    <row r="10" spans="2:20" ht="15" x14ac:dyDescent="0.25">
      <c r="B10" s="11">
        <v>415</v>
      </c>
      <c r="C10" s="17">
        <v>620867</v>
      </c>
      <c r="D10" s="6">
        <v>633284</v>
      </c>
      <c r="E10" s="6">
        <v>645702</v>
      </c>
      <c r="F10" s="6">
        <v>658119</v>
      </c>
      <c r="G10" s="6">
        <v>670536</v>
      </c>
      <c r="H10" s="7">
        <v>682954</v>
      </c>
      <c r="J10" s="154"/>
      <c r="K10" s="50" t="s">
        <v>48</v>
      </c>
      <c r="L10" s="70">
        <v>1</v>
      </c>
      <c r="M10" s="20"/>
      <c r="N10" s="154"/>
      <c r="O10" s="50" t="s">
        <v>52</v>
      </c>
      <c r="P10" s="59">
        <f>+P5+P7</f>
        <v>0</v>
      </c>
      <c r="Q10" s="20"/>
    </row>
    <row r="11" spans="2:20" ht="15.75" thickBot="1" x14ac:dyDescent="0.3">
      <c r="B11" s="11">
        <v>416</v>
      </c>
      <c r="C11" s="17">
        <v>638250</v>
      </c>
      <c r="D11" s="6">
        <v>651015</v>
      </c>
      <c r="E11" s="6">
        <v>663780</v>
      </c>
      <c r="F11" s="6">
        <v>676545</v>
      </c>
      <c r="G11" s="6">
        <v>689310</v>
      </c>
      <c r="H11" s="7">
        <v>702075</v>
      </c>
      <c r="J11" s="155" t="s">
        <v>49</v>
      </c>
      <c r="K11" s="156"/>
      <c r="L11" s="61">
        <f>+VLOOKUP(L9,D_des.18,2,0)</f>
        <v>603955</v>
      </c>
      <c r="M11" s="20"/>
      <c r="N11" s="155" t="str">
        <f>IF(L11=P11,"Dagvinnulaun (enginn lækkar)","Dagvinnulaun")</f>
        <v>Dagvinnulaun (enginn lækkar)</v>
      </c>
      <c r="O11" s="156"/>
      <c r="P11" s="61">
        <f>IF(ROUND(VLOOKUP(P9,D_des.18,2,0)*(1+P10),0)&lt;L11,L11,ROUND(VLOOKUP(P9,D_des.18,2,0)*(1+P10),0))</f>
        <v>603955</v>
      </c>
      <c r="Q11" s="20"/>
      <c r="R11" s="20"/>
      <c r="S11" s="20"/>
      <c r="T11" s="20"/>
    </row>
    <row r="12" spans="2:20" x14ac:dyDescent="0.2">
      <c r="B12" s="11">
        <v>417</v>
      </c>
      <c r="C12" s="17">
        <v>656122</v>
      </c>
      <c r="D12" s="6">
        <v>669244</v>
      </c>
      <c r="E12" s="6">
        <v>682367</v>
      </c>
      <c r="F12" s="6">
        <v>695489</v>
      </c>
      <c r="G12" s="6">
        <v>708612</v>
      </c>
      <c r="H12" s="7">
        <v>721734</v>
      </c>
    </row>
    <row r="13" spans="2:20" ht="13.5" thickBot="1" x14ac:dyDescent="0.25">
      <c r="B13" s="11">
        <v>418</v>
      </c>
      <c r="C13" s="17">
        <v>674492</v>
      </c>
      <c r="D13" s="6">
        <v>687982</v>
      </c>
      <c r="E13" s="6">
        <v>701472</v>
      </c>
      <c r="F13" s="6">
        <v>714962</v>
      </c>
      <c r="G13" s="6">
        <v>728451</v>
      </c>
      <c r="H13" s="7">
        <v>741941</v>
      </c>
    </row>
    <row r="14" spans="2:20" ht="15" x14ac:dyDescent="0.25">
      <c r="B14" s="11">
        <v>419</v>
      </c>
      <c r="C14" s="17">
        <v>693379</v>
      </c>
      <c r="D14" s="6">
        <v>707247</v>
      </c>
      <c r="E14" s="6">
        <v>721114</v>
      </c>
      <c r="F14" s="6">
        <v>734982</v>
      </c>
      <c r="G14" s="6">
        <v>748849</v>
      </c>
      <c r="H14" s="7">
        <v>762717</v>
      </c>
      <c r="K14" s="151" t="s">
        <v>57</v>
      </c>
      <c r="L14" s="48" t="s">
        <v>55</v>
      </c>
      <c r="M14" s="58">
        <f>+P11-L11</f>
        <v>0</v>
      </c>
    </row>
    <row r="15" spans="2:20" ht="15.75" thickBot="1" x14ac:dyDescent="0.3">
      <c r="B15" s="11">
        <v>420</v>
      </c>
      <c r="C15" s="17">
        <v>712795</v>
      </c>
      <c r="D15" s="6">
        <v>727051</v>
      </c>
      <c r="E15" s="6">
        <v>741307</v>
      </c>
      <c r="F15" s="6">
        <v>755563</v>
      </c>
      <c r="G15" s="6">
        <v>769819</v>
      </c>
      <c r="H15" s="7">
        <v>784075</v>
      </c>
      <c r="K15" s="152"/>
      <c r="L15" s="53" t="s">
        <v>56</v>
      </c>
      <c r="M15" s="60">
        <f>+P11/L11-1</f>
        <v>0</v>
      </c>
    </row>
    <row r="16" spans="2:20" x14ac:dyDescent="0.2">
      <c r="B16" s="11">
        <v>421</v>
      </c>
      <c r="C16" s="17">
        <v>732752</v>
      </c>
      <c r="D16" s="6">
        <v>747407</v>
      </c>
      <c r="E16" s="6">
        <v>762062</v>
      </c>
      <c r="F16" s="6">
        <v>776717</v>
      </c>
      <c r="G16" s="6">
        <v>791372</v>
      </c>
      <c r="H16" s="7">
        <v>806027</v>
      </c>
    </row>
    <row r="17" spans="2:8" x14ac:dyDescent="0.2">
      <c r="B17" s="11">
        <v>422</v>
      </c>
      <c r="C17" s="17">
        <v>753268</v>
      </c>
      <c r="D17" s="6">
        <v>768333</v>
      </c>
      <c r="E17" s="6">
        <v>783399</v>
      </c>
      <c r="F17" s="6">
        <v>798464</v>
      </c>
      <c r="G17" s="6">
        <v>813529</v>
      </c>
      <c r="H17" s="7">
        <v>828595</v>
      </c>
    </row>
    <row r="18" spans="2:8" x14ac:dyDescent="0.2">
      <c r="B18" s="11">
        <v>423</v>
      </c>
      <c r="C18" s="17">
        <v>774361</v>
      </c>
      <c r="D18" s="6">
        <v>789848</v>
      </c>
      <c r="E18" s="6">
        <v>805335</v>
      </c>
      <c r="F18" s="6">
        <v>820823</v>
      </c>
      <c r="G18" s="6">
        <v>836310</v>
      </c>
      <c r="H18" s="7">
        <v>851797</v>
      </c>
    </row>
    <row r="19" spans="2:8" x14ac:dyDescent="0.2">
      <c r="B19" s="11">
        <v>424</v>
      </c>
      <c r="C19" s="17">
        <v>796043</v>
      </c>
      <c r="D19" s="6">
        <v>811964</v>
      </c>
      <c r="E19" s="6">
        <v>827885</v>
      </c>
      <c r="F19" s="6">
        <v>843806</v>
      </c>
      <c r="G19" s="6">
        <v>859726</v>
      </c>
      <c r="H19" s="7">
        <v>875647</v>
      </c>
    </row>
    <row r="20" spans="2:8" x14ac:dyDescent="0.2">
      <c r="B20" s="11">
        <v>425</v>
      </c>
      <c r="C20" s="17">
        <v>818332</v>
      </c>
      <c r="D20" s="6">
        <v>834699</v>
      </c>
      <c r="E20" s="6">
        <v>851065</v>
      </c>
      <c r="F20" s="6">
        <v>867432</v>
      </c>
      <c r="G20" s="6">
        <v>883799</v>
      </c>
      <c r="H20" s="7">
        <v>900165</v>
      </c>
    </row>
    <row r="21" spans="2:8" x14ac:dyDescent="0.2">
      <c r="B21" s="11">
        <v>426</v>
      </c>
      <c r="C21" s="17">
        <v>841245</v>
      </c>
      <c r="D21" s="6">
        <v>858070</v>
      </c>
      <c r="E21" s="6">
        <v>874895</v>
      </c>
      <c r="F21" s="6">
        <v>891720</v>
      </c>
      <c r="G21" s="6">
        <v>908545</v>
      </c>
      <c r="H21" s="7">
        <v>925370</v>
      </c>
    </row>
    <row r="22" spans="2:8" x14ac:dyDescent="0.2">
      <c r="B22" s="11">
        <v>427</v>
      </c>
      <c r="C22" s="17">
        <v>864800</v>
      </c>
      <c r="D22" s="6">
        <v>882096</v>
      </c>
      <c r="E22" s="6">
        <v>899392</v>
      </c>
      <c r="F22" s="6">
        <v>916688</v>
      </c>
      <c r="G22" s="6">
        <v>933984</v>
      </c>
      <c r="H22" s="7">
        <v>951280</v>
      </c>
    </row>
    <row r="23" spans="2:8" x14ac:dyDescent="0.2">
      <c r="B23" s="11">
        <v>428</v>
      </c>
      <c r="C23" s="17">
        <v>889014</v>
      </c>
      <c r="D23" s="6">
        <v>906794</v>
      </c>
      <c r="E23" s="6">
        <v>924575</v>
      </c>
      <c r="F23" s="6">
        <v>942355</v>
      </c>
      <c r="G23" s="6">
        <v>960135</v>
      </c>
      <c r="H23" s="7">
        <v>977915</v>
      </c>
    </row>
    <row r="24" spans="2:8" x14ac:dyDescent="0.2">
      <c r="B24" s="11">
        <v>429</v>
      </c>
      <c r="C24" s="17">
        <v>913906</v>
      </c>
      <c r="D24" s="6">
        <v>932184</v>
      </c>
      <c r="E24" s="6">
        <v>950462</v>
      </c>
      <c r="F24" s="6">
        <v>968740</v>
      </c>
      <c r="G24" s="6">
        <v>987018</v>
      </c>
      <c r="H24" s="7">
        <v>1005297</v>
      </c>
    </row>
    <row r="25" spans="2:8" ht="13.5" thickBot="1" x14ac:dyDescent="0.25">
      <c r="B25" s="12">
        <v>430</v>
      </c>
      <c r="C25" s="18">
        <v>939496</v>
      </c>
      <c r="D25" s="8">
        <v>958286</v>
      </c>
      <c r="E25" s="8">
        <v>977076</v>
      </c>
      <c r="F25" s="8">
        <v>995866</v>
      </c>
      <c r="G25" s="8">
        <v>1014656</v>
      </c>
      <c r="H25" s="9">
        <v>1033446</v>
      </c>
    </row>
    <row r="26" spans="2:8" x14ac:dyDescent="0.2">
      <c r="H26" s="47" t="s">
        <v>39</v>
      </c>
    </row>
  </sheetData>
  <sheetProtection sheet="1" objects="1" scenarios="1"/>
  <mergeCells count="9">
    <mergeCell ref="B2:H2"/>
    <mergeCell ref="K14:K15"/>
    <mergeCell ref="J11:K11"/>
    <mergeCell ref="N11:O11"/>
    <mergeCell ref="J4:J7"/>
    <mergeCell ref="B3:H3"/>
    <mergeCell ref="N4:N7"/>
    <mergeCell ref="J9:J10"/>
    <mergeCell ref="N9:N10"/>
  </mergeCells>
  <conditionalFormatting sqref="M14:M15">
    <cfRule type="expression" dxfId="17" priority="7">
      <formula>$L$11=$P$11</formula>
    </cfRule>
  </conditionalFormatting>
  <conditionalFormatting sqref="P11">
    <cfRule type="expression" dxfId="16" priority="8">
      <formula>$L$11=$P$11</formula>
    </cfRule>
  </conditionalFormatting>
  <conditionalFormatting sqref="B5:B25">
    <cfRule type="expression" dxfId="15" priority="4">
      <formula>B5=$P$9</formula>
    </cfRule>
    <cfRule type="expression" dxfId="14" priority="6">
      <formula>B5=$L$9</formula>
    </cfRule>
  </conditionalFormatting>
  <conditionalFormatting sqref="C5:C25">
    <cfRule type="expression" dxfId="13" priority="5">
      <formula>C5=$L$11</formula>
    </cfRule>
  </conditionalFormatting>
  <conditionalFormatting sqref="C5:H25">
    <cfRule type="expression" dxfId="12" priority="3">
      <formula>C5=$P$11</formula>
    </cfRule>
  </conditionalFormatting>
  <conditionalFormatting sqref="L5">
    <cfRule type="expression" dxfId="11" priority="2">
      <formula>L5=1</formula>
    </cfRule>
  </conditionalFormatting>
  <conditionalFormatting sqref="L6">
    <cfRule type="expression" dxfId="10" priority="1">
      <formula>OR(L6=1,L6=2)</formula>
    </cfRule>
  </conditionalFormatting>
  <dataValidations count="7">
    <dataValidation type="list" allowBlank="1" showInputMessage="1" showErrorMessage="1" sqref="P6" xr:uid="{191A87B0-349F-44AF-841D-B47A7F12F0FF}">
      <formula1>"Nei,Já"</formula1>
    </dataValidation>
    <dataValidation type="whole" allowBlank="1" showInputMessage="1" showErrorMessage="1" sqref="L10" xr:uid="{3793DAFA-B59B-45DD-BCC3-5211931D5025}">
      <formula1>1</formula1>
      <formula2>1</formula2>
    </dataValidation>
    <dataValidation type="whole" allowBlank="1" showInputMessage="1" showErrorMessage="1" sqref="L9" xr:uid="{68273D38-8C66-4DE2-8742-2C0B47DF4AD0}">
      <formula1>410</formula1>
      <formula2>430</formula2>
    </dataValidation>
    <dataValidation type="list" allowBlank="1" showInputMessage="1" showErrorMessage="1" sqref="P4" xr:uid="{57D96DFC-6ED2-4CF1-9FCE-26EF50654C0D}">
      <formula1>ECTS</formula1>
    </dataValidation>
    <dataValidation type="whole" allowBlank="1" showInputMessage="1" showErrorMessage="1" promptTitle="Launaflokkar" prompt="3 launaflokkar fyrir Doktorspróf." sqref="L6" xr:uid="{FD6D2BA7-2D18-4307-8BC2-91ADD7A442CD}">
      <formula1>0</formula1>
      <formula2>3</formula2>
    </dataValidation>
    <dataValidation type="whole" allowBlank="1" showInputMessage="1" showErrorMessage="1" promptTitle="Launaflokkar" prompt="2 launaflokkar fyrir meistarapróf." sqref="L5" xr:uid="{60897338-965E-46E6-8013-401D3531B43A}">
      <formula1>0</formula1>
      <formula2>2</formula2>
    </dataValidation>
    <dataValidation type="whole" allowBlank="1" showInputMessage="1" showErrorMessage="1" promptTitle="Launaflokkar" prompt="Hámark 1 launafl. fyrir 60 ECTS/formlegt diplóma" sqref="L4" xr:uid="{0DF80549-2AFB-4D36-A71A-B6B90B86409A}">
      <formula1>0</formula1>
      <formula2>1</formula2>
    </dataValidation>
  </dataValidation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9" id="{A9107382-CCE5-496F-8019-3AD51ECA093D}">
            <xm:f>'Reiknivél_Kennsluráðgj.'!C5='Reiknivél_Kennsluráðgj.'!$E$36</xm:f>
            <x14:dxf>
              <font>
                <b/>
                <i val="0"/>
                <color rgb="FFFF0000"/>
              </font>
            </x14:dxf>
          </x14:cfRule>
          <xm:sqref>C4:H4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A725B-76B0-4139-8530-0E1262110839}">
  <sheetPr>
    <tabColor theme="5" tint="-0.499984740745262"/>
  </sheetPr>
  <dimension ref="B1:P70"/>
  <sheetViews>
    <sheetView topLeftCell="B1" workbookViewId="0">
      <selection activeCell="J6" sqref="J6:P8"/>
    </sheetView>
  </sheetViews>
  <sheetFormatPr defaultRowHeight="14.25" x14ac:dyDescent="0.2"/>
  <cols>
    <col min="1" max="1" width="5.7109375" customWidth="1"/>
    <col min="2" max="5" width="18.7109375" style="75" customWidth="1"/>
    <col min="6" max="6" width="7" customWidth="1"/>
    <col min="7" max="8" width="20.7109375" style="75" customWidth="1"/>
    <col min="9" max="9" width="5.7109375" style="75" customWidth="1"/>
    <col min="10" max="16" width="10.7109375" style="75" customWidth="1"/>
    <col min="17" max="17" width="5.140625" customWidth="1"/>
  </cols>
  <sheetData>
    <row r="1" spans="2:16" ht="14.25" customHeight="1" x14ac:dyDescent="0.2">
      <c r="B1"/>
      <c r="C1"/>
      <c r="D1"/>
      <c r="E1"/>
      <c r="G1"/>
      <c r="H1"/>
      <c r="I1"/>
    </row>
    <row r="2" spans="2:16" ht="14.25" customHeight="1" x14ac:dyDescent="0.2">
      <c r="B2"/>
      <c r="C2"/>
      <c r="D2"/>
      <c r="E2"/>
      <c r="G2"/>
      <c r="H2"/>
      <c r="I2"/>
      <c r="J2" s="71" t="s">
        <v>113</v>
      </c>
      <c r="K2" s="71"/>
      <c r="L2" s="72"/>
      <c r="M2" s="71"/>
      <c r="N2" s="71"/>
      <c r="O2" s="71"/>
      <c r="P2" s="71"/>
    </row>
    <row r="3" spans="2:16" ht="14.25" customHeight="1" x14ac:dyDescent="0.2">
      <c r="B3"/>
      <c r="C3"/>
      <c r="D3"/>
      <c r="E3"/>
      <c r="G3"/>
      <c r="H3"/>
      <c r="I3"/>
      <c r="J3" s="71" t="s">
        <v>112</v>
      </c>
      <c r="K3" s="71"/>
      <c r="L3" s="71"/>
      <c r="M3" s="71"/>
      <c r="N3" s="71"/>
      <c r="O3" s="71"/>
      <c r="P3" s="71"/>
    </row>
    <row r="4" spans="2:16" ht="14.25" customHeight="1" x14ac:dyDescent="0.2">
      <c r="B4" s="71" t="s">
        <v>104</v>
      </c>
      <c r="C4"/>
      <c r="D4"/>
      <c r="E4"/>
      <c r="G4" s="71" t="s">
        <v>107</v>
      </c>
      <c r="H4"/>
      <c r="I4"/>
      <c r="J4" s="71" t="s">
        <v>114</v>
      </c>
      <c r="K4" s="71"/>
      <c r="L4" s="71"/>
      <c r="M4" s="71"/>
      <c r="N4" s="71"/>
      <c r="O4" s="71"/>
      <c r="P4" s="71"/>
    </row>
    <row r="5" spans="2:16" ht="14.25" customHeight="1" thickBot="1" x14ac:dyDescent="0.3">
      <c r="I5"/>
      <c r="L5" s="119"/>
      <c r="M5" s="119"/>
      <c r="N5" s="119"/>
      <c r="O5" s="119"/>
      <c r="P5" s="120"/>
    </row>
    <row r="6" spans="2:16" ht="18.75" customHeight="1" x14ac:dyDescent="0.2">
      <c r="B6" s="139" t="s">
        <v>80</v>
      </c>
      <c r="C6" s="140"/>
      <c r="D6" s="140"/>
      <c r="E6" s="141"/>
      <c r="G6" s="185" t="s">
        <v>81</v>
      </c>
      <c r="H6" s="186"/>
      <c r="I6"/>
      <c r="J6" s="185" t="s">
        <v>109</v>
      </c>
      <c r="K6" s="187"/>
      <c r="L6" s="187"/>
      <c r="M6" s="187"/>
      <c r="N6" s="187"/>
      <c r="O6" s="187"/>
      <c r="P6" s="186"/>
    </row>
    <row r="7" spans="2:16" ht="18.75" customHeight="1" x14ac:dyDescent="0.2">
      <c r="B7" s="142" t="s">
        <v>73</v>
      </c>
      <c r="C7" s="143"/>
      <c r="D7" s="143"/>
      <c r="E7" s="144"/>
      <c r="G7" s="188" t="s">
        <v>40</v>
      </c>
      <c r="H7" s="189"/>
      <c r="I7"/>
      <c r="J7" s="188" t="s">
        <v>82</v>
      </c>
      <c r="K7" s="190"/>
      <c r="L7" s="190"/>
      <c r="M7" s="190"/>
      <c r="N7" s="190"/>
      <c r="O7" s="190"/>
      <c r="P7" s="189"/>
    </row>
    <row r="8" spans="2:16" ht="18.75" customHeight="1" x14ac:dyDescent="0.2">
      <c r="B8" s="121"/>
      <c r="C8" s="122">
        <v>1</v>
      </c>
      <c r="D8" s="122">
        <v>2</v>
      </c>
      <c r="E8" s="123">
        <v>3</v>
      </c>
      <c r="G8" s="188" t="s">
        <v>41</v>
      </c>
      <c r="H8" s="189"/>
      <c r="I8"/>
      <c r="J8" s="188" t="s">
        <v>38</v>
      </c>
      <c r="K8" s="190"/>
      <c r="L8" s="190"/>
      <c r="M8" s="190"/>
      <c r="N8" s="190"/>
      <c r="O8" s="190"/>
      <c r="P8" s="189"/>
    </row>
    <row r="9" spans="2:16" ht="12.75" x14ac:dyDescent="0.2">
      <c r="B9" s="10" t="s">
        <v>30</v>
      </c>
      <c r="C9" s="81" t="s">
        <v>83</v>
      </c>
      <c r="D9" s="81" t="s">
        <v>84</v>
      </c>
      <c r="E9" s="124" t="s">
        <v>85</v>
      </c>
      <c r="G9" s="175" t="s">
        <v>86</v>
      </c>
      <c r="H9" s="177"/>
      <c r="I9"/>
      <c r="J9" s="191" t="s">
        <v>60</v>
      </c>
      <c r="K9" s="192" t="s">
        <v>61</v>
      </c>
      <c r="L9" s="146" t="s">
        <v>62</v>
      </c>
      <c r="M9" s="146" t="s">
        <v>63</v>
      </c>
      <c r="N9" s="146" t="s">
        <v>64</v>
      </c>
      <c r="O9" s="146" t="s">
        <v>65</v>
      </c>
      <c r="P9" s="148" t="s">
        <v>66</v>
      </c>
    </row>
    <row r="10" spans="2:16" ht="12.75" x14ac:dyDescent="0.2">
      <c r="B10" s="11">
        <v>358</v>
      </c>
      <c r="C10" s="14">
        <v>445222</v>
      </c>
      <c r="D10" s="14">
        <v>459353</v>
      </c>
      <c r="E10" s="125">
        <v>473980</v>
      </c>
      <c r="G10" s="10" t="s">
        <v>30</v>
      </c>
      <c r="H10" s="124" t="s">
        <v>79</v>
      </c>
      <c r="I10"/>
      <c r="J10" s="191"/>
      <c r="K10" s="192"/>
      <c r="L10" s="146"/>
      <c r="M10" s="146"/>
      <c r="N10" s="146"/>
      <c r="O10" s="146"/>
      <c r="P10" s="148"/>
    </row>
    <row r="11" spans="2:16" ht="12.75" x14ac:dyDescent="0.2">
      <c r="B11" s="11">
        <f t="shared" ref="B11:B24" si="0">B10+1</f>
        <v>359</v>
      </c>
      <c r="C11" s="14">
        <v>457032</v>
      </c>
      <c r="D11" s="14">
        <v>471576</v>
      </c>
      <c r="E11" s="125">
        <v>486631</v>
      </c>
      <c r="G11" s="11">
        <v>358</v>
      </c>
      <c r="H11" s="125">
        <v>514050</v>
      </c>
      <c r="I11"/>
      <c r="J11" s="11">
        <v>358</v>
      </c>
      <c r="K11" s="114">
        <v>528443</v>
      </c>
      <c r="L11" s="17">
        <v>539012</v>
      </c>
      <c r="M11" s="17">
        <v>549581</v>
      </c>
      <c r="N11" s="17">
        <v>560150</v>
      </c>
      <c r="O11" s="17">
        <v>570718</v>
      </c>
      <c r="P11" s="112">
        <v>581287</v>
      </c>
    </row>
    <row r="12" spans="2:16" ht="12.75" x14ac:dyDescent="0.2">
      <c r="B12" s="11">
        <f t="shared" si="0"/>
        <v>360</v>
      </c>
      <c r="C12" s="14">
        <v>469185</v>
      </c>
      <c r="D12" s="14">
        <v>484158</v>
      </c>
      <c r="E12" s="125">
        <v>499651</v>
      </c>
      <c r="G12" s="11">
        <f t="shared" ref="G12:G25" si="1">G11+1</f>
        <v>359</v>
      </c>
      <c r="H12" s="125">
        <v>527771</v>
      </c>
      <c r="I12"/>
      <c r="J12" s="11">
        <f t="shared" ref="J12:J25" si="2">J11+1</f>
        <v>359</v>
      </c>
      <c r="K12" s="114">
        <v>542549</v>
      </c>
      <c r="L12" s="17">
        <v>553400</v>
      </c>
      <c r="M12" s="17">
        <v>564251</v>
      </c>
      <c r="N12" s="17">
        <v>575102</v>
      </c>
      <c r="O12" s="17">
        <v>585953</v>
      </c>
      <c r="P12" s="112">
        <v>596804</v>
      </c>
    </row>
    <row r="13" spans="2:16" ht="12.75" x14ac:dyDescent="0.2">
      <c r="B13" s="11">
        <f t="shared" si="0"/>
        <v>361</v>
      </c>
      <c r="C13" s="14">
        <v>481699</v>
      </c>
      <c r="D13" s="14">
        <v>497106</v>
      </c>
      <c r="E13" s="125">
        <v>513055</v>
      </c>
      <c r="G13" s="11">
        <f t="shared" si="1"/>
        <v>360</v>
      </c>
      <c r="H13" s="125">
        <v>541892</v>
      </c>
      <c r="I13"/>
      <c r="J13" s="11">
        <f t="shared" si="2"/>
        <v>360</v>
      </c>
      <c r="K13" s="114">
        <v>557065</v>
      </c>
      <c r="L13" s="17">
        <v>568206</v>
      </c>
      <c r="M13" s="17">
        <v>579348</v>
      </c>
      <c r="N13" s="17">
        <v>590489</v>
      </c>
      <c r="O13" s="17">
        <v>601630</v>
      </c>
      <c r="P13" s="112">
        <v>612772</v>
      </c>
    </row>
    <row r="14" spans="2:16" ht="12.75" x14ac:dyDescent="0.2">
      <c r="B14" s="11">
        <f t="shared" si="0"/>
        <v>362</v>
      </c>
      <c r="C14" s="14">
        <v>494575</v>
      </c>
      <c r="D14" s="14">
        <v>510435</v>
      </c>
      <c r="E14" s="125">
        <v>526848</v>
      </c>
      <c r="G14" s="11">
        <f t="shared" si="1"/>
        <v>361</v>
      </c>
      <c r="H14" s="125">
        <v>556429</v>
      </c>
      <c r="I14"/>
      <c r="J14" s="11">
        <f t="shared" si="2"/>
        <v>361</v>
      </c>
      <c r="K14" s="114">
        <v>572009</v>
      </c>
      <c r="L14" s="17">
        <v>583449</v>
      </c>
      <c r="M14" s="17">
        <v>594889</v>
      </c>
      <c r="N14" s="17">
        <v>606330</v>
      </c>
      <c r="O14" s="17">
        <v>617770</v>
      </c>
      <c r="P14" s="112">
        <v>629210</v>
      </c>
    </row>
    <row r="15" spans="2:16" ht="12.75" x14ac:dyDescent="0.2">
      <c r="B15" s="11">
        <f t="shared" si="0"/>
        <v>363</v>
      </c>
      <c r="C15" s="14">
        <v>507829</v>
      </c>
      <c r="D15" s="14">
        <v>524152</v>
      </c>
      <c r="E15" s="125">
        <v>541048</v>
      </c>
      <c r="G15" s="11">
        <f t="shared" si="1"/>
        <v>362</v>
      </c>
      <c r="H15" s="125">
        <v>571388</v>
      </c>
      <c r="I15"/>
      <c r="J15" s="11">
        <f t="shared" si="2"/>
        <v>362</v>
      </c>
      <c r="K15" s="114">
        <v>587387</v>
      </c>
      <c r="L15" s="17">
        <v>599135</v>
      </c>
      <c r="M15" s="17">
        <v>610882</v>
      </c>
      <c r="N15" s="17">
        <v>622630</v>
      </c>
      <c r="O15" s="17">
        <v>634378</v>
      </c>
      <c r="P15" s="112">
        <v>646126</v>
      </c>
    </row>
    <row r="16" spans="2:16" ht="12.75" x14ac:dyDescent="0.2">
      <c r="B16" s="11">
        <f t="shared" si="0"/>
        <v>364</v>
      </c>
      <c r="C16" s="14">
        <v>521470</v>
      </c>
      <c r="D16" s="14">
        <v>538270</v>
      </c>
      <c r="E16" s="125">
        <v>555660</v>
      </c>
      <c r="G16" s="11">
        <f t="shared" si="1"/>
        <v>363</v>
      </c>
      <c r="H16" s="125">
        <v>586789</v>
      </c>
      <c r="I16"/>
      <c r="J16" s="11">
        <f t="shared" si="2"/>
        <v>363</v>
      </c>
      <c r="K16" s="114">
        <v>603219</v>
      </c>
      <c r="L16" s="17">
        <v>615283</v>
      </c>
      <c r="M16" s="17">
        <v>627348</v>
      </c>
      <c r="N16" s="17">
        <v>639412</v>
      </c>
      <c r="O16" s="17">
        <v>651477</v>
      </c>
      <c r="P16" s="112">
        <v>663541</v>
      </c>
    </row>
    <row r="17" spans="2:16" ht="12.75" x14ac:dyDescent="0.2">
      <c r="B17" s="11">
        <f t="shared" si="0"/>
        <v>365</v>
      </c>
      <c r="C17" s="14">
        <v>535510</v>
      </c>
      <c r="D17" s="14">
        <v>552802</v>
      </c>
      <c r="E17" s="125">
        <v>570698</v>
      </c>
      <c r="G17" s="11">
        <f t="shared" si="1"/>
        <v>364</v>
      </c>
      <c r="H17" s="125">
        <v>602635</v>
      </c>
      <c r="I17"/>
      <c r="J17" s="11">
        <f t="shared" si="2"/>
        <v>364</v>
      </c>
      <c r="K17" s="114">
        <v>619509</v>
      </c>
      <c r="L17" s="17">
        <v>631899</v>
      </c>
      <c r="M17" s="17">
        <v>644289</v>
      </c>
      <c r="N17" s="17">
        <v>656680</v>
      </c>
      <c r="O17" s="17">
        <v>669070</v>
      </c>
      <c r="P17" s="112">
        <v>681460</v>
      </c>
    </row>
    <row r="18" spans="2:16" ht="12.75" x14ac:dyDescent="0.2">
      <c r="B18" s="11">
        <f t="shared" si="0"/>
        <v>366</v>
      </c>
      <c r="C18" s="14">
        <v>549960</v>
      </c>
      <c r="D18" s="14">
        <v>567758</v>
      </c>
      <c r="E18" s="125">
        <v>586179</v>
      </c>
      <c r="G18" s="11">
        <f t="shared" si="1"/>
        <v>365</v>
      </c>
      <c r="H18" s="125">
        <v>618944</v>
      </c>
      <c r="I18"/>
      <c r="J18" s="11">
        <f t="shared" si="2"/>
        <v>365</v>
      </c>
      <c r="K18" s="114">
        <v>636274</v>
      </c>
      <c r="L18" s="17">
        <v>648999</v>
      </c>
      <c r="M18" s="17">
        <v>661725</v>
      </c>
      <c r="N18" s="17">
        <v>674450</v>
      </c>
      <c r="O18" s="17">
        <v>687176</v>
      </c>
      <c r="P18" s="112">
        <v>699901</v>
      </c>
    </row>
    <row r="19" spans="2:16" ht="12.75" x14ac:dyDescent="0.2">
      <c r="B19" s="11">
        <f t="shared" si="0"/>
        <v>367</v>
      </c>
      <c r="C19" s="14">
        <v>564835</v>
      </c>
      <c r="D19" s="14">
        <v>583153</v>
      </c>
      <c r="E19" s="125">
        <v>602113</v>
      </c>
      <c r="G19" s="11">
        <f t="shared" si="1"/>
        <v>366</v>
      </c>
      <c r="H19" s="125">
        <v>635735</v>
      </c>
      <c r="I19"/>
      <c r="J19" s="11">
        <f t="shared" si="2"/>
        <v>366</v>
      </c>
      <c r="K19" s="114">
        <v>653536</v>
      </c>
      <c r="L19" s="17">
        <v>666607</v>
      </c>
      <c r="M19" s="17">
        <v>679677</v>
      </c>
      <c r="N19" s="17">
        <v>692748</v>
      </c>
      <c r="O19" s="17">
        <v>705819</v>
      </c>
      <c r="P19" s="112">
        <v>718890</v>
      </c>
    </row>
    <row r="20" spans="2:16" ht="12.75" x14ac:dyDescent="0.2">
      <c r="B20" s="11">
        <f t="shared" si="0"/>
        <v>368</v>
      </c>
      <c r="C20" s="14">
        <v>581060</v>
      </c>
      <c r="D20" s="14">
        <v>599917</v>
      </c>
      <c r="E20" s="125">
        <v>619430</v>
      </c>
      <c r="G20" s="11">
        <f t="shared" si="1"/>
        <v>367</v>
      </c>
      <c r="H20" s="125">
        <v>653015</v>
      </c>
      <c r="I20"/>
      <c r="J20" s="11">
        <f t="shared" si="2"/>
        <v>367</v>
      </c>
      <c r="K20" s="114">
        <v>671299</v>
      </c>
      <c r="L20" s="17">
        <v>684725</v>
      </c>
      <c r="M20" s="17">
        <v>698151</v>
      </c>
      <c r="N20" s="17">
        <v>711577</v>
      </c>
      <c r="O20" s="17">
        <v>725003</v>
      </c>
      <c r="P20" s="112">
        <v>738429</v>
      </c>
    </row>
    <row r="21" spans="2:16" ht="12.75" x14ac:dyDescent="0.2">
      <c r="B21" s="11">
        <f t="shared" si="0"/>
        <v>369</v>
      </c>
      <c r="C21" s="14">
        <v>597764</v>
      </c>
      <c r="D21" s="14">
        <v>617170</v>
      </c>
      <c r="E21" s="125">
        <v>637256</v>
      </c>
      <c r="G21" s="11">
        <f t="shared" si="1"/>
        <v>368</v>
      </c>
      <c r="H21" s="125">
        <v>671797</v>
      </c>
      <c r="I21"/>
      <c r="J21" s="11">
        <f t="shared" si="2"/>
        <v>368</v>
      </c>
      <c r="K21" s="114">
        <v>690607</v>
      </c>
      <c r="L21" s="17">
        <v>704419</v>
      </c>
      <c r="M21" s="17">
        <v>718231</v>
      </c>
      <c r="N21" s="17">
        <v>732043</v>
      </c>
      <c r="O21" s="17">
        <v>745856</v>
      </c>
      <c r="P21" s="112">
        <v>759668</v>
      </c>
    </row>
    <row r="22" spans="2:16" ht="12.75" x14ac:dyDescent="0.2">
      <c r="B22" s="11">
        <f t="shared" si="0"/>
        <v>370</v>
      </c>
      <c r="C22" s="14">
        <v>614955</v>
      </c>
      <c r="D22" s="14">
        <v>634926</v>
      </c>
      <c r="E22" s="125">
        <v>655601</v>
      </c>
      <c r="G22" s="11">
        <f t="shared" si="1"/>
        <v>369</v>
      </c>
      <c r="H22" s="125">
        <v>691130</v>
      </c>
      <c r="I22"/>
      <c r="J22" s="11">
        <f t="shared" si="2"/>
        <v>369</v>
      </c>
      <c r="K22" s="114">
        <v>710482</v>
      </c>
      <c r="L22" s="17">
        <v>724692</v>
      </c>
      <c r="M22" s="17">
        <v>738901</v>
      </c>
      <c r="N22" s="17">
        <v>753111</v>
      </c>
      <c r="O22" s="17">
        <v>767321</v>
      </c>
      <c r="P22" s="112">
        <v>781530</v>
      </c>
    </row>
    <row r="23" spans="2:16" ht="12.75" x14ac:dyDescent="0.2">
      <c r="B23" s="11">
        <f t="shared" si="0"/>
        <v>371</v>
      </c>
      <c r="C23" s="14">
        <v>632646</v>
      </c>
      <c r="D23" s="14">
        <v>653204</v>
      </c>
      <c r="E23" s="125">
        <v>674481</v>
      </c>
      <c r="G23" s="11">
        <f t="shared" si="1"/>
        <v>370</v>
      </c>
      <c r="H23" s="125">
        <v>711025</v>
      </c>
      <c r="I23"/>
      <c r="J23" s="11">
        <f t="shared" si="2"/>
        <v>370</v>
      </c>
      <c r="K23" s="114">
        <v>730934</v>
      </c>
      <c r="L23" s="17">
        <v>745553</v>
      </c>
      <c r="M23" s="17">
        <v>760171</v>
      </c>
      <c r="N23" s="17">
        <v>774790</v>
      </c>
      <c r="O23" s="17">
        <v>789409</v>
      </c>
      <c r="P23" s="112">
        <v>804027</v>
      </c>
    </row>
    <row r="24" spans="2:16" ht="13.5" thickBot="1" x14ac:dyDescent="0.25">
      <c r="B24" s="12">
        <f t="shared" si="0"/>
        <v>372</v>
      </c>
      <c r="C24" s="16">
        <v>650857</v>
      </c>
      <c r="D24" s="16">
        <v>672018</v>
      </c>
      <c r="E24" s="126">
        <v>693915</v>
      </c>
      <c r="G24" s="11">
        <f t="shared" si="1"/>
        <v>371</v>
      </c>
      <c r="H24" s="125">
        <v>731501</v>
      </c>
      <c r="I24"/>
      <c r="J24" s="11">
        <f t="shared" si="2"/>
        <v>371</v>
      </c>
      <c r="K24" s="114">
        <v>751983</v>
      </c>
      <c r="L24" s="17">
        <v>767023</v>
      </c>
      <c r="M24" s="17">
        <v>782062</v>
      </c>
      <c r="N24" s="17">
        <v>797102</v>
      </c>
      <c r="O24" s="17">
        <v>812142</v>
      </c>
      <c r="P24" s="112">
        <v>827181</v>
      </c>
    </row>
    <row r="25" spans="2:16" ht="15.75" customHeight="1" thickBot="1" x14ac:dyDescent="0.25">
      <c r="B25" s="127"/>
      <c r="C25" s="128"/>
      <c r="D25" s="128"/>
      <c r="E25" s="128"/>
      <c r="G25" s="12">
        <f t="shared" si="1"/>
        <v>372</v>
      </c>
      <c r="H25" s="126">
        <v>752578</v>
      </c>
      <c r="I25"/>
      <c r="J25" s="12">
        <f t="shared" si="2"/>
        <v>372</v>
      </c>
      <c r="K25" s="117">
        <v>773650</v>
      </c>
      <c r="L25" s="18">
        <v>789123</v>
      </c>
      <c r="M25" s="18">
        <v>804596</v>
      </c>
      <c r="N25" s="18">
        <v>820069</v>
      </c>
      <c r="O25" s="18">
        <v>835542</v>
      </c>
      <c r="P25" s="116">
        <v>851015</v>
      </c>
    </row>
    <row r="26" spans="2:16" ht="15.75" customHeight="1" x14ac:dyDescent="0.2">
      <c r="B26" s="127"/>
      <c r="C26" s="128"/>
      <c r="D26" s="128"/>
      <c r="E26" s="128"/>
      <c r="G26" s="127"/>
      <c r="H26" s="128"/>
      <c r="I26"/>
      <c r="J26" s="127"/>
      <c r="K26" s="136"/>
      <c r="L26" s="137"/>
      <c r="M26" s="137"/>
      <c r="N26" s="137"/>
      <c r="O26"/>
      <c r="P26" s="118" t="s">
        <v>98</v>
      </c>
    </row>
    <row r="27" spans="2:16" ht="15" customHeight="1" x14ac:dyDescent="0.2">
      <c r="B27" s="71" t="s">
        <v>105</v>
      </c>
      <c r="C27" s="128"/>
      <c r="D27" s="128"/>
      <c r="E27" s="128"/>
      <c r="G27" s="71" t="s">
        <v>111</v>
      </c>
      <c r="H27" s="138"/>
      <c r="I27"/>
      <c r="J27" s="127"/>
      <c r="K27" s="136"/>
      <c r="L27" s="137"/>
      <c r="M27" s="137"/>
      <c r="N27" s="137"/>
    </row>
    <row r="28" spans="2:16" ht="15" customHeight="1" x14ac:dyDescent="0.2">
      <c r="B28" s="71"/>
      <c r="C28" s="128"/>
      <c r="D28" s="128"/>
      <c r="E28" s="128"/>
      <c r="G28" s="71" t="s">
        <v>110</v>
      </c>
      <c r="H28" s="138"/>
      <c r="I28"/>
      <c r="J28" s="127"/>
      <c r="K28" s="136"/>
      <c r="L28" s="137"/>
      <c r="M28" s="137"/>
      <c r="N28" s="137"/>
      <c r="O28"/>
      <c r="P28" s="118"/>
    </row>
    <row r="29" spans="2:16" ht="18.75" customHeight="1" thickBot="1" x14ac:dyDescent="0.25">
      <c r="I29"/>
      <c r="K29"/>
      <c r="L29"/>
      <c r="M29"/>
      <c r="N29"/>
      <c r="O29"/>
      <c r="P29"/>
    </row>
    <row r="30" spans="2:16" ht="15.75" customHeight="1" x14ac:dyDescent="0.2">
      <c r="B30" s="139" t="s">
        <v>87</v>
      </c>
      <c r="C30" s="140"/>
      <c r="D30" s="140"/>
      <c r="E30" s="141"/>
      <c r="G30" s="185" t="s">
        <v>108</v>
      </c>
      <c r="H30" s="186"/>
      <c r="K30"/>
      <c r="L30"/>
      <c r="M30"/>
      <c r="N30"/>
      <c r="O30"/>
      <c r="P30"/>
    </row>
    <row r="31" spans="2:16" ht="15.75" customHeight="1" x14ac:dyDescent="0.2">
      <c r="B31" s="142" t="s">
        <v>71</v>
      </c>
      <c r="C31" s="143"/>
      <c r="D31" s="143"/>
      <c r="E31" s="144"/>
      <c r="G31" s="188" t="s">
        <v>40</v>
      </c>
      <c r="H31" s="189"/>
      <c r="K31"/>
      <c r="L31"/>
      <c r="M31"/>
      <c r="N31"/>
      <c r="O31"/>
      <c r="P31"/>
    </row>
    <row r="32" spans="2:16" ht="18" customHeight="1" x14ac:dyDescent="0.2">
      <c r="B32" s="121"/>
      <c r="C32" s="122">
        <v>1</v>
      </c>
      <c r="D32" s="122">
        <v>2</v>
      </c>
      <c r="E32" s="123">
        <v>3</v>
      </c>
      <c r="G32" s="188" t="s">
        <v>41</v>
      </c>
      <c r="H32" s="189"/>
      <c r="K32"/>
      <c r="L32"/>
      <c r="M32"/>
      <c r="N32"/>
      <c r="O32"/>
      <c r="P32"/>
    </row>
    <row r="33" spans="2:16" x14ac:dyDescent="0.2">
      <c r="B33" s="10" t="s">
        <v>30</v>
      </c>
      <c r="C33" s="81" t="s">
        <v>83</v>
      </c>
      <c r="D33" s="81" t="s">
        <v>84</v>
      </c>
      <c r="E33" s="124" t="s">
        <v>85</v>
      </c>
      <c r="G33" s="175" t="s">
        <v>93</v>
      </c>
      <c r="H33" s="177"/>
      <c r="K33"/>
      <c r="L33"/>
      <c r="M33"/>
      <c r="N33"/>
      <c r="O33"/>
      <c r="P33"/>
    </row>
    <row r="34" spans="2:16" x14ac:dyDescent="0.2">
      <c r="B34" s="11">
        <v>358</v>
      </c>
      <c r="C34" s="14">
        <v>469709</v>
      </c>
      <c r="D34" s="14">
        <v>484617</v>
      </c>
      <c r="E34" s="125">
        <v>500049</v>
      </c>
      <c r="G34" s="129" t="s">
        <v>30</v>
      </c>
      <c r="H34" s="124" t="s">
        <v>79</v>
      </c>
      <c r="K34"/>
      <c r="L34"/>
      <c r="M34"/>
      <c r="N34"/>
      <c r="O34"/>
      <c r="P34"/>
    </row>
    <row r="35" spans="2:16" x14ac:dyDescent="0.2">
      <c r="B35" s="11">
        <f t="shared" ref="B35:B48" si="3">B34+1</f>
        <v>359</v>
      </c>
      <c r="C35" s="14">
        <v>482169</v>
      </c>
      <c r="D35" s="14">
        <v>497513</v>
      </c>
      <c r="E35" s="125">
        <v>513396</v>
      </c>
      <c r="G35" s="11">
        <v>358</v>
      </c>
      <c r="H35" s="133">
        <v>528443</v>
      </c>
      <c r="I35"/>
      <c r="K35"/>
      <c r="L35"/>
      <c r="M35"/>
      <c r="N35"/>
      <c r="O35"/>
      <c r="P35"/>
    </row>
    <row r="36" spans="2:16" x14ac:dyDescent="0.2">
      <c r="B36" s="11">
        <f t="shared" si="3"/>
        <v>360</v>
      </c>
      <c r="C36" s="14">
        <v>494990</v>
      </c>
      <c r="D36" s="14">
        <v>510787</v>
      </c>
      <c r="E36" s="125">
        <v>527132</v>
      </c>
      <c r="G36" s="11">
        <f t="shared" ref="G36:G49" si="4">G35+1</f>
        <v>359</v>
      </c>
      <c r="H36" s="133">
        <v>542549</v>
      </c>
      <c r="I36"/>
      <c r="K36"/>
      <c r="L36"/>
      <c r="M36"/>
      <c r="N36"/>
      <c r="O36"/>
      <c r="P36"/>
    </row>
    <row r="37" spans="2:16" x14ac:dyDescent="0.2">
      <c r="B37" s="11">
        <f t="shared" si="3"/>
        <v>361</v>
      </c>
      <c r="C37" s="14">
        <v>508192</v>
      </c>
      <c r="D37" s="14">
        <v>524447</v>
      </c>
      <c r="E37" s="125">
        <v>541273</v>
      </c>
      <c r="G37" s="11">
        <f t="shared" si="4"/>
        <v>360</v>
      </c>
      <c r="H37" s="133">
        <v>557065</v>
      </c>
      <c r="I37"/>
      <c r="K37"/>
      <c r="L37"/>
      <c r="M37"/>
      <c r="N37"/>
      <c r="O37"/>
      <c r="P37"/>
    </row>
    <row r="38" spans="2:16" x14ac:dyDescent="0.2">
      <c r="B38" s="11">
        <f t="shared" si="3"/>
        <v>362</v>
      </c>
      <c r="C38" s="14">
        <v>521777</v>
      </c>
      <c r="D38" s="14">
        <v>538509</v>
      </c>
      <c r="E38" s="125">
        <v>555825</v>
      </c>
      <c r="G38" s="11">
        <f t="shared" si="4"/>
        <v>361</v>
      </c>
      <c r="H38" s="133">
        <v>572009</v>
      </c>
      <c r="I38"/>
      <c r="K38"/>
      <c r="L38"/>
      <c r="M38"/>
      <c r="N38"/>
      <c r="O38"/>
      <c r="P38"/>
    </row>
    <row r="39" spans="2:16" x14ac:dyDescent="0.2">
      <c r="B39" s="11">
        <f t="shared" si="3"/>
        <v>363</v>
      </c>
      <c r="C39" s="14">
        <v>535760</v>
      </c>
      <c r="D39" s="14">
        <v>552980</v>
      </c>
      <c r="E39" s="125">
        <v>570806</v>
      </c>
      <c r="G39" s="11">
        <f t="shared" si="4"/>
        <v>362</v>
      </c>
      <c r="H39" s="133">
        <v>587387</v>
      </c>
      <c r="I39"/>
      <c r="K39"/>
      <c r="L39"/>
      <c r="M39"/>
      <c r="N39"/>
      <c r="O39"/>
      <c r="P39"/>
    </row>
    <row r="40" spans="2:16" x14ac:dyDescent="0.2">
      <c r="B40" s="11">
        <f t="shared" si="3"/>
        <v>364</v>
      </c>
      <c r="C40" s="14">
        <v>550151</v>
      </c>
      <c r="D40" s="14">
        <v>567875</v>
      </c>
      <c r="E40" s="125">
        <v>586221</v>
      </c>
      <c r="G40" s="11">
        <f t="shared" si="4"/>
        <v>363</v>
      </c>
      <c r="H40" s="133">
        <v>603219</v>
      </c>
      <c r="I40"/>
      <c r="K40"/>
      <c r="L40"/>
      <c r="M40"/>
      <c r="N40"/>
      <c r="O40"/>
      <c r="P40"/>
    </row>
    <row r="41" spans="2:16" x14ac:dyDescent="0.2">
      <c r="B41" s="11">
        <f t="shared" si="3"/>
        <v>365</v>
      </c>
      <c r="C41" s="14">
        <v>564963</v>
      </c>
      <c r="D41" s="14">
        <v>583206</v>
      </c>
      <c r="E41" s="125">
        <v>602086</v>
      </c>
      <c r="G41" s="11">
        <f t="shared" si="4"/>
        <v>364</v>
      </c>
      <c r="H41" s="133">
        <v>619509</v>
      </c>
      <c r="I41"/>
      <c r="K41"/>
      <c r="L41"/>
      <c r="M41"/>
      <c r="N41"/>
      <c r="O41"/>
      <c r="P41"/>
    </row>
    <row r="42" spans="2:16" x14ac:dyDescent="0.2">
      <c r="B42" s="11">
        <f t="shared" si="3"/>
        <v>366</v>
      </c>
      <c r="C42" s="14">
        <v>580208</v>
      </c>
      <c r="D42" s="14">
        <v>598985</v>
      </c>
      <c r="E42" s="125">
        <v>618419</v>
      </c>
      <c r="G42" s="11">
        <f t="shared" si="4"/>
        <v>365</v>
      </c>
      <c r="H42" s="133">
        <v>636274</v>
      </c>
      <c r="I42"/>
      <c r="K42"/>
      <c r="L42"/>
      <c r="M42"/>
      <c r="N42"/>
      <c r="O42"/>
      <c r="P42"/>
    </row>
    <row r="43" spans="2:16" x14ac:dyDescent="0.2">
      <c r="B43" s="11">
        <f t="shared" si="3"/>
        <v>367</v>
      </c>
      <c r="C43" s="14">
        <v>595901</v>
      </c>
      <c r="D43" s="14">
        <v>615226</v>
      </c>
      <c r="E43" s="125">
        <v>635229</v>
      </c>
      <c r="G43" s="11">
        <f t="shared" si="4"/>
        <v>366</v>
      </c>
      <c r="H43" s="133">
        <v>653536</v>
      </c>
      <c r="I43"/>
      <c r="K43"/>
      <c r="L43"/>
      <c r="M43"/>
      <c r="N43"/>
      <c r="O43"/>
      <c r="P43"/>
    </row>
    <row r="44" spans="2:16" x14ac:dyDescent="0.2">
      <c r="B44" s="11">
        <f t="shared" si="3"/>
        <v>368</v>
      </c>
      <c r="C44" s="14">
        <v>613018</v>
      </c>
      <c r="D44" s="14">
        <v>632912</v>
      </c>
      <c r="E44" s="125">
        <v>653499</v>
      </c>
      <c r="G44" s="11">
        <f t="shared" si="4"/>
        <v>367</v>
      </c>
      <c r="H44" s="133">
        <v>671299</v>
      </c>
      <c r="I44"/>
      <c r="K44"/>
      <c r="L44"/>
      <c r="M44"/>
      <c r="N44"/>
      <c r="O44"/>
      <c r="P44"/>
    </row>
    <row r="45" spans="2:16" x14ac:dyDescent="0.2">
      <c r="B45" s="11">
        <f t="shared" si="3"/>
        <v>369</v>
      </c>
      <c r="C45" s="14">
        <v>630641</v>
      </c>
      <c r="D45" s="14">
        <v>651114</v>
      </c>
      <c r="E45" s="125">
        <v>672305</v>
      </c>
      <c r="G45" s="11">
        <f t="shared" si="4"/>
        <v>368</v>
      </c>
      <c r="H45" s="133">
        <v>690607</v>
      </c>
      <c r="I45"/>
    </row>
    <row r="46" spans="2:16" x14ac:dyDescent="0.2">
      <c r="B46" s="11">
        <f t="shared" si="3"/>
        <v>370</v>
      </c>
      <c r="C46" s="14">
        <v>648778</v>
      </c>
      <c r="D46" s="14">
        <v>669847</v>
      </c>
      <c r="E46" s="125">
        <v>691659</v>
      </c>
      <c r="G46" s="11">
        <f t="shared" si="4"/>
        <v>369</v>
      </c>
      <c r="H46" s="133">
        <v>710482</v>
      </c>
      <c r="I46"/>
    </row>
    <row r="47" spans="2:16" x14ac:dyDescent="0.2">
      <c r="B47" s="11">
        <f t="shared" si="3"/>
        <v>371</v>
      </c>
      <c r="C47" s="14">
        <v>667442</v>
      </c>
      <c r="D47" s="14">
        <v>689130</v>
      </c>
      <c r="E47" s="125">
        <v>711577</v>
      </c>
      <c r="G47" s="11">
        <f t="shared" si="4"/>
        <v>370</v>
      </c>
      <c r="H47" s="133">
        <v>730934</v>
      </c>
      <c r="I47"/>
    </row>
    <row r="48" spans="2:16" ht="15" thickBot="1" x14ac:dyDescent="0.25">
      <c r="B48" s="12">
        <f t="shared" si="3"/>
        <v>372</v>
      </c>
      <c r="C48" s="16">
        <v>686654</v>
      </c>
      <c r="D48" s="16">
        <v>708979</v>
      </c>
      <c r="E48" s="126">
        <v>732080</v>
      </c>
      <c r="G48" s="11">
        <f t="shared" si="4"/>
        <v>371</v>
      </c>
      <c r="H48" s="133">
        <v>751983</v>
      </c>
      <c r="I48"/>
    </row>
    <row r="49" spans="2:11" ht="15" thickBot="1" x14ac:dyDescent="0.25">
      <c r="B49" s="127"/>
      <c r="C49" s="128"/>
      <c r="D49" s="128"/>
      <c r="E49" s="128"/>
      <c r="G49" s="12">
        <f t="shared" si="4"/>
        <v>372</v>
      </c>
      <c r="H49" s="134">
        <v>773650</v>
      </c>
      <c r="I49"/>
    </row>
    <row r="50" spans="2:11" x14ac:dyDescent="0.2">
      <c r="B50" s="71" t="s">
        <v>106</v>
      </c>
      <c r="C50" s="128"/>
      <c r="D50" s="128"/>
      <c r="E50" s="128"/>
      <c r="H50" s="118" t="s">
        <v>98</v>
      </c>
      <c r="I50"/>
      <c r="K50" s="118"/>
    </row>
    <row r="51" spans="2:11" ht="15" thickBot="1" x14ac:dyDescent="0.25">
      <c r="B51" s="127"/>
      <c r="C51" s="128"/>
      <c r="D51" s="128"/>
      <c r="E51" s="128"/>
      <c r="I51"/>
    </row>
    <row r="52" spans="2:11" ht="15.75" customHeight="1" x14ac:dyDescent="0.2">
      <c r="B52" s="139" t="s">
        <v>88</v>
      </c>
      <c r="C52" s="140"/>
      <c r="D52" s="140"/>
      <c r="E52" s="141"/>
    </row>
    <row r="53" spans="2:11" ht="15.75" customHeight="1" x14ac:dyDescent="0.2">
      <c r="B53" s="142" t="s">
        <v>89</v>
      </c>
      <c r="C53" s="143"/>
      <c r="D53" s="143"/>
      <c r="E53" s="144"/>
    </row>
    <row r="54" spans="2:11" x14ac:dyDescent="0.2">
      <c r="B54" s="121"/>
      <c r="C54" s="122">
        <v>1</v>
      </c>
      <c r="D54" s="122">
        <v>2</v>
      </c>
      <c r="E54" s="123">
        <v>3</v>
      </c>
    </row>
    <row r="55" spans="2:11" x14ac:dyDescent="0.2">
      <c r="B55" s="10" t="s">
        <v>30</v>
      </c>
      <c r="C55" s="81" t="s">
        <v>83</v>
      </c>
      <c r="D55" s="81" t="s">
        <v>84</v>
      </c>
      <c r="E55" s="124" t="s">
        <v>85</v>
      </c>
    </row>
    <row r="56" spans="2:11" x14ac:dyDescent="0.2">
      <c r="B56" s="11">
        <v>358</v>
      </c>
      <c r="C56" s="14">
        <v>482861</v>
      </c>
      <c r="D56" s="14">
        <v>498186</v>
      </c>
      <c r="E56" s="125">
        <v>514050</v>
      </c>
    </row>
    <row r="57" spans="2:11" x14ac:dyDescent="0.2">
      <c r="B57" s="11">
        <f t="shared" ref="B57:B70" si="5">B56+1</f>
        <v>359</v>
      </c>
      <c r="C57" s="14">
        <v>495670</v>
      </c>
      <c r="D57" s="14">
        <v>511443</v>
      </c>
      <c r="E57" s="125">
        <v>527771</v>
      </c>
    </row>
    <row r="58" spans="2:11" x14ac:dyDescent="0.2">
      <c r="B58" s="11">
        <f t="shared" si="5"/>
        <v>360</v>
      </c>
      <c r="C58" s="14">
        <v>508850</v>
      </c>
      <c r="D58" s="14">
        <v>525089</v>
      </c>
      <c r="E58" s="125">
        <v>541892</v>
      </c>
    </row>
    <row r="59" spans="2:11" x14ac:dyDescent="0.2">
      <c r="B59" s="11">
        <f t="shared" si="5"/>
        <v>361</v>
      </c>
      <c r="C59" s="14">
        <v>522421</v>
      </c>
      <c r="D59" s="14">
        <v>539132</v>
      </c>
      <c r="E59" s="125">
        <v>556429</v>
      </c>
    </row>
    <row r="60" spans="2:11" x14ac:dyDescent="0.2">
      <c r="B60" s="11">
        <f t="shared" si="5"/>
        <v>362</v>
      </c>
      <c r="C60" s="14">
        <v>536387</v>
      </c>
      <c r="D60" s="14">
        <v>553587</v>
      </c>
      <c r="E60" s="125">
        <v>571388</v>
      </c>
    </row>
    <row r="61" spans="2:11" x14ac:dyDescent="0.2">
      <c r="B61" s="11">
        <f t="shared" si="5"/>
        <v>363</v>
      </c>
      <c r="C61" s="14">
        <v>550761</v>
      </c>
      <c r="D61" s="14">
        <v>568463</v>
      </c>
      <c r="E61" s="125">
        <v>586789</v>
      </c>
    </row>
    <row r="62" spans="2:11" x14ac:dyDescent="0.2">
      <c r="B62" s="11">
        <f t="shared" si="5"/>
        <v>364</v>
      </c>
      <c r="C62" s="14">
        <v>565555</v>
      </c>
      <c r="D62" s="14">
        <v>583776</v>
      </c>
      <c r="E62" s="125">
        <v>602635</v>
      </c>
    </row>
    <row r="63" spans="2:11" x14ac:dyDescent="0.2">
      <c r="B63" s="11">
        <f t="shared" si="5"/>
        <v>365</v>
      </c>
      <c r="C63" s="14">
        <v>580782</v>
      </c>
      <c r="D63" s="14">
        <v>599536</v>
      </c>
      <c r="E63" s="125">
        <v>618944</v>
      </c>
    </row>
    <row r="64" spans="2:11" x14ac:dyDescent="0.2">
      <c r="B64" s="11">
        <f t="shared" si="5"/>
        <v>366</v>
      </c>
      <c r="C64" s="14">
        <v>596454</v>
      </c>
      <c r="D64" s="14">
        <v>615757</v>
      </c>
      <c r="E64" s="125">
        <v>635735</v>
      </c>
    </row>
    <row r="65" spans="2:5" x14ac:dyDescent="0.2">
      <c r="B65" s="11">
        <f t="shared" si="5"/>
        <v>367</v>
      </c>
      <c r="C65" s="14">
        <v>612586</v>
      </c>
      <c r="D65" s="14">
        <v>632452</v>
      </c>
      <c r="E65" s="125">
        <v>653015</v>
      </c>
    </row>
    <row r="66" spans="2:5" x14ac:dyDescent="0.2">
      <c r="B66" s="11">
        <f t="shared" si="5"/>
        <v>368</v>
      </c>
      <c r="C66" s="14">
        <v>630183</v>
      </c>
      <c r="D66" s="14">
        <v>650634</v>
      </c>
      <c r="E66" s="125">
        <v>671797</v>
      </c>
    </row>
    <row r="67" spans="2:5" x14ac:dyDescent="0.2">
      <c r="B67" s="11">
        <f t="shared" si="5"/>
        <v>369</v>
      </c>
      <c r="C67" s="14">
        <v>648299</v>
      </c>
      <c r="D67" s="14">
        <v>669345</v>
      </c>
      <c r="E67" s="125">
        <v>691130</v>
      </c>
    </row>
    <row r="68" spans="2:5" x14ac:dyDescent="0.2">
      <c r="B68" s="11">
        <f t="shared" si="5"/>
        <v>370</v>
      </c>
      <c r="C68" s="14">
        <v>666944</v>
      </c>
      <c r="D68" s="14">
        <v>688603</v>
      </c>
      <c r="E68" s="125">
        <v>711025</v>
      </c>
    </row>
    <row r="69" spans="2:5" x14ac:dyDescent="0.2">
      <c r="B69" s="11">
        <f t="shared" si="5"/>
        <v>371</v>
      </c>
      <c r="C69" s="14">
        <v>686130</v>
      </c>
      <c r="D69" s="14">
        <v>708426</v>
      </c>
      <c r="E69" s="125">
        <v>731501</v>
      </c>
    </row>
    <row r="70" spans="2:5" ht="15" thickBot="1" x14ac:dyDescent="0.25">
      <c r="B70" s="12">
        <f t="shared" si="5"/>
        <v>372</v>
      </c>
      <c r="C70" s="16">
        <v>705880</v>
      </c>
      <c r="D70" s="16">
        <v>728830</v>
      </c>
      <c r="E70" s="126">
        <v>752578</v>
      </c>
    </row>
  </sheetData>
  <mergeCells count="24">
    <mergeCell ref="B30:E30"/>
    <mergeCell ref="B31:E31"/>
    <mergeCell ref="B52:E52"/>
    <mergeCell ref="B53:E53"/>
    <mergeCell ref="G30:H30"/>
    <mergeCell ref="G31:H31"/>
    <mergeCell ref="G32:H32"/>
    <mergeCell ref="G33:H33"/>
    <mergeCell ref="G8:H8"/>
    <mergeCell ref="J8:P8"/>
    <mergeCell ref="G9:H9"/>
    <mergeCell ref="J9:J10"/>
    <mergeCell ref="K9:K10"/>
    <mergeCell ref="L9:L10"/>
    <mergeCell ref="M9:M10"/>
    <mergeCell ref="N9:N10"/>
    <mergeCell ref="O9:O10"/>
    <mergeCell ref="P9:P10"/>
    <mergeCell ref="B6:E6"/>
    <mergeCell ref="G6:H6"/>
    <mergeCell ref="J6:P6"/>
    <mergeCell ref="B7:E7"/>
    <mergeCell ref="G7:H7"/>
    <mergeCell ref="J7:P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8DA5-6505-4ED0-A7F5-49DC46C4AD82}">
  <sheetPr>
    <tabColor theme="5" tint="0.39997558519241921"/>
  </sheetPr>
  <dimension ref="B1:P21"/>
  <sheetViews>
    <sheetView showGridLines="0" workbookViewId="0">
      <selection activeCell="F31" sqref="F31"/>
    </sheetView>
  </sheetViews>
  <sheetFormatPr defaultRowHeight="12.75" x14ac:dyDescent="0.2"/>
  <cols>
    <col min="3" max="3" width="11.42578125" bestFit="1" customWidth="1"/>
    <col min="4" max="8" width="13" customWidth="1"/>
    <col min="10" max="10" width="15" customWidth="1"/>
    <col min="11" max="11" width="11.42578125" bestFit="1" customWidth="1"/>
    <col min="12" max="12" width="11.7109375" bestFit="1" customWidth="1"/>
    <col min="13" max="13" width="10.7109375" bestFit="1" customWidth="1"/>
    <col min="14" max="14" width="15" customWidth="1"/>
    <col min="15" max="15" width="11.42578125" bestFit="1" customWidth="1"/>
    <col min="16" max="16" width="11.7109375" bestFit="1" customWidth="1"/>
  </cols>
  <sheetData>
    <row r="1" spans="2:16" ht="13.5" thickBot="1" x14ac:dyDescent="0.25"/>
    <row r="2" spans="2:16" ht="18" customHeight="1" x14ac:dyDescent="0.2">
      <c r="B2" s="185" t="s">
        <v>109</v>
      </c>
      <c r="C2" s="187"/>
      <c r="D2" s="187"/>
      <c r="E2" s="187"/>
      <c r="F2" s="187"/>
      <c r="G2" s="187"/>
      <c r="H2" s="186"/>
    </row>
    <row r="3" spans="2:16" ht="18" customHeight="1" x14ac:dyDescent="0.2">
      <c r="B3" s="188" t="s">
        <v>82</v>
      </c>
      <c r="C3" s="190"/>
      <c r="D3" s="190"/>
      <c r="E3" s="190"/>
      <c r="F3" s="190"/>
      <c r="G3" s="190"/>
      <c r="H3" s="189"/>
    </row>
    <row r="4" spans="2:16" ht="18.75" thickBot="1" x14ac:dyDescent="0.25">
      <c r="B4" s="188" t="s">
        <v>38</v>
      </c>
      <c r="C4" s="190"/>
      <c r="D4" s="190"/>
      <c r="E4" s="190"/>
      <c r="F4" s="190"/>
      <c r="G4" s="190"/>
      <c r="H4" s="189"/>
    </row>
    <row r="5" spans="2:16" ht="26.25" x14ac:dyDescent="0.25">
      <c r="B5" s="10" t="s">
        <v>31</v>
      </c>
      <c r="C5" s="4" t="s">
        <v>32</v>
      </c>
      <c r="D5" s="5" t="s">
        <v>33</v>
      </c>
      <c r="E5" s="5" t="s">
        <v>34</v>
      </c>
      <c r="F5" s="5" t="s">
        <v>35</v>
      </c>
      <c r="G5" s="5" t="s">
        <v>36</v>
      </c>
      <c r="H5" s="15" t="s">
        <v>37</v>
      </c>
      <c r="J5" s="153" t="s">
        <v>45</v>
      </c>
      <c r="K5" s="48" t="s">
        <v>44</v>
      </c>
      <c r="L5" s="65">
        <v>0</v>
      </c>
      <c r="M5" s="20"/>
      <c r="N5" s="153" t="s">
        <v>50</v>
      </c>
      <c r="O5" s="49" t="s">
        <v>26</v>
      </c>
      <c r="P5" s="19">
        <v>0</v>
      </c>
    </row>
    <row r="6" spans="2:16" ht="15" x14ac:dyDescent="0.25">
      <c r="B6" s="11">
        <v>358</v>
      </c>
      <c r="C6" s="14">
        <v>528443</v>
      </c>
      <c r="D6" s="6">
        <v>539012</v>
      </c>
      <c r="E6" s="6">
        <v>549581</v>
      </c>
      <c r="F6" s="6">
        <v>560150</v>
      </c>
      <c r="G6" s="6">
        <v>570718</v>
      </c>
      <c r="H6" s="7">
        <v>581287</v>
      </c>
      <c r="J6" s="154"/>
      <c r="K6" s="50" t="s">
        <v>42</v>
      </c>
      <c r="L6" s="66">
        <v>0</v>
      </c>
      <c r="M6" s="20"/>
      <c r="N6" s="154"/>
      <c r="O6" s="51" t="s">
        <v>27</v>
      </c>
      <c r="P6" s="52">
        <f>VLOOKUP(P5,alag,2,0)</f>
        <v>0</v>
      </c>
    </row>
    <row r="7" spans="2:16" ht="15" x14ac:dyDescent="0.25">
      <c r="B7" s="11">
        <f t="shared" ref="B7:B20" si="0">B6+1</f>
        <v>359</v>
      </c>
      <c r="C7" s="14">
        <v>542549</v>
      </c>
      <c r="D7" s="6">
        <v>553400</v>
      </c>
      <c r="E7" s="6">
        <v>564251</v>
      </c>
      <c r="F7" s="6">
        <v>575102</v>
      </c>
      <c r="G7" s="6">
        <v>585953</v>
      </c>
      <c r="H7" s="7">
        <v>596804</v>
      </c>
      <c r="J7" s="154"/>
      <c r="K7" s="50" t="s">
        <v>43</v>
      </c>
      <c r="L7" s="66">
        <v>0</v>
      </c>
      <c r="M7" s="20"/>
      <c r="N7" s="154"/>
      <c r="O7" s="50" t="s">
        <v>43</v>
      </c>
      <c r="P7" s="69" t="s">
        <v>53</v>
      </c>
    </row>
    <row r="8" spans="2:16" ht="15.75" thickBot="1" x14ac:dyDescent="0.3">
      <c r="B8" s="11">
        <f t="shared" si="0"/>
        <v>360</v>
      </c>
      <c r="C8" s="14">
        <v>557065</v>
      </c>
      <c r="D8" s="6">
        <v>568206</v>
      </c>
      <c r="E8" s="6">
        <v>579348</v>
      </c>
      <c r="F8" s="6">
        <v>590489</v>
      </c>
      <c r="G8" s="6">
        <v>601630</v>
      </c>
      <c r="H8" s="7">
        <v>612772</v>
      </c>
      <c r="J8" s="169"/>
      <c r="K8" s="53" t="s">
        <v>46</v>
      </c>
      <c r="L8" s="54">
        <f>+SUM(L5:L7)</f>
        <v>0</v>
      </c>
      <c r="M8" s="20"/>
      <c r="N8" s="169"/>
      <c r="O8" s="55" t="s">
        <v>54</v>
      </c>
      <c r="P8" s="56">
        <f>+IF(P7="Nei",0,0.06)</f>
        <v>0</v>
      </c>
    </row>
    <row r="9" spans="2:16" ht="13.5" thickBot="1" x14ac:dyDescent="0.25">
      <c r="B9" s="11">
        <f t="shared" si="0"/>
        <v>361</v>
      </c>
      <c r="C9" s="14">
        <v>572009</v>
      </c>
      <c r="D9" s="6">
        <v>583449</v>
      </c>
      <c r="E9" s="6">
        <v>594889</v>
      </c>
      <c r="F9" s="6">
        <v>606330</v>
      </c>
      <c r="G9" s="6">
        <v>617770</v>
      </c>
      <c r="H9" s="7">
        <v>629210</v>
      </c>
      <c r="J9" s="20"/>
      <c r="K9" s="20"/>
      <c r="L9" s="20"/>
      <c r="M9" s="20"/>
      <c r="N9" s="20"/>
      <c r="O9" s="20"/>
      <c r="P9" s="20"/>
    </row>
    <row r="10" spans="2:16" ht="15" x14ac:dyDescent="0.25">
      <c r="B10" s="11">
        <f t="shared" si="0"/>
        <v>362</v>
      </c>
      <c r="C10" s="14">
        <v>587387</v>
      </c>
      <c r="D10" s="6">
        <v>599135</v>
      </c>
      <c r="E10" s="6">
        <v>610882</v>
      </c>
      <c r="F10" s="6">
        <v>622630</v>
      </c>
      <c r="G10" s="6">
        <v>634378</v>
      </c>
      <c r="H10" s="7">
        <v>646126</v>
      </c>
      <c r="J10" s="153" t="s">
        <v>47</v>
      </c>
      <c r="K10" s="48" t="s">
        <v>30</v>
      </c>
      <c r="L10" s="67">
        <v>361</v>
      </c>
      <c r="M10" s="20"/>
      <c r="N10" s="153" t="s">
        <v>51</v>
      </c>
      <c r="O10" s="48" t="s">
        <v>30</v>
      </c>
      <c r="P10" s="57">
        <f>+L10-L8</f>
        <v>361</v>
      </c>
    </row>
    <row r="11" spans="2:16" ht="15" x14ac:dyDescent="0.25">
      <c r="B11" s="11">
        <f t="shared" si="0"/>
        <v>363</v>
      </c>
      <c r="C11" s="14">
        <v>603219</v>
      </c>
      <c r="D11" s="6">
        <v>615283</v>
      </c>
      <c r="E11" s="6">
        <v>627348</v>
      </c>
      <c r="F11" s="6">
        <v>639412</v>
      </c>
      <c r="G11" s="6">
        <v>651477</v>
      </c>
      <c r="H11" s="7">
        <v>663541</v>
      </c>
      <c r="J11" s="154"/>
      <c r="K11" s="50" t="s">
        <v>48</v>
      </c>
      <c r="L11" s="70">
        <v>1</v>
      </c>
      <c r="M11" s="20"/>
      <c r="N11" s="154"/>
      <c r="O11" s="50" t="s">
        <v>52</v>
      </c>
      <c r="P11" s="59">
        <f>+P6+P8</f>
        <v>0</v>
      </c>
    </row>
    <row r="12" spans="2:16" ht="15.75" thickBot="1" x14ac:dyDescent="0.3">
      <c r="B12" s="11">
        <f t="shared" si="0"/>
        <v>364</v>
      </c>
      <c r="C12" s="14">
        <v>619509</v>
      </c>
      <c r="D12" s="6">
        <v>631899</v>
      </c>
      <c r="E12" s="6">
        <v>644289</v>
      </c>
      <c r="F12" s="6">
        <v>656680</v>
      </c>
      <c r="G12" s="6">
        <v>669070</v>
      </c>
      <c r="H12" s="7">
        <v>681460</v>
      </c>
      <c r="J12" s="155" t="s">
        <v>49</v>
      </c>
      <c r="K12" s="156"/>
      <c r="L12" s="61">
        <f>+VLOOKUP(L10,KS_des.18,2,0)</f>
        <v>572009</v>
      </c>
      <c r="M12" s="20"/>
      <c r="N12" s="155" t="str">
        <f>IF(L12=P12,"Dagvinnulaun (enginn lækkar)","Dagvinnulaun")</f>
        <v>Dagvinnulaun (enginn lækkar)</v>
      </c>
      <c r="O12" s="156"/>
      <c r="P12" s="61">
        <f>IF(ROUND(VLOOKUP(P10,KS_des.18,2,0)*(1+P11),0)&lt;L12,L12,ROUND(VLOOKUP(P10,KS_des.18,2,0)*(1+P11),0))</f>
        <v>572009</v>
      </c>
    </row>
    <row r="13" spans="2:16" x14ac:dyDescent="0.2">
      <c r="B13" s="11">
        <f t="shared" si="0"/>
        <v>365</v>
      </c>
      <c r="C13" s="14">
        <v>636274</v>
      </c>
      <c r="D13" s="6">
        <v>648999</v>
      </c>
      <c r="E13" s="6">
        <v>661725</v>
      </c>
      <c r="F13" s="6">
        <v>674450</v>
      </c>
      <c r="G13" s="6">
        <v>687176</v>
      </c>
      <c r="H13" s="7">
        <v>699901</v>
      </c>
    </row>
    <row r="14" spans="2:16" ht="13.5" thickBot="1" x14ac:dyDescent="0.25">
      <c r="B14" s="11">
        <f t="shared" si="0"/>
        <v>366</v>
      </c>
      <c r="C14" s="14">
        <v>653536</v>
      </c>
      <c r="D14" s="6">
        <v>666607</v>
      </c>
      <c r="E14" s="6">
        <v>679677</v>
      </c>
      <c r="F14" s="6">
        <v>692748</v>
      </c>
      <c r="G14" s="6">
        <v>705819</v>
      </c>
      <c r="H14" s="7">
        <v>718890</v>
      </c>
    </row>
    <row r="15" spans="2:16" ht="15" x14ac:dyDescent="0.25">
      <c r="B15" s="11">
        <f t="shared" si="0"/>
        <v>367</v>
      </c>
      <c r="C15" s="14">
        <v>671299</v>
      </c>
      <c r="D15" s="6">
        <v>684725</v>
      </c>
      <c r="E15" s="6">
        <v>698151</v>
      </c>
      <c r="F15" s="6">
        <v>711577</v>
      </c>
      <c r="G15" s="6">
        <v>725003</v>
      </c>
      <c r="H15" s="7">
        <v>738429</v>
      </c>
      <c r="K15" s="151" t="s">
        <v>57</v>
      </c>
      <c r="L15" s="48" t="s">
        <v>55</v>
      </c>
      <c r="M15" s="58">
        <f>+P12-L12</f>
        <v>0</v>
      </c>
    </row>
    <row r="16" spans="2:16" ht="15.75" thickBot="1" x14ac:dyDescent="0.3">
      <c r="B16" s="11">
        <f t="shared" si="0"/>
        <v>368</v>
      </c>
      <c r="C16" s="14">
        <v>690607</v>
      </c>
      <c r="D16" s="6">
        <v>704419</v>
      </c>
      <c r="E16" s="6">
        <v>718231</v>
      </c>
      <c r="F16" s="6">
        <v>732043</v>
      </c>
      <c r="G16" s="6">
        <v>745856</v>
      </c>
      <c r="H16" s="7">
        <v>759668</v>
      </c>
      <c r="K16" s="152"/>
      <c r="L16" s="53" t="s">
        <v>56</v>
      </c>
      <c r="M16" s="60">
        <f>+P12/L12-1</f>
        <v>0</v>
      </c>
    </row>
    <row r="17" spans="2:8" x14ac:dyDescent="0.2">
      <c r="B17" s="11">
        <f t="shared" si="0"/>
        <v>369</v>
      </c>
      <c r="C17" s="14">
        <v>710482</v>
      </c>
      <c r="D17" s="6">
        <v>724692</v>
      </c>
      <c r="E17" s="6">
        <v>738901</v>
      </c>
      <c r="F17" s="6">
        <v>753111</v>
      </c>
      <c r="G17" s="6">
        <v>767321</v>
      </c>
      <c r="H17" s="7">
        <v>781530</v>
      </c>
    </row>
    <row r="18" spans="2:8" x14ac:dyDescent="0.2">
      <c r="B18" s="11">
        <f t="shared" si="0"/>
        <v>370</v>
      </c>
      <c r="C18" s="14">
        <v>730934</v>
      </c>
      <c r="D18" s="6">
        <v>745553</v>
      </c>
      <c r="E18" s="6">
        <v>760171</v>
      </c>
      <c r="F18" s="6">
        <v>774790</v>
      </c>
      <c r="G18" s="6">
        <v>789409</v>
      </c>
      <c r="H18" s="7">
        <v>804027</v>
      </c>
    </row>
    <row r="19" spans="2:8" x14ac:dyDescent="0.2">
      <c r="B19" s="11">
        <f t="shared" si="0"/>
        <v>371</v>
      </c>
      <c r="C19" s="14">
        <v>751983</v>
      </c>
      <c r="D19" s="6">
        <v>767023</v>
      </c>
      <c r="E19" s="6">
        <v>782062</v>
      </c>
      <c r="F19" s="6">
        <v>797102</v>
      </c>
      <c r="G19" s="6">
        <v>812142</v>
      </c>
      <c r="H19" s="7">
        <v>827181</v>
      </c>
    </row>
    <row r="20" spans="2:8" ht="13.5" thickBot="1" x14ac:dyDescent="0.25">
      <c r="B20" s="12">
        <f t="shared" si="0"/>
        <v>372</v>
      </c>
      <c r="C20" s="16">
        <v>773650</v>
      </c>
      <c r="D20" s="8">
        <v>789123</v>
      </c>
      <c r="E20" s="8">
        <v>804596</v>
      </c>
      <c r="F20" s="8">
        <v>820069</v>
      </c>
      <c r="G20" s="8">
        <v>835542</v>
      </c>
      <c r="H20" s="9">
        <v>851015</v>
      </c>
    </row>
    <row r="21" spans="2:8" x14ac:dyDescent="0.2">
      <c r="H21" s="47" t="s">
        <v>39</v>
      </c>
    </row>
  </sheetData>
  <sheetProtection sheet="1" objects="1" scenarios="1"/>
  <mergeCells count="10">
    <mergeCell ref="N5:N8"/>
    <mergeCell ref="J10:J11"/>
    <mergeCell ref="N10:N11"/>
    <mergeCell ref="J12:K12"/>
    <mergeCell ref="N12:O12"/>
    <mergeCell ref="B4:H4"/>
    <mergeCell ref="B2:H2"/>
    <mergeCell ref="B3:H3"/>
    <mergeCell ref="K15:K16"/>
    <mergeCell ref="J5:J8"/>
  </mergeCells>
  <conditionalFormatting sqref="C5:H5">
    <cfRule type="expression" dxfId="8" priority="11">
      <formula>C5=$E$36</formula>
    </cfRule>
  </conditionalFormatting>
  <conditionalFormatting sqref="M15:M16">
    <cfRule type="expression" dxfId="7" priority="9">
      <formula>$L$12=$P$12</formula>
    </cfRule>
  </conditionalFormatting>
  <conditionalFormatting sqref="P12">
    <cfRule type="expression" dxfId="6" priority="10">
      <formula>$L$12=$P$12</formula>
    </cfRule>
  </conditionalFormatting>
  <conditionalFormatting sqref="B6:B20">
    <cfRule type="expression" dxfId="5" priority="7">
      <formula>B6=$P$10</formula>
    </cfRule>
    <cfRule type="expression" dxfId="4" priority="8">
      <formula>B6=$L$10</formula>
    </cfRule>
  </conditionalFormatting>
  <conditionalFormatting sqref="C6:H20">
    <cfRule type="expression" dxfId="3" priority="5">
      <formula>C6=$P$12</formula>
    </cfRule>
    <cfRule type="expression" dxfId="2" priority="6">
      <formula>C6=$L$12</formula>
    </cfRule>
  </conditionalFormatting>
  <conditionalFormatting sqref="L6">
    <cfRule type="expression" dxfId="1" priority="2">
      <formula>L6=1</formula>
    </cfRule>
  </conditionalFormatting>
  <conditionalFormatting sqref="L7">
    <cfRule type="expression" dxfId="0" priority="1">
      <formula>OR(L7=1,L7=2)</formula>
    </cfRule>
  </conditionalFormatting>
  <dataValidations count="7">
    <dataValidation type="list" allowBlank="1" showInputMessage="1" showErrorMessage="1" sqref="P5" xr:uid="{67453C5F-0841-4679-8BCB-79E495F4095D}">
      <formula1>ECTS</formula1>
    </dataValidation>
    <dataValidation type="whole" allowBlank="1" showInputMessage="1" showErrorMessage="1" sqref="L10" xr:uid="{D9C128F0-DAE2-4BEC-9331-BF4D4EC2D842}">
      <formula1>358</formula1>
      <formula2>372</formula2>
    </dataValidation>
    <dataValidation type="whole" allowBlank="1" showInputMessage="1" showErrorMessage="1" sqref="L11" xr:uid="{869E8DFA-3048-4A89-AC5C-4BFB138EB2CA}">
      <formula1>1</formula1>
      <formula2>1</formula2>
    </dataValidation>
    <dataValidation type="list" allowBlank="1" showInputMessage="1" showErrorMessage="1" sqref="P7" xr:uid="{D5AB98EA-A12A-47AD-A488-13FC30E334DF}">
      <formula1>"Nei,Já"</formula1>
    </dataValidation>
    <dataValidation type="whole" allowBlank="1" showInputMessage="1" showErrorMessage="1" promptTitle="Launaflokkar" prompt="3 launaflokkar fyrir Doktorspróf." sqref="L7" xr:uid="{45D5C5A5-1EBE-4927-A6F4-623396447C51}">
      <formula1>0</formula1>
      <formula2>3</formula2>
    </dataValidation>
    <dataValidation type="whole" allowBlank="1" showInputMessage="1" showErrorMessage="1" promptTitle="Launaflokkar" prompt="2 launaflokkar fyrir meistarapróf." sqref="L6" xr:uid="{D269FD22-BF36-4562-AFEB-CEF79416FC72}">
      <formula1>0</formula1>
      <formula2>2</formula2>
    </dataValidation>
    <dataValidation type="whole" allowBlank="1" showInputMessage="1" showErrorMessage="1" promptTitle="Launaflokkar" prompt="Hámark 1 launafl. fyrir 60 ECTS/formlegt diplóma" sqref="L5" xr:uid="{116B5A4E-6D1E-4770-B34B-970A86BE94A7}">
      <formula1>0</formula1>
      <formula2>1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Skólastj. og aðst.sk.stj.</vt:lpstr>
      <vt:lpstr>Reiknivél_Skólastj.</vt:lpstr>
      <vt:lpstr>Deildarstjórar</vt:lpstr>
      <vt:lpstr>Reiknivél_Deildarstjórar</vt:lpstr>
      <vt:lpstr>Kennsluráðgj. Sérk.fulltr.</vt:lpstr>
      <vt:lpstr>Reiknivél_Kennsluráðgj.</vt:lpstr>
      <vt:lpstr>alag</vt:lpstr>
      <vt:lpstr>D_des.18</vt:lpstr>
      <vt:lpstr>ECTS</vt:lpstr>
      <vt:lpstr>KS_des.18</vt:lpstr>
      <vt:lpstr>Launat_SI</vt:lpstr>
      <vt:lpstr>N_launat_SI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Oddur S. Jakobsson</dc:creator>
  <cp:lastModifiedBy>Bjarni Ómar Haraldsson</cp:lastModifiedBy>
  <dcterms:created xsi:type="dcterms:W3CDTF">2018-12-06T10:00:12Z</dcterms:created>
  <dcterms:modified xsi:type="dcterms:W3CDTF">2018-12-21T14:21:14Z</dcterms:modified>
</cp:coreProperties>
</file>